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SONUÇ'!$A$1:$H$64</definedName>
    <definedName name="_xlnm.Print_Area" localSheetId="5">'FİNAL'!$A$1:$K$65</definedName>
    <definedName name="_xlnm.Print_Area" localSheetId="1">'START LİSTE'!$A$1:$F$65</definedName>
    <definedName name="_xlnm.Print_Area" localSheetId="3">'TAKIM KAYIT'!$A$1:$O$125</definedName>
    <definedName name="_xlnm.Print_Area" localSheetId="4">'TAKIM SONUÇ'!$A$1:$H$65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<sst xmlns="http://schemas.openxmlformats.org/spreadsheetml/2006/main" count="645" uniqueCount="110">
  <si>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</si>
  <si>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</si>
  <si>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</si>
  <si>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</si>
  <si>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</si>
  <si>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</si>
  <si>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</si>
  <si>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</si>
  <si>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</si>
  <si>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</si>
  <si>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</si>
  <si>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</si>
  <si>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</si>
  <si>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</si>
  <si>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</si>
  <si>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</si>
  <si>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</si>
  <si>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Küçük Kızlar</t>
  </si>
  <si>
    <t>İli - Kulüp/Okul Adı</t>
  </si>
  <si>
    <t>1.5 km.</t>
  </si>
  <si>
    <t xml:space="preserve">Türkiye Atletizm Federasyonu </t>
  </si>
  <si>
    <t>1. kademe</t>
  </si>
  <si>
    <t>2. kademe</t>
  </si>
  <si>
    <t>3. kademe</t>
  </si>
  <si>
    <t>Toplam Puanı</t>
  </si>
  <si>
    <t>Sporcu Sayısı</t>
  </si>
  <si>
    <t>Takım Sayısı</t>
  </si>
  <si>
    <t>GÜLAY UZUN</t>
  </si>
  <si>
    <t>BİLECİK-BOZÜYÜK ÇARŞI SPOR</t>
  </si>
  <si>
    <t>T</t>
  </si>
  <si>
    <t>FATMA PELVAN</t>
  </si>
  <si>
    <t>CANSU NUR ÇETİN</t>
  </si>
  <si>
    <t>AYŞEGÜL YAMAN</t>
  </si>
  <si>
    <t>BİLECİK-GENÇLİK SPOR KLB.</t>
  </si>
  <si>
    <t>ÇAGLA TEYRAN</t>
  </si>
  <si>
    <t>AYBÜKE KALENDER</t>
  </si>
  <si>
    <t>BURSA-OSMANGAZİ BELEDİYESPOR</t>
  </si>
  <si>
    <t>ESENGÜL KILINÇ</t>
  </si>
  <si>
    <t>İSTANBUL PENDİK BELEDİYE SPOR</t>
  </si>
  <si>
    <t>EZGİ KAYA</t>
  </si>
  <si>
    <t>ZEHRA ERHAN</t>
  </si>
  <si>
    <t>TUGBA YAGİŞAN</t>
  </si>
  <si>
    <t>GAYE İŞBİLİR</t>
  </si>
  <si>
    <t>İSTANBUL- VELİBABA KTML GSK.</t>
  </si>
  <si>
    <t>YAĞMUR DOĞAN</t>
  </si>
  <si>
    <t>BEYZA NUR EMİR</t>
  </si>
  <si>
    <t>İSTANBUL-ALBAYRAK SPOR</t>
  </si>
  <si>
    <t>BEHİYE GÜNDÜZ</t>
  </si>
  <si>
    <t>BERİVAN ÜRÜN</t>
  </si>
  <si>
    <t>DOĞANUR YILMAZ</t>
  </si>
  <si>
    <t>İSTANBUL-ANADOLU HİSARI İ.Y.S.K</t>
  </si>
  <si>
    <t>RÜYANUR TOKAÇ</t>
  </si>
  <si>
    <t>BAHAR KARALOĞLU</t>
  </si>
  <si>
    <t>İSTANBUL-BEŞİKTAŞ J.K</t>
  </si>
  <si>
    <t>İSTANBUL-ÜSKÜDAR BELEDİYESİ SPOR KULÜBÜ</t>
  </si>
  <si>
    <t>SONGÜL ERBEK</t>
  </si>
  <si>
    <t>ENİSE ÇORUMLU</t>
  </si>
  <si>
    <t>NURCAN ÖZ</t>
  </si>
  <si>
    <t>DOĞA GÜLCE ÖZCAN</t>
  </si>
  <si>
    <t>İSTANBUL-ZABITA SPOR</t>
  </si>
  <si>
    <t>ESRA ÖZCAN</t>
  </si>
  <si>
    <t>ESRA GÜMÜŞOĞLU</t>
  </si>
  <si>
    <t>SEZEN ASLANTEPE</t>
  </si>
  <si>
    <t>KOCAELİ GENÇLİK HİZMETLERİ SP. KL</t>
  </si>
  <si>
    <t>SİMAY KIRIMTAYLI</t>
  </si>
  <si>
    <t>SAKARYA BÜYÜKŞEHİR BLD.SP KLB</t>
  </si>
  <si>
    <t>GÜLSÜM YAKUPOĞLU</t>
  </si>
  <si>
    <t>SAKARYA TELEKOM SPOR</t>
  </si>
  <si>
    <t>ZEYNEP HALİL</t>
  </si>
  <si>
    <t>EDANUR AKYILDIZ</t>
  </si>
  <si>
    <t xml:space="preserve">SAKARYA TELEKOM SPOR </t>
  </si>
  <si>
    <t>ÖZGENUR KARASU</t>
  </si>
  <si>
    <t>SAKARYA-GENÇLİK HİZMETLERİ SPOR KULÜBÜ</t>
  </si>
  <si>
    <t>BEYZA GÜZEL</t>
  </si>
  <si>
    <t>SERPİL BAKIRHAN</t>
  </si>
  <si>
    <t>BURSA BÜYÜKŞEHİR BLD.SPOR</t>
  </si>
  <si>
    <t>GAMZE GÜRTÜRK</t>
  </si>
  <si>
    <t>GÜLER ÜNAL</t>
  </si>
  <si>
    <t>MERYEM ÖZÇELİK</t>
  </si>
  <si>
    <t>BUKET  YAĞCI</t>
  </si>
  <si>
    <t>ÖZGE  KÖSE</t>
  </si>
  <si>
    <t>-</t>
  </si>
  <si>
    <t>KADER KAYA</t>
  </si>
  <si>
    <t>GÜLBEN İMRE</t>
  </si>
  <si>
    <t>RABİYANUR GÜLER</t>
  </si>
  <si>
    <t>ESRA YILKIN</t>
  </si>
  <si>
    <t>ELİF SETENAY KANDEMİR</t>
  </si>
  <si>
    <t>Bursa</t>
  </si>
  <si>
    <t>Kademe Puanı</t>
  </si>
  <si>
    <t>Küçükler ve Yıldızlar Bölgesel Kros Ligi 2.Kademe Yarışmaları</t>
  </si>
  <si>
    <t>KÜBRA AKBANA</t>
  </si>
  <si>
    <t>BUSE İSKENDER</t>
  </si>
  <si>
    <t>SİMGE KUNAK</t>
  </si>
  <si>
    <t>IRMAK GÜLTEKİN</t>
  </si>
  <si>
    <t>ALEYNA VARNA</t>
  </si>
  <si>
    <t>FATMA TÜRK</t>
  </si>
  <si>
    <t>NURSEL BEYAZIT</t>
  </si>
  <si>
    <t>İREM GÜL</t>
  </si>
  <si>
    <t>SULTAN FURUNCUOĞLU</t>
  </si>
  <si>
    <t>SEDA ALBAYRAK (P)</t>
  </si>
  <si>
    <t>ESLEM GEZEN</t>
  </si>
  <si>
    <t>AZİME ALAN</t>
  </si>
  <si>
    <t>SENA YILDIRIM</t>
  </si>
  <si>
    <t>DİLARA KÖROĞLU</t>
  </si>
  <si>
    <t>CEREN YILMAZ</t>
  </si>
  <si>
    <t>SEDEF ŞAHİN</t>
  </si>
  <si>
    <t>SULTAN CAN</t>
  </si>
  <si>
    <t>İSTANBUL-VELİBABA KTML GSK</t>
  </si>
  <si>
    <t>Bursa Atletizm İl Temsilciliği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</si>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</sst>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50" fillId="26" borderId="24" xfId="0" applyNumberFormat="1" applyFont="1" applyFill="1" applyBorder="1" applyAlignment="1">
      <alignment horizontal="center" vertical="center"/>
    </xf>
    <xf numFmtId="176" fontId="50" fillId="26" borderId="24" xfId="0" applyNumberFormat="1" applyFont="1" applyFill="1" applyBorder="1" applyAlignment="1">
      <alignment vertical="center"/>
    </xf>
    <xf numFmtId="173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73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6" fillId="29" borderId="0" xfId="0" applyNumberFormat="1" applyFont="1" applyFill="1" applyAlignment="1" applyProtection="1">
      <alignment vertical="center" wrapText="1"/>
      <protection hidden="1"/>
    </xf>
    <xf numFmtId="179" fontId="56" fillId="29" borderId="0" xfId="0" applyNumberFormat="1" applyFont="1" applyFill="1" applyAlignment="1" applyProtection="1">
      <alignment vertical="center" wrapText="1"/>
      <protection hidden="1"/>
    </xf>
    <xf numFmtId="173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79" fontId="58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9" fillId="24" borderId="12" xfId="0" applyNumberFormat="1" applyFont="1" applyFill="1" applyBorder="1" applyAlignment="1" applyProtection="1">
      <alignment horizontal="center" vertical="center"/>
      <protection hidden="1"/>
    </xf>
    <xf numFmtId="179" fontId="59" fillId="24" borderId="16" xfId="0" applyNumberFormat="1" applyFont="1" applyFill="1" applyBorder="1" applyAlignment="1" applyProtection="1">
      <alignment horizontal="center" vertical="center"/>
      <protection hidden="1"/>
    </xf>
    <xf numFmtId="179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78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79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79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76" fontId="61" fillId="28" borderId="49" xfId="0" applyNumberFormat="1" applyFont="1" applyFill="1" applyBorder="1" applyAlignment="1" applyProtection="1">
      <alignment vertical="center" wrapText="1"/>
      <protection locked="0"/>
    </xf>
    <xf numFmtId="0" fontId="58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0" fontId="62" fillId="0" borderId="47" xfId="0" applyFont="1" applyFill="1" applyBorder="1" applyAlignment="1">
      <alignment horizontal="left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center" vertical="center" wrapText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3" fillId="0" borderId="47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4" fillId="28" borderId="50" xfId="0" applyFont="1" applyFill="1" applyBorder="1" applyAlignment="1" applyProtection="1">
      <alignment horizontal="left" vertical="center" wrapText="1"/>
      <protection locked="0"/>
    </xf>
    <xf numFmtId="0" fontId="64" fillId="28" borderId="49" xfId="0" applyFont="1" applyFill="1" applyBorder="1" applyAlignment="1" applyProtection="1">
      <alignment horizontal="left" vertical="center" wrapText="1"/>
      <protection locked="0"/>
    </xf>
    <xf numFmtId="176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76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5" fillId="27" borderId="26" xfId="0" applyFont="1" applyFill="1" applyBorder="1" applyAlignment="1" applyProtection="1">
      <alignment horizontal="center" vertical="center" wrapText="1"/>
      <protection locked="0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5" fillId="27" borderId="27" xfId="0" applyFont="1" applyFill="1" applyBorder="1" applyAlignment="1" applyProtection="1">
      <alignment horizontal="center" vertical="center"/>
      <protection locked="0"/>
    </xf>
    <xf numFmtId="0" fontId="65" fillId="27" borderId="26" xfId="0" applyFont="1" applyFill="1" applyBorder="1" applyAlignment="1" applyProtection="1">
      <alignment horizontal="center" vertical="center"/>
      <protection hidden="1"/>
    </xf>
    <xf numFmtId="0" fontId="65" fillId="27" borderId="0" xfId="0" applyFont="1" applyFill="1" applyBorder="1" applyAlignment="1" applyProtection="1">
      <alignment horizontal="center" vertical="center"/>
      <protection hidden="1"/>
    </xf>
    <xf numFmtId="0" fontId="65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72" fontId="66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center" vertical="center"/>
    </xf>
    <xf numFmtId="173" fontId="50" fillId="26" borderId="24" xfId="0" applyNumberFormat="1" applyFont="1" applyFill="1" applyBorder="1" applyAlignment="1" applyProtection="1">
      <alignment horizontal="left" vertical="center"/>
      <protection hidden="1"/>
    </xf>
    <xf numFmtId="176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  <xf numFmtId="173" fontId="50" fillId="29" borderId="24" xfId="0" applyNumberFormat="1" applyFont="1" applyFill="1" applyBorder="1" applyAlignment="1" applyProtection="1">
      <alignment horizontal="center" vertical="center"/>
      <protection hidden="1"/>
    </xf>
    <xf numFmtId="176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4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9142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152400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295275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476250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F24" sqref="F24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64" t="s">
        <v>20</v>
      </c>
      <c r="B1" s="165"/>
      <c r="C1" s="166"/>
    </row>
    <row r="2" spans="1:5" ht="28.5" customHeight="1">
      <c r="A2" s="167" t="str">
        <f>CONCATENATE(B27," ","Atletizm İl Temsilciliği")</f>
        <v>Bursa Atletizm İl Temsilciliği</v>
      </c>
      <c r="B2" s="168"/>
      <c r="C2" s="169"/>
      <c r="D2" s="63"/>
      <c r="E2" s="63"/>
    </row>
    <row r="3" spans="1:5" ht="24.75" customHeight="1">
      <c r="A3" s="170"/>
      <c r="B3" s="171"/>
      <c r="C3" s="172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73" t="str">
        <f>B24</f>
        <v>Küçükler ve Yıldızlar Bölgesel Kros Ligi 2.Kademe Yarışmaları</v>
      </c>
      <c r="B18" s="174"/>
      <c r="C18" s="175"/>
    </row>
    <row r="19" spans="1:3" ht="31.5" customHeight="1">
      <c r="A19" s="176"/>
      <c r="B19" s="174"/>
      <c r="C19" s="175"/>
    </row>
    <row r="20" spans="1:3" ht="25.5" customHeight="1">
      <c r="A20" s="69"/>
      <c r="B20" s="70" t="str">
        <f>B27</f>
        <v>Bursa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2.25" customHeight="1">
      <c r="A24" s="76" t="s">
        <v>10</v>
      </c>
      <c r="B24" s="160" t="s">
        <v>89</v>
      </c>
      <c r="C24" s="161"/>
    </row>
    <row r="25" spans="1:3" ht="21" customHeight="1">
      <c r="A25" s="76" t="s">
        <v>11</v>
      </c>
      <c r="B25" s="160" t="s">
        <v>19</v>
      </c>
      <c r="C25" s="161"/>
    </row>
    <row r="26" spans="1:3" ht="21" customHeight="1">
      <c r="A26" s="77" t="s">
        <v>12</v>
      </c>
      <c r="B26" s="160" t="s">
        <v>17</v>
      </c>
      <c r="C26" s="161"/>
    </row>
    <row r="27" spans="1:3" ht="21" customHeight="1">
      <c r="A27" s="76" t="s">
        <v>13</v>
      </c>
      <c r="B27" s="160" t="s">
        <v>87</v>
      </c>
      <c r="C27" s="161"/>
    </row>
    <row r="28" spans="1:3" ht="21" customHeight="1">
      <c r="A28" s="78" t="s">
        <v>16</v>
      </c>
      <c r="B28" s="162">
        <v>41938.416666666664</v>
      </c>
      <c r="C28" s="163"/>
    </row>
    <row r="29" spans="1:3" ht="21" customHeight="1">
      <c r="A29" s="78" t="s">
        <v>25</v>
      </c>
      <c r="B29" s="143">
        <v>59</v>
      </c>
      <c r="C29" s="142"/>
    </row>
    <row r="30" spans="1:3" ht="21" customHeight="1">
      <c r="A30" s="78" t="s">
        <v>26</v>
      </c>
      <c r="B30" s="143">
        <v>15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47.125" style="57" bestFit="1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8" t="str">
        <f>KAPAK!A2</f>
        <v>Bursa Atletizm İl Temsilciliği</v>
      </c>
      <c r="B1" s="179"/>
      <c r="C1" s="179"/>
      <c r="D1" s="179"/>
      <c r="E1" s="179"/>
      <c r="F1" s="179"/>
    </row>
    <row r="2" spans="1:6" ht="18.75" customHeight="1">
      <c r="A2" s="180" t="str">
        <f>KAPAK!B24</f>
        <v>Küçükler ve Yıldızlar Bölgesel Kros Ligi 2.Kademe Yarışmaları</v>
      </c>
      <c r="B2" s="180"/>
      <c r="C2" s="180"/>
      <c r="D2" s="180"/>
      <c r="E2" s="180"/>
      <c r="F2" s="180"/>
    </row>
    <row r="3" spans="1:6" ht="15.75" customHeight="1">
      <c r="A3" s="181" t="str">
        <f>KAPAK!B27</f>
        <v>Bursa</v>
      </c>
      <c r="B3" s="181"/>
      <c r="C3" s="181"/>
      <c r="D3" s="181"/>
      <c r="E3" s="181"/>
      <c r="F3" s="181"/>
    </row>
    <row r="4" spans="1:6" ht="15.75" customHeight="1">
      <c r="A4" s="177" t="str">
        <f>KAPAK!B26</f>
        <v>Küçük Kızlar</v>
      </c>
      <c r="B4" s="177"/>
      <c r="C4" s="177"/>
      <c r="D4" s="46" t="str">
        <f>KAPAK!B25</f>
        <v>1.5 km.</v>
      </c>
      <c r="E4" s="182">
        <f>KAPAK!B28</f>
        <v>41938.416666666664</v>
      </c>
      <c r="F4" s="182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18</v>
      </c>
      <c r="E5" s="113" t="s">
        <v>8</v>
      </c>
      <c r="F5" s="115" t="s">
        <v>2</v>
      </c>
      <c r="G5" s="48"/>
      <c r="H5" s="48"/>
    </row>
    <row r="6" spans="1:6" ht="12.75" customHeight="1">
      <c r="A6" s="134">
        <v>1</v>
      </c>
      <c r="B6" s="135">
        <v>1</v>
      </c>
      <c r="C6" s="149" t="s">
        <v>27</v>
      </c>
      <c r="D6" s="149" t="s">
        <v>28</v>
      </c>
      <c r="E6" s="157" t="s">
        <v>29</v>
      </c>
      <c r="F6" s="138">
        <v>37111</v>
      </c>
    </row>
    <row r="7" spans="1:6" ht="12.75" customHeight="1">
      <c r="A7" s="49">
        <v>2</v>
      </c>
      <c r="B7" s="139">
        <v>2</v>
      </c>
      <c r="C7" s="151" t="s">
        <v>30</v>
      </c>
      <c r="D7" s="151" t="s">
        <v>28</v>
      </c>
      <c r="E7" s="158" t="s">
        <v>29</v>
      </c>
      <c r="F7" s="52">
        <v>37021</v>
      </c>
    </row>
    <row r="8" spans="1:6" ht="12.75" customHeight="1">
      <c r="A8" s="49">
        <v>3</v>
      </c>
      <c r="B8" s="139">
        <v>3</v>
      </c>
      <c r="C8" s="151" t="s">
        <v>31</v>
      </c>
      <c r="D8" s="151" t="s">
        <v>28</v>
      </c>
      <c r="E8" s="158" t="s">
        <v>29</v>
      </c>
      <c r="F8" s="52">
        <v>36834</v>
      </c>
    </row>
    <row r="9" spans="1:6" ht="12.75" customHeight="1" thickBot="1">
      <c r="A9" s="49">
        <v>4</v>
      </c>
      <c r="B9" s="140">
        <v>4</v>
      </c>
      <c r="C9" s="153" t="s">
        <v>82</v>
      </c>
      <c r="D9" s="153" t="s">
        <v>28</v>
      </c>
      <c r="E9" s="159" t="s">
        <v>29</v>
      </c>
      <c r="F9" s="55">
        <v>37247</v>
      </c>
    </row>
    <row r="10" spans="1:6" ht="12.75" customHeight="1">
      <c r="A10" s="49">
        <v>5</v>
      </c>
      <c r="B10" s="135">
        <v>5</v>
      </c>
      <c r="C10" s="149" t="s">
        <v>32</v>
      </c>
      <c r="D10" s="149" t="s">
        <v>33</v>
      </c>
      <c r="E10" s="157" t="s">
        <v>29</v>
      </c>
      <c r="F10" s="138">
        <v>36350</v>
      </c>
    </row>
    <row r="11" spans="1:6" ht="12.75" customHeight="1">
      <c r="A11" s="49">
        <v>6</v>
      </c>
      <c r="B11" s="139">
        <v>6</v>
      </c>
      <c r="C11" s="151" t="s">
        <v>34</v>
      </c>
      <c r="D11" s="151" t="s">
        <v>33</v>
      </c>
      <c r="E11" s="158" t="s">
        <v>29</v>
      </c>
      <c r="F11" s="52">
        <v>36297</v>
      </c>
    </row>
    <row r="12" spans="1:6" ht="12.75" customHeight="1">
      <c r="A12" s="49">
        <v>7</v>
      </c>
      <c r="B12" s="139">
        <v>8</v>
      </c>
      <c r="C12" s="151" t="s">
        <v>35</v>
      </c>
      <c r="D12" s="151" t="s">
        <v>33</v>
      </c>
      <c r="E12" s="158" t="s">
        <v>29</v>
      </c>
      <c r="F12" s="52">
        <v>36960</v>
      </c>
    </row>
    <row r="13" spans="1:6" ht="12.75" customHeight="1" thickBot="1">
      <c r="A13" s="49">
        <v>8</v>
      </c>
      <c r="B13" s="140">
        <v>7</v>
      </c>
      <c r="C13" s="153" t="s">
        <v>97</v>
      </c>
      <c r="D13" s="153" t="s">
        <v>33</v>
      </c>
      <c r="E13" s="159" t="s">
        <v>29</v>
      </c>
      <c r="F13" s="55">
        <v>36495</v>
      </c>
    </row>
    <row r="14" spans="1:6" ht="12.75" customHeight="1">
      <c r="A14" s="49">
        <v>9</v>
      </c>
      <c r="B14" s="135">
        <v>9</v>
      </c>
      <c r="C14" s="149" t="s">
        <v>99</v>
      </c>
      <c r="D14" s="149" t="s">
        <v>36</v>
      </c>
      <c r="E14" s="157" t="s">
        <v>29</v>
      </c>
      <c r="F14" s="138">
        <v>37033</v>
      </c>
    </row>
    <row r="15" spans="1:6" ht="12.75" customHeight="1">
      <c r="A15" s="49">
        <v>10</v>
      </c>
      <c r="B15" s="139">
        <v>10</v>
      </c>
      <c r="C15" s="151" t="s">
        <v>100</v>
      </c>
      <c r="D15" s="151" t="s">
        <v>36</v>
      </c>
      <c r="E15" s="158" t="s">
        <v>29</v>
      </c>
      <c r="F15" s="52">
        <v>36910</v>
      </c>
    </row>
    <row r="16" spans="1:6" ht="12.75" customHeight="1">
      <c r="A16" s="49">
        <v>11</v>
      </c>
      <c r="B16" s="139">
        <v>11</v>
      </c>
      <c r="C16" s="151" t="s">
        <v>101</v>
      </c>
      <c r="D16" s="151" t="s">
        <v>36</v>
      </c>
      <c r="E16" s="158" t="s">
        <v>29</v>
      </c>
      <c r="F16" s="52">
        <v>36526</v>
      </c>
    </row>
    <row r="17" spans="1:6" ht="12.75" customHeight="1" thickBot="1">
      <c r="A17" s="49">
        <v>12</v>
      </c>
      <c r="B17" s="140">
        <v>12</v>
      </c>
      <c r="C17" s="153" t="s">
        <v>102</v>
      </c>
      <c r="D17" s="153" t="s">
        <v>36</v>
      </c>
      <c r="E17" s="159" t="s">
        <v>29</v>
      </c>
      <c r="F17" s="55">
        <v>36914</v>
      </c>
    </row>
    <row r="18" spans="1:6" ht="12.75" customHeight="1">
      <c r="A18" s="49">
        <v>13</v>
      </c>
      <c r="B18" s="135">
        <v>13</v>
      </c>
      <c r="C18" s="149" t="s">
        <v>37</v>
      </c>
      <c r="D18" s="149" t="s">
        <v>38</v>
      </c>
      <c r="E18" s="157" t="s">
        <v>29</v>
      </c>
      <c r="F18" s="138">
        <v>36255</v>
      </c>
    </row>
    <row r="19" spans="1:6" ht="12.75" customHeight="1">
      <c r="A19" s="49">
        <v>14</v>
      </c>
      <c r="B19" s="139">
        <v>14</v>
      </c>
      <c r="C19" s="151" t="s">
        <v>39</v>
      </c>
      <c r="D19" s="151" t="s">
        <v>38</v>
      </c>
      <c r="E19" s="158" t="s">
        <v>29</v>
      </c>
      <c r="F19" s="52">
        <v>36892</v>
      </c>
    </row>
    <row r="20" spans="1:6" ht="12.75" customHeight="1">
      <c r="A20" s="49">
        <v>15</v>
      </c>
      <c r="B20" s="139">
        <v>15</v>
      </c>
      <c r="C20" s="151" t="s">
        <v>40</v>
      </c>
      <c r="D20" s="151" t="s">
        <v>38</v>
      </c>
      <c r="E20" s="158" t="s">
        <v>29</v>
      </c>
      <c r="F20" s="52">
        <v>37153</v>
      </c>
    </row>
    <row r="21" spans="1:6" ht="12.75" customHeight="1" thickBot="1">
      <c r="A21" s="49">
        <v>16</v>
      </c>
      <c r="B21" s="140">
        <v>16</v>
      </c>
      <c r="C21" s="153" t="s">
        <v>41</v>
      </c>
      <c r="D21" s="153" t="s">
        <v>38</v>
      </c>
      <c r="E21" s="159" t="s">
        <v>29</v>
      </c>
      <c r="F21" s="55">
        <v>36526</v>
      </c>
    </row>
    <row r="22" spans="1:6" ht="12.75" customHeight="1">
      <c r="A22" s="49">
        <v>17</v>
      </c>
      <c r="B22" s="135">
        <v>17</v>
      </c>
      <c r="C22" s="149" t="s">
        <v>42</v>
      </c>
      <c r="D22" s="149" t="s">
        <v>43</v>
      </c>
      <c r="E22" s="157" t="s">
        <v>29</v>
      </c>
      <c r="F22" s="138">
        <v>36288</v>
      </c>
    </row>
    <row r="23" spans="1:6" ht="12.75" customHeight="1">
      <c r="A23" s="49">
        <v>18</v>
      </c>
      <c r="B23" s="139">
        <v>18</v>
      </c>
      <c r="C23" s="151" t="s">
        <v>44</v>
      </c>
      <c r="D23" s="151" t="s">
        <v>43</v>
      </c>
      <c r="E23" s="158" t="s">
        <v>29</v>
      </c>
      <c r="F23" s="52">
        <v>36975</v>
      </c>
    </row>
    <row r="24" spans="1:6" ht="12.75" customHeight="1">
      <c r="A24" s="49">
        <v>19</v>
      </c>
      <c r="B24" s="139">
        <v>19</v>
      </c>
      <c r="C24" s="151" t="s">
        <v>45</v>
      </c>
      <c r="D24" s="151" t="s">
        <v>43</v>
      </c>
      <c r="E24" s="158" t="s">
        <v>29</v>
      </c>
      <c r="F24" s="52">
        <v>36389</v>
      </c>
    </row>
    <row r="25" spans="1:6" ht="12.75" customHeight="1" thickBot="1">
      <c r="A25" s="49">
        <v>20</v>
      </c>
      <c r="B25" s="140">
        <v>20</v>
      </c>
      <c r="C25" s="153" t="s">
        <v>106</v>
      </c>
      <c r="D25" s="153" t="s">
        <v>107</v>
      </c>
      <c r="E25" s="159" t="s">
        <v>29</v>
      </c>
      <c r="F25" s="55">
        <v>36875</v>
      </c>
    </row>
    <row r="26" spans="1:6" ht="12.75" customHeight="1">
      <c r="A26" s="49">
        <v>21</v>
      </c>
      <c r="B26" s="135">
        <v>21</v>
      </c>
      <c r="C26" s="149" t="s">
        <v>83</v>
      </c>
      <c r="D26" s="149" t="s">
        <v>46</v>
      </c>
      <c r="E26" s="157" t="s">
        <v>29</v>
      </c>
      <c r="F26" s="138">
        <v>37107</v>
      </c>
    </row>
    <row r="27" spans="1:6" ht="12.75" customHeight="1">
      <c r="A27" s="49">
        <v>22</v>
      </c>
      <c r="B27" s="139">
        <v>22</v>
      </c>
      <c r="C27" s="151" t="s">
        <v>47</v>
      </c>
      <c r="D27" s="151" t="s">
        <v>46</v>
      </c>
      <c r="E27" s="158" t="s">
        <v>29</v>
      </c>
      <c r="F27" s="52">
        <v>36953</v>
      </c>
    </row>
    <row r="28" spans="1:6" ht="12.75" customHeight="1">
      <c r="A28" s="49">
        <v>23</v>
      </c>
      <c r="B28" s="139">
        <v>23</v>
      </c>
      <c r="C28" s="151" t="s">
        <v>48</v>
      </c>
      <c r="D28" s="151" t="s">
        <v>46</v>
      </c>
      <c r="E28" s="158" t="s">
        <v>29</v>
      </c>
      <c r="F28" s="52">
        <v>36892</v>
      </c>
    </row>
    <row r="29" spans="1:6" ht="12.75" customHeight="1" thickBot="1">
      <c r="A29" s="49">
        <v>24</v>
      </c>
      <c r="B29" s="140">
        <v>24</v>
      </c>
      <c r="C29" s="153" t="s">
        <v>96</v>
      </c>
      <c r="D29" s="153" t="s">
        <v>46</v>
      </c>
      <c r="E29" s="159" t="s">
        <v>29</v>
      </c>
      <c r="F29" s="55">
        <v>37008</v>
      </c>
    </row>
    <row r="30" spans="1:6" ht="12.75" customHeight="1">
      <c r="A30" s="49">
        <v>25</v>
      </c>
      <c r="B30" s="135">
        <v>25</v>
      </c>
      <c r="C30" s="149" t="s">
        <v>49</v>
      </c>
      <c r="D30" s="149" t="s">
        <v>50</v>
      </c>
      <c r="E30" s="157" t="s">
        <v>29</v>
      </c>
      <c r="F30" s="138">
        <v>37251</v>
      </c>
    </row>
    <row r="31" spans="1:6" ht="12.75" customHeight="1">
      <c r="A31" s="49">
        <v>26</v>
      </c>
      <c r="B31" s="139">
        <v>26</v>
      </c>
      <c r="C31" s="151" t="s">
        <v>51</v>
      </c>
      <c r="D31" s="151" t="s">
        <v>50</v>
      </c>
      <c r="E31" s="158" t="s">
        <v>29</v>
      </c>
      <c r="F31" s="52">
        <v>36970</v>
      </c>
    </row>
    <row r="32" spans="1:6" ht="12.75" customHeight="1">
      <c r="A32" s="49">
        <v>27</v>
      </c>
      <c r="B32" s="139">
        <v>27</v>
      </c>
      <c r="C32" s="151" t="s">
        <v>52</v>
      </c>
      <c r="D32" s="151" t="s">
        <v>50</v>
      </c>
      <c r="E32" s="158" t="s">
        <v>29</v>
      </c>
      <c r="F32" s="52">
        <v>37039</v>
      </c>
    </row>
    <row r="33" spans="1:6" ht="12.75" customHeight="1" thickBot="1">
      <c r="A33" s="49">
        <v>28</v>
      </c>
      <c r="B33" s="140">
        <v>28</v>
      </c>
      <c r="C33" s="153" t="s">
        <v>103</v>
      </c>
      <c r="D33" s="153" t="s">
        <v>50</v>
      </c>
      <c r="E33" s="159" t="s">
        <v>29</v>
      </c>
      <c r="F33" s="55">
        <v>37195</v>
      </c>
    </row>
    <row r="34" spans="1:6" ht="12.75" customHeight="1">
      <c r="A34" s="49">
        <v>29</v>
      </c>
      <c r="B34" s="135">
        <v>29</v>
      </c>
      <c r="C34" s="149" t="s">
        <v>104</v>
      </c>
      <c r="D34" s="149" t="s">
        <v>53</v>
      </c>
      <c r="E34" s="157" t="s">
        <v>29</v>
      </c>
      <c r="F34" s="138">
        <v>36526</v>
      </c>
    </row>
    <row r="35" spans="1:6" ht="12.75" customHeight="1">
      <c r="A35" s="49">
        <v>30</v>
      </c>
      <c r="B35" s="139">
        <v>30</v>
      </c>
      <c r="C35" s="151" t="s">
        <v>78</v>
      </c>
      <c r="D35" s="151" t="s">
        <v>53</v>
      </c>
      <c r="E35" s="158" t="s">
        <v>29</v>
      </c>
      <c r="F35" s="52">
        <v>36526</v>
      </c>
    </row>
    <row r="36" spans="1:6" ht="12.75" customHeight="1">
      <c r="A36" s="49">
        <v>31</v>
      </c>
      <c r="B36" s="139">
        <v>31</v>
      </c>
      <c r="C36" s="151" t="s">
        <v>79</v>
      </c>
      <c r="D36" s="151" t="s">
        <v>53</v>
      </c>
      <c r="E36" s="158" t="s">
        <v>29</v>
      </c>
      <c r="F36" s="52">
        <v>36254</v>
      </c>
    </row>
    <row r="37" spans="1:6" ht="12.75" customHeight="1" thickBot="1">
      <c r="A37" s="49">
        <v>32</v>
      </c>
      <c r="B37" s="140">
        <v>32</v>
      </c>
      <c r="C37" s="153" t="s">
        <v>80</v>
      </c>
      <c r="D37" s="153" t="s">
        <v>53</v>
      </c>
      <c r="E37" s="159" t="s">
        <v>29</v>
      </c>
      <c r="F37" s="55">
        <v>36779</v>
      </c>
    </row>
    <row r="38" spans="1:6" ht="12.75" customHeight="1">
      <c r="A38" s="49">
        <v>33</v>
      </c>
      <c r="B38" s="135">
        <v>33</v>
      </c>
      <c r="C38" s="149" t="s">
        <v>95</v>
      </c>
      <c r="D38" s="149" t="s">
        <v>54</v>
      </c>
      <c r="E38" s="157" t="s">
        <v>29</v>
      </c>
      <c r="F38" s="138">
        <v>36251</v>
      </c>
    </row>
    <row r="39" spans="1:6" ht="12.75" customHeight="1">
      <c r="A39" s="49">
        <v>34</v>
      </c>
      <c r="B39" s="139">
        <v>34</v>
      </c>
      <c r="C39" s="151" t="s">
        <v>55</v>
      </c>
      <c r="D39" s="151" t="s">
        <v>54</v>
      </c>
      <c r="E39" s="158" t="s">
        <v>29</v>
      </c>
      <c r="F39" s="52">
        <v>36932</v>
      </c>
    </row>
    <row r="40" spans="1:6" ht="12.75" customHeight="1">
      <c r="A40" s="49">
        <v>35</v>
      </c>
      <c r="B40" s="139">
        <v>35</v>
      </c>
      <c r="C40" s="151" t="s">
        <v>56</v>
      </c>
      <c r="D40" s="151" t="s">
        <v>54</v>
      </c>
      <c r="E40" s="158" t="s">
        <v>29</v>
      </c>
      <c r="F40" s="52">
        <v>36901</v>
      </c>
    </row>
    <row r="41" spans="1:6" ht="12.75" customHeight="1" thickBot="1">
      <c r="A41" s="49">
        <v>36</v>
      </c>
      <c r="B41" s="140">
        <v>36</v>
      </c>
      <c r="C41" s="153" t="s">
        <v>57</v>
      </c>
      <c r="D41" s="153" t="s">
        <v>54</v>
      </c>
      <c r="E41" s="159" t="s">
        <v>29</v>
      </c>
      <c r="F41" s="55">
        <v>37015</v>
      </c>
    </row>
    <row r="42" spans="1:6" ht="12.75" customHeight="1">
      <c r="A42" s="49">
        <v>37</v>
      </c>
      <c r="B42" s="135">
        <v>37</v>
      </c>
      <c r="C42" s="149" t="s">
        <v>58</v>
      </c>
      <c r="D42" s="149" t="s">
        <v>59</v>
      </c>
      <c r="E42" s="157" t="s">
        <v>29</v>
      </c>
      <c r="F42" s="138">
        <v>36563</v>
      </c>
    </row>
    <row r="43" spans="1:6" ht="12.75" customHeight="1">
      <c r="A43" s="49">
        <v>38</v>
      </c>
      <c r="B43" s="139">
        <v>38</v>
      </c>
      <c r="C43" s="151" t="s">
        <v>60</v>
      </c>
      <c r="D43" s="151" t="s">
        <v>59</v>
      </c>
      <c r="E43" s="158" t="s">
        <v>29</v>
      </c>
      <c r="F43" s="52">
        <v>36717</v>
      </c>
    </row>
    <row r="44" spans="1:6" ht="12.75" customHeight="1">
      <c r="A44" s="49">
        <v>39</v>
      </c>
      <c r="B44" s="139">
        <v>39</v>
      </c>
      <c r="C44" s="151" t="s">
        <v>61</v>
      </c>
      <c r="D44" s="151" t="s">
        <v>59</v>
      </c>
      <c r="E44" s="158" t="s">
        <v>29</v>
      </c>
      <c r="F44" s="52">
        <v>36793</v>
      </c>
    </row>
    <row r="45" spans="1:6" ht="12.75" customHeight="1" thickBot="1">
      <c r="A45" s="49">
        <v>40</v>
      </c>
      <c r="B45" s="140">
        <v>40</v>
      </c>
      <c r="C45" s="153" t="s">
        <v>62</v>
      </c>
      <c r="D45" s="153" t="s">
        <v>59</v>
      </c>
      <c r="E45" s="159" t="s">
        <v>29</v>
      </c>
      <c r="F45" s="55">
        <v>36779</v>
      </c>
    </row>
    <row r="46" spans="1:6" ht="12.75" customHeight="1">
      <c r="A46" s="49">
        <v>41</v>
      </c>
      <c r="B46" s="135">
        <v>45</v>
      </c>
      <c r="C46" s="149" t="s">
        <v>105</v>
      </c>
      <c r="D46" s="149" t="s">
        <v>63</v>
      </c>
      <c r="E46" s="157" t="s">
        <v>29</v>
      </c>
      <c r="F46" s="138">
        <v>36418</v>
      </c>
    </row>
    <row r="47" spans="1:6" ht="12.75" customHeight="1">
      <c r="A47" s="49">
        <v>42</v>
      </c>
      <c r="B47" s="139">
        <v>46</v>
      </c>
      <c r="C47" s="151" t="s">
        <v>84</v>
      </c>
      <c r="D47" s="151" t="s">
        <v>63</v>
      </c>
      <c r="E47" s="158" t="s">
        <v>29</v>
      </c>
      <c r="F47" s="52">
        <v>36490</v>
      </c>
    </row>
    <row r="48" spans="1:6" ht="12.75" customHeight="1">
      <c r="A48" s="49">
        <v>43</v>
      </c>
      <c r="B48" s="139">
        <v>47</v>
      </c>
      <c r="C48" s="151" t="s">
        <v>64</v>
      </c>
      <c r="D48" s="151" t="s">
        <v>63</v>
      </c>
      <c r="E48" s="158" t="s">
        <v>29</v>
      </c>
      <c r="F48" s="52">
        <v>36892</v>
      </c>
    </row>
    <row r="49" spans="1:6" ht="12.75" customHeight="1" thickBot="1">
      <c r="A49" s="49">
        <v>44</v>
      </c>
      <c r="B49" s="140" t="s">
        <v>81</v>
      </c>
      <c r="C49" s="153" t="s">
        <v>81</v>
      </c>
      <c r="D49" s="153" t="s">
        <v>63</v>
      </c>
      <c r="E49" s="159" t="s">
        <v>29</v>
      </c>
      <c r="F49" s="55" t="s">
        <v>81</v>
      </c>
    </row>
    <row r="50" spans="1:6" ht="12.75" customHeight="1">
      <c r="A50" s="49">
        <v>45</v>
      </c>
      <c r="B50" s="135">
        <v>48</v>
      </c>
      <c r="C50" s="149" t="s">
        <v>90</v>
      </c>
      <c r="D50" s="149" t="s">
        <v>65</v>
      </c>
      <c r="E50" s="157" t="s">
        <v>29</v>
      </c>
      <c r="F50" s="138">
        <v>36240</v>
      </c>
    </row>
    <row r="51" spans="1:6" ht="12.75" customHeight="1">
      <c r="A51" s="49">
        <v>46</v>
      </c>
      <c r="B51" s="139">
        <v>49</v>
      </c>
      <c r="C51" s="151" t="s">
        <v>91</v>
      </c>
      <c r="D51" s="151" t="s">
        <v>65</v>
      </c>
      <c r="E51" s="158" t="s">
        <v>29</v>
      </c>
      <c r="F51" s="52">
        <v>36747</v>
      </c>
    </row>
    <row r="52" spans="1:6" ht="12.75" customHeight="1">
      <c r="A52" s="49">
        <v>47</v>
      </c>
      <c r="B52" s="139">
        <v>50</v>
      </c>
      <c r="C52" s="151" t="s">
        <v>92</v>
      </c>
      <c r="D52" s="151" t="s">
        <v>65</v>
      </c>
      <c r="E52" s="158" t="s">
        <v>29</v>
      </c>
      <c r="F52" s="52">
        <v>37115</v>
      </c>
    </row>
    <row r="53" spans="1:6" ht="12.75" customHeight="1" thickBot="1">
      <c r="A53" s="49">
        <v>48</v>
      </c>
      <c r="B53" s="140">
        <v>51</v>
      </c>
      <c r="C53" s="153" t="s">
        <v>93</v>
      </c>
      <c r="D53" s="153" t="s">
        <v>65</v>
      </c>
      <c r="E53" s="159" t="s">
        <v>29</v>
      </c>
      <c r="F53" s="55">
        <v>36831</v>
      </c>
    </row>
    <row r="54" spans="1:6" ht="12.75" customHeight="1">
      <c r="A54" s="49">
        <v>49</v>
      </c>
      <c r="B54" s="135">
        <v>52</v>
      </c>
      <c r="C54" s="149" t="s">
        <v>66</v>
      </c>
      <c r="D54" s="149" t="s">
        <v>67</v>
      </c>
      <c r="E54" s="157" t="s">
        <v>29</v>
      </c>
      <c r="F54" s="138">
        <v>37042</v>
      </c>
    </row>
    <row r="55" spans="1:6" ht="12.75" customHeight="1">
      <c r="A55" s="49">
        <v>50</v>
      </c>
      <c r="B55" s="139">
        <v>53</v>
      </c>
      <c r="C55" s="151" t="s">
        <v>68</v>
      </c>
      <c r="D55" s="151" t="s">
        <v>67</v>
      </c>
      <c r="E55" s="158" t="s">
        <v>29</v>
      </c>
      <c r="F55" s="52">
        <v>36612</v>
      </c>
    </row>
    <row r="56" spans="1:6" ht="12.75" customHeight="1">
      <c r="A56" s="49">
        <v>51</v>
      </c>
      <c r="B56" s="139">
        <v>55</v>
      </c>
      <c r="C56" s="151" t="s">
        <v>69</v>
      </c>
      <c r="D56" s="151" t="s">
        <v>70</v>
      </c>
      <c r="E56" s="158" t="s">
        <v>29</v>
      </c>
      <c r="F56" s="52">
        <v>36678</v>
      </c>
    </row>
    <row r="57" spans="1:6" ht="12.75" customHeight="1" thickBot="1">
      <c r="A57" s="49">
        <v>52</v>
      </c>
      <c r="B57" s="140">
        <v>54</v>
      </c>
      <c r="C57" s="153" t="s">
        <v>98</v>
      </c>
      <c r="D57" s="153" t="s">
        <v>70</v>
      </c>
      <c r="E57" s="159" t="s">
        <v>29</v>
      </c>
      <c r="F57" s="55">
        <v>36238</v>
      </c>
    </row>
    <row r="58" spans="1:6" ht="12.75" customHeight="1">
      <c r="A58" s="49">
        <v>53</v>
      </c>
      <c r="B58" s="135">
        <v>56</v>
      </c>
      <c r="C58" s="149" t="s">
        <v>71</v>
      </c>
      <c r="D58" s="149" t="s">
        <v>72</v>
      </c>
      <c r="E58" s="157" t="s">
        <v>29</v>
      </c>
      <c r="F58" s="138">
        <v>36526</v>
      </c>
    </row>
    <row r="59" spans="1:6" ht="12.75" customHeight="1">
      <c r="A59" s="49">
        <v>54</v>
      </c>
      <c r="B59" s="139">
        <v>57</v>
      </c>
      <c r="C59" s="151" t="s">
        <v>73</v>
      </c>
      <c r="D59" s="151" t="s">
        <v>72</v>
      </c>
      <c r="E59" s="158" t="s">
        <v>29</v>
      </c>
      <c r="F59" s="52">
        <v>36892</v>
      </c>
    </row>
    <row r="60" spans="1:6" ht="12.75" customHeight="1">
      <c r="A60" s="49">
        <v>55</v>
      </c>
      <c r="B60" s="139">
        <v>58</v>
      </c>
      <c r="C60" s="151" t="s">
        <v>85</v>
      </c>
      <c r="D60" s="151" t="s">
        <v>72</v>
      </c>
      <c r="E60" s="158" t="s">
        <v>29</v>
      </c>
      <c r="F60" s="52">
        <v>36225</v>
      </c>
    </row>
    <row r="61" spans="1:6" ht="12.75" customHeight="1" thickBot="1">
      <c r="A61" s="49">
        <v>56</v>
      </c>
      <c r="B61" s="140">
        <v>59</v>
      </c>
      <c r="C61" s="153" t="s">
        <v>86</v>
      </c>
      <c r="D61" s="153" t="s">
        <v>72</v>
      </c>
      <c r="E61" s="159" t="s">
        <v>29</v>
      </c>
      <c r="F61" s="55">
        <v>36637</v>
      </c>
    </row>
    <row r="62" spans="1:6" ht="12.75" customHeight="1">
      <c r="A62" s="49">
        <v>57</v>
      </c>
      <c r="B62" s="135">
        <v>88</v>
      </c>
      <c r="C62" s="149" t="s">
        <v>74</v>
      </c>
      <c r="D62" s="149" t="s">
        <v>75</v>
      </c>
      <c r="E62" s="157" t="s">
        <v>29</v>
      </c>
      <c r="F62" s="138">
        <v>36172</v>
      </c>
    </row>
    <row r="63" spans="1:6" ht="12.75" customHeight="1">
      <c r="A63" s="49">
        <v>58</v>
      </c>
      <c r="B63" s="139">
        <v>89</v>
      </c>
      <c r="C63" s="151" t="s">
        <v>76</v>
      </c>
      <c r="D63" s="151" t="s">
        <v>75</v>
      </c>
      <c r="E63" s="158" t="s">
        <v>29</v>
      </c>
      <c r="F63" s="52">
        <v>36611</v>
      </c>
    </row>
    <row r="64" spans="1:6" ht="12.75" customHeight="1">
      <c r="A64" s="49">
        <v>59</v>
      </c>
      <c r="B64" s="139">
        <v>90</v>
      </c>
      <c r="C64" s="151" t="s">
        <v>94</v>
      </c>
      <c r="D64" s="151" t="s">
        <v>75</v>
      </c>
      <c r="E64" s="158" t="s">
        <v>29</v>
      </c>
      <c r="F64" s="52">
        <v>36892</v>
      </c>
    </row>
    <row r="65" spans="1:6" ht="12.75" customHeight="1" thickBot="1">
      <c r="A65" s="49">
        <v>60</v>
      </c>
      <c r="B65" s="140">
        <v>91</v>
      </c>
      <c r="C65" s="153" t="s">
        <v>77</v>
      </c>
      <c r="D65" s="153" t="s">
        <v>75</v>
      </c>
      <c r="E65" s="159" t="s">
        <v>29</v>
      </c>
      <c r="F65" s="55">
        <v>36299</v>
      </c>
    </row>
    <row r="66" spans="1:6" ht="15" customHeight="1">
      <c r="A66" s="49">
        <v>61</v>
      </c>
      <c r="B66" s="135"/>
      <c r="C66" s="149"/>
      <c r="D66" s="149"/>
      <c r="E66" s="150"/>
      <c r="F66" s="138"/>
    </row>
    <row r="67" spans="1:6" ht="15" customHeight="1">
      <c r="A67" s="49">
        <v>62</v>
      </c>
      <c r="B67" s="139"/>
      <c r="C67" s="151"/>
      <c r="D67" s="151"/>
      <c r="E67" s="152"/>
      <c r="F67" s="52"/>
    </row>
    <row r="68" spans="1:6" ht="15" customHeight="1">
      <c r="A68" s="49">
        <v>63</v>
      </c>
      <c r="B68" s="139"/>
      <c r="C68" s="151"/>
      <c r="D68" s="151"/>
      <c r="E68" s="152"/>
      <c r="F68" s="52"/>
    </row>
    <row r="69" spans="1:6" ht="15" customHeight="1" thickBot="1">
      <c r="A69" s="49">
        <v>64</v>
      </c>
      <c r="B69" s="140"/>
      <c r="C69" s="153"/>
      <c r="D69" s="153"/>
      <c r="E69" s="1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46">
      <formula>AND(COUNTIF($C$6:$C$9,C6)&gt;1,NOT(ISBLANK(C6)))</formula>
    </cfRule>
  </conditionalFormatting>
  <conditionalFormatting sqref="B10:B13">
    <cfRule type="duplicateValues" priority="126" dxfId="646" stopIfTrue="1">
      <formula>AND(COUNTIF($B$10:$B$13,B10)&gt;1,NOT(ISBLANK(B10)))</formula>
    </cfRule>
  </conditionalFormatting>
  <conditionalFormatting sqref="C10:C13">
    <cfRule type="duplicateValues" priority="125" dxfId="646">
      <formula>AND(COUNTIF($C$10:$C$13,C10)&gt;1,NOT(ISBLANK(C10)))</formula>
    </cfRule>
  </conditionalFormatting>
  <conditionalFormatting sqref="B14:B17">
    <cfRule type="duplicateValues" priority="124" dxfId="646" stopIfTrue="1">
      <formula>AND(COUNTIF($B$14:$B$17,B14)&gt;1,NOT(ISBLANK(B14)))</formula>
    </cfRule>
  </conditionalFormatting>
  <conditionalFormatting sqref="C14:C17">
    <cfRule type="duplicateValues" priority="123" dxfId="646">
      <formula>AND(COUNTIF($C$14:$C$17,C14)&gt;1,NOT(ISBLANK(C14)))</formula>
    </cfRule>
  </conditionalFormatting>
  <conditionalFormatting sqref="B18:B21">
    <cfRule type="duplicateValues" priority="122" dxfId="646" stopIfTrue="1">
      <formula>AND(COUNTIF($B$18:$B$21,B18)&gt;1,NOT(ISBLANK(B18)))</formula>
    </cfRule>
  </conditionalFormatting>
  <conditionalFormatting sqref="C18:C21">
    <cfRule type="duplicateValues" priority="121" dxfId="646">
      <formula>AND(COUNTIF($C$18:$C$21,C18)&gt;1,NOT(ISBLANK(C18)))</formula>
    </cfRule>
  </conditionalFormatting>
  <conditionalFormatting sqref="B22:B25">
    <cfRule type="duplicateValues" priority="120" dxfId="646" stopIfTrue="1">
      <formula>AND(COUNTIF($B$22:$B$25,B22)&gt;1,NOT(ISBLANK(B22)))</formula>
    </cfRule>
  </conditionalFormatting>
  <conditionalFormatting sqref="C22:C25">
    <cfRule type="duplicateValues" priority="119" dxfId="646">
      <formula>AND(COUNTIF($C$22:$C$25,C22)&gt;1,NOT(ISBLANK(C22)))</formula>
    </cfRule>
  </conditionalFormatting>
  <conditionalFormatting sqref="B26:B29">
    <cfRule type="duplicateValues" priority="118" dxfId="646" stopIfTrue="1">
      <formula>AND(COUNTIF($B$26:$B$29,B26)&gt;1,NOT(ISBLANK(B26)))</formula>
    </cfRule>
  </conditionalFormatting>
  <conditionalFormatting sqref="C26:C29">
    <cfRule type="duplicateValues" priority="117" dxfId="646">
      <formula>AND(COUNTIF($C$26:$C$29,C26)&gt;1,NOT(ISBLANK(C26)))</formula>
    </cfRule>
  </conditionalFormatting>
  <conditionalFormatting sqref="B30:B33">
    <cfRule type="duplicateValues" priority="116" dxfId="646" stopIfTrue="1">
      <formula>AND(COUNTIF($B$30:$B$33,B30)&gt;1,NOT(ISBLANK(B30)))</formula>
    </cfRule>
  </conditionalFormatting>
  <conditionalFormatting sqref="C30:C33">
    <cfRule type="duplicateValues" priority="115" dxfId="646">
      <formula>AND(COUNTIF($C$30:$C$33,C30)&gt;1,NOT(ISBLANK(C30)))</formula>
    </cfRule>
  </conditionalFormatting>
  <conditionalFormatting sqref="B34:B37">
    <cfRule type="duplicateValues" priority="114" dxfId="646" stopIfTrue="1">
      <formula>AND(COUNTIF($B$34:$B$37,B34)&gt;1,NOT(ISBLANK(B34)))</formula>
    </cfRule>
  </conditionalFormatting>
  <conditionalFormatting sqref="C34:C37">
    <cfRule type="duplicateValues" priority="113" dxfId="646">
      <formula>AND(COUNTIF($C$34:$C$37,C34)&gt;1,NOT(ISBLANK(C34)))</formula>
    </cfRule>
  </conditionalFormatting>
  <conditionalFormatting sqref="B38:B41">
    <cfRule type="duplicateValues" priority="112" dxfId="646" stopIfTrue="1">
      <formula>AND(COUNTIF($B$38:$B$41,B38)&gt;1,NOT(ISBLANK(B38)))</formula>
    </cfRule>
  </conditionalFormatting>
  <conditionalFormatting sqref="C38:C41">
    <cfRule type="duplicateValues" priority="111" dxfId="646">
      <formula>AND(COUNTIF($C$38:$C$41,C38)&gt;1,NOT(ISBLANK(C38)))</formula>
    </cfRule>
  </conditionalFormatting>
  <conditionalFormatting sqref="B42:B45">
    <cfRule type="duplicateValues" priority="110" dxfId="646" stopIfTrue="1">
      <formula>AND(COUNTIF($B$42:$B$45,B42)&gt;1,NOT(ISBLANK(B42)))</formula>
    </cfRule>
  </conditionalFormatting>
  <conditionalFormatting sqref="C42:C45">
    <cfRule type="duplicateValues" priority="109" dxfId="646">
      <formula>AND(COUNTIF($C$42:$C$45,C42)&gt;1,NOT(ISBLANK(C42)))</formula>
    </cfRule>
  </conditionalFormatting>
  <conditionalFormatting sqref="B46:B49">
    <cfRule type="duplicateValues" priority="108" dxfId="646" stopIfTrue="1">
      <formula>AND(COUNTIF($B$46:$B$49,B46)&gt;1,NOT(ISBLANK(B46)))</formula>
    </cfRule>
  </conditionalFormatting>
  <conditionalFormatting sqref="C46:C49">
    <cfRule type="duplicateValues" priority="107" dxfId="646">
      <formula>AND(COUNTIF($C$46:$C$49,C46)&gt;1,NOT(ISBLANK(C46)))</formula>
    </cfRule>
  </conditionalFormatting>
  <conditionalFormatting sqref="B50:B53">
    <cfRule type="duplicateValues" priority="106" dxfId="646" stopIfTrue="1">
      <formula>AND(COUNTIF($B$50:$B$53,B50)&gt;1,NOT(ISBLANK(B50)))</formula>
    </cfRule>
  </conditionalFormatting>
  <conditionalFormatting sqref="C50:C53">
    <cfRule type="duplicateValues" priority="105" dxfId="646">
      <formula>AND(COUNTIF($C$50:$C$53,C50)&gt;1,NOT(ISBLANK(C50)))</formula>
    </cfRule>
  </conditionalFormatting>
  <conditionalFormatting sqref="B54:B57">
    <cfRule type="duplicateValues" priority="104" dxfId="646" stopIfTrue="1">
      <formula>AND(COUNTIF($B$54:$B$57,B54)&gt;1,NOT(ISBLANK(B54)))</formula>
    </cfRule>
  </conditionalFormatting>
  <conditionalFormatting sqref="C54:C57">
    <cfRule type="duplicateValues" priority="103" dxfId="646">
      <formula>AND(COUNTIF($C$54:$C$57,C54)&gt;1,NOT(ISBLANK(C54)))</formula>
    </cfRule>
  </conditionalFormatting>
  <conditionalFormatting sqref="B58:B61">
    <cfRule type="duplicateValues" priority="102" dxfId="646" stopIfTrue="1">
      <formula>AND(COUNTIF($B$58:$B$61,B58)&gt;1,NOT(ISBLANK(B58)))</formula>
    </cfRule>
  </conditionalFormatting>
  <conditionalFormatting sqref="C58:C61">
    <cfRule type="duplicateValues" priority="101" dxfId="646">
      <formula>AND(COUNTIF($C$58:$C$61,C58)&gt;1,NOT(ISBLANK(C58)))</formula>
    </cfRule>
  </conditionalFormatting>
  <conditionalFormatting sqref="B62:B65">
    <cfRule type="duplicateValues" priority="100" dxfId="646" stopIfTrue="1">
      <formula>AND(COUNTIF($B$62:$B$65,B62)&gt;1,NOT(ISBLANK(B62)))</formula>
    </cfRule>
  </conditionalFormatting>
  <conditionalFormatting sqref="C62:C65">
    <cfRule type="duplicateValues" priority="99" dxfId="646">
      <formula>AND(COUNTIF($C$62:$C$65,C62)&gt;1,NOT(ISBLANK(C62)))</formula>
    </cfRule>
  </conditionalFormatting>
  <conditionalFormatting sqref="B66:B69">
    <cfRule type="duplicateValues" priority="98" dxfId="646" stopIfTrue="1">
      <formula>AND(COUNTIF($B$66:$B$69,B66)&gt;1,NOT(ISBLANK(B66)))</formula>
    </cfRule>
  </conditionalFormatting>
  <conditionalFormatting sqref="C66:C69">
    <cfRule type="duplicateValues" priority="97" dxfId="646">
      <formula>AND(COUNTIF($C$66:$C$69,C66)&gt;1,NOT(ISBLANK(C66)))</formula>
    </cfRule>
  </conditionalFormatting>
  <conditionalFormatting sqref="B70:B73">
    <cfRule type="duplicateValues" priority="96" dxfId="646" stopIfTrue="1">
      <formula>AND(COUNTIF($B$70:$B$73,B70)&gt;1,NOT(ISBLANK(B70)))</formula>
    </cfRule>
  </conditionalFormatting>
  <conditionalFormatting sqref="C70:C73">
    <cfRule type="duplicateValues" priority="95" dxfId="646">
      <formula>AND(COUNTIF($C$70:$C$73,C70)&gt;1,NOT(ISBLANK(C70)))</formula>
    </cfRule>
  </conditionalFormatting>
  <conditionalFormatting sqref="B74:B77">
    <cfRule type="duplicateValues" priority="94" dxfId="646" stopIfTrue="1">
      <formula>AND(COUNTIF($B$74:$B$77,B74)&gt;1,NOT(ISBLANK(B74)))</formula>
    </cfRule>
  </conditionalFormatting>
  <conditionalFormatting sqref="C74:C77">
    <cfRule type="duplicateValues" priority="93" dxfId="646">
      <formula>AND(COUNTIF($C$74:$C$77,C74)&gt;1,NOT(ISBLANK(C74)))</formula>
    </cfRule>
  </conditionalFormatting>
  <conditionalFormatting sqref="B78:B81">
    <cfRule type="duplicateValues" priority="92" dxfId="646" stopIfTrue="1">
      <formula>AND(COUNTIF($B$78:$B$81,B78)&gt;1,NOT(ISBLANK(B78)))</formula>
    </cfRule>
  </conditionalFormatting>
  <conditionalFormatting sqref="C78:C81">
    <cfRule type="duplicateValues" priority="91" dxfId="646">
      <formula>AND(COUNTIF($C$78:$C$81,C78)&gt;1,NOT(ISBLANK(C78)))</formula>
    </cfRule>
  </conditionalFormatting>
  <conditionalFormatting sqref="B82:B85">
    <cfRule type="duplicateValues" priority="90" dxfId="646" stopIfTrue="1">
      <formula>AND(COUNTIF($B$82:$B$85,B82)&gt;1,NOT(ISBLANK(B82)))</formula>
    </cfRule>
  </conditionalFormatting>
  <conditionalFormatting sqref="C82:C85">
    <cfRule type="duplicateValues" priority="89" dxfId="646">
      <formula>AND(COUNTIF($C$82:$C$85,C82)&gt;1,NOT(ISBLANK(C82)))</formula>
    </cfRule>
  </conditionalFormatting>
  <conditionalFormatting sqref="B86:B89">
    <cfRule type="duplicateValues" priority="88" dxfId="646" stopIfTrue="1">
      <formula>AND(COUNTIF($B$86:$B$89,B86)&gt;1,NOT(ISBLANK(B86)))</formula>
    </cfRule>
  </conditionalFormatting>
  <conditionalFormatting sqref="C86:C89">
    <cfRule type="duplicateValues" priority="87" dxfId="646">
      <formula>AND(COUNTIF($C$86:$C$89,C86)&gt;1,NOT(ISBLANK(C86)))</formula>
    </cfRule>
  </conditionalFormatting>
  <conditionalFormatting sqref="B90:B93">
    <cfRule type="duplicateValues" priority="86" dxfId="646" stopIfTrue="1">
      <formula>AND(COUNTIF($B$90:$B$93,B90)&gt;1,NOT(ISBLANK(B90)))</formula>
    </cfRule>
  </conditionalFormatting>
  <conditionalFormatting sqref="C90:C93">
    <cfRule type="duplicateValues" priority="85" dxfId="646">
      <formula>AND(COUNTIF($C$90:$C$93,C90)&gt;1,NOT(ISBLANK(C90)))</formula>
    </cfRule>
  </conditionalFormatting>
  <conditionalFormatting sqref="B94:B97">
    <cfRule type="duplicateValues" priority="84" dxfId="646" stopIfTrue="1">
      <formula>AND(COUNTIF($B$94:$B$97,B94)&gt;1,NOT(ISBLANK(B94)))</formula>
    </cfRule>
  </conditionalFormatting>
  <conditionalFormatting sqref="C94:C97">
    <cfRule type="duplicateValues" priority="83" dxfId="646">
      <formula>AND(COUNTIF($C$94:$C$97,C94)&gt;1,NOT(ISBLANK(C94)))</formula>
    </cfRule>
  </conditionalFormatting>
  <conditionalFormatting sqref="B98:B101">
    <cfRule type="duplicateValues" priority="82" dxfId="646" stopIfTrue="1">
      <formula>AND(COUNTIF($B$98:$B$101,B98)&gt;1,NOT(ISBLANK(B98)))</formula>
    </cfRule>
  </conditionalFormatting>
  <conditionalFormatting sqref="C98:C101">
    <cfRule type="duplicateValues" priority="81" dxfId="646">
      <formula>AND(COUNTIF($C$98:$C$101,C98)&gt;1,NOT(ISBLANK(C98)))</formula>
    </cfRule>
  </conditionalFormatting>
  <conditionalFormatting sqref="B102:B105">
    <cfRule type="duplicateValues" priority="80" dxfId="646" stopIfTrue="1">
      <formula>AND(COUNTIF($B$102:$B$105,B102)&gt;1,NOT(ISBLANK(B102)))</formula>
    </cfRule>
  </conditionalFormatting>
  <conditionalFormatting sqref="C102:C105">
    <cfRule type="duplicateValues" priority="79" dxfId="646">
      <formula>AND(COUNTIF($C$102:$C$105,C102)&gt;1,NOT(ISBLANK(C102)))</formula>
    </cfRule>
  </conditionalFormatting>
  <conditionalFormatting sqref="B106:B109">
    <cfRule type="duplicateValues" priority="78" dxfId="646" stopIfTrue="1">
      <formula>AND(COUNTIF($B$106:$B$109,B106)&gt;1,NOT(ISBLANK(B106)))</formula>
    </cfRule>
  </conditionalFormatting>
  <conditionalFormatting sqref="C106:C109">
    <cfRule type="duplicateValues" priority="77" dxfId="646">
      <formula>AND(COUNTIF($C$106:$C$109,C106)&gt;1,NOT(ISBLANK(C106)))</formula>
    </cfRule>
  </conditionalFormatting>
  <conditionalFormatting sqref="B110:B113">
    <cfRule type="duplicateValues" priority="76" dxfId="646" stopIfTrue="1">
      <formula>AND(COUNTIF($B$110:$B$113,B110)&gt;1,NOT(ISBLANK(B110)))</formula>
    </cfRule>
  </conditionalFormatting>
  <conditionalFormatting sqref="C110:C113">
    <cfRule type="duplicateValues" priority="75" dxfId="646">
      <formula>AND(COUNTIF($C$110:$C$113,C110)&gt;1,NOT(ISBLANK(C110)))</formula>
    </cfRule>
  </conditionalFormatting>
  <conditionalFormatting sqref="B114:B117">
    <cfRule type="duplicateValues" priority="74" dxfId="646" stopIfTrue="1">
      <formula>AND(COUNTIF($B$114:$B$117,B114)&gt;1,NOT(ISBLANK(B114)))</formula>
    </cfRule>
  </conditionalFormatting>
  <conditionalFormatting sqref="C114:C117">
    <cfRule type="duplicateValues" priority="73" dxfId="646">
      <formula>AND(COUNTIF($C$114:$C$117,C114)&gt;1,NOT(ISBLANK(C114)))</formula>
    </cfRule>
  </conditionalFormatting>
  <conditionalFormatting sqref="B118:B121">
    <cfRule type="duplicateValues" priority="72" dxfId="646" stopIfTrue="1">
      <formula>AND(COUNTIF($B$118:$B$121,B118)&gt;1,NOT(ISBLANK(B118)))</formula>
    </cfRule>
  </conditionalFormatting>
  <conditionalFormatting sqref="C118:C121">
    <cfRule type="duplicateValues" priority="71" dxfId="646">
      <formula>AND(COUNTIF($C$118:$C$121,C118)&gt;1,NOT(ISBLANK(C118)))</formula>
    </cfRule>
  </conditionalFormatting>
  <conditionalFormatting sqref="B122:B125">
    <cfRule type="duplicateValues" priority="70" dxfId="646" stopIfTrue="1">
      <formula>AND(COUNTIF($B$122:$B$125,B122)&gt;1,NOT(ISBLANK(B122)))</formula>
    </cfRule>
  </conditionalFormatting>
  <conditionalFormatting sqref="C122:C125">
    <cfRule type="duplicateValues" priority="69" dxfId="646">
      <formula>AND(COUNTIF($C$122:$C$125,C122)&gt;1,NOT(ISBLANK(C122)))</formula>
    </cfRule>
  </conditionalFormatting>
  <conditionalFormatting sqref="B126:B129">
    <cfRule type="duplicateValues" priority="68" dxfId="646" stopIfTrue="1">
      <formula>AND(COUNTIF($B$126:$B$129,B126)&gt;1,NOT(ISBLANK(B126)))</formula>
    </cfRule>
  </conditionalFormatting>
  <conditionalFormatting sqref="C126:C129">
    <cfRule type="duplicateValues" priority="67" dxfId="646">
      <formula>AND(COUNTIF($C$126:$C$129,C126)&gt;1,NOT(ISBLANK(C126)))</formula>
    </cfRule>
  </conditionalFormatting>
  <conditionalFormatting sqref="B130:B133">
    <cfRule type="duplicateValues" priority="66" dxfId="646" stopIfTrue="1">
      <formula>AND(COUNTIF($B$130:$B$133,B130)&gt;1,NOT(ISBLANK(B130)))</formula>
    </cfRule>
  </conditionalFormatting>
  <conditionalFormatting sqref="C130:C133">
    <cfRule type="duplicateValues" priority="65" dxfId="646">
      <formula>AND(COUNTIF($C$130:$C$133,C130)&gt;1,NOT(ISBLANK(C130)))</formula>
    </cfRule>
  </conditionalFormatting>
  <conditionalFormatting sqref="B134:B137">
    <cfRule type="duplicateValues" priority="64" dxfId="646" stopIfTrue="1">
      <formula>AND(COUNTIF($B$134:$B$137,B134)&gt;1,NOT(ISBLANK(B134)))</formula>
    </cfRule>
  </conditionalFormatting>
  <conditionalFormatting sqref="C134:C137">
    <cfRule type="duplicateValues" priority="63" dxfId="646">
      <formula>AND(COUNTIF($C$134:$C$137,C134)&gt;1,NOT(ISBLANK(C134)))</formula>
    </cfRule>
  </conditionalFormatting>
  <conditionalFormatting sqref="B138:B141">
    <cfRule type="duplicateValues" priority="62" dxfId="646" stopIfTrue="1">
      <formula>AND(COUNTIF($B$138:$B$141,B138)&gt;1,NOT(ISBLANK(B138)))</formula>
    </cfRule>
  </conditionalFormatting>
  <conditionalFormatting sqref="C138:C141">
    <cfRule type="duplicateValues" priority="61" dxfId="646">
      <formula>AND(COUNTIF($C$138:$C$141,C138)&gt;1,NOT(ISBLANK(C138)))</formula>
    </cfRule>
  </conditionalFormatting>
  <conditionalFormatting sqref="B142:B145">
    <cfRule type="duplicateValues" priority="60" dxfId="646" stopIfTrue="1">
      <formula>AND(COUNTIF($B$142:$B$145,B142)&gt;1,NOT(ISBLANK(B142)))</formula>
    </cfRule>
  </conditionalFormatting>
  <conditionalFormatting sqref="C142:C145">
    <cfRule type="duplicateValues" priority="59" dxfId="646">
      <formula>AND(COUNTIF($C$142:$C$145,C142)&gt;1,NOT(ISBLANK(C142)))</formula>
    </cfRule>
  </conditionalFormatting>
  <conditionalFormatting sqref="B146:B149">
    <cfRule type="duplicateValues" priority="58" dxfId="646" stopIfTrue="1">
      <formula>AND(COUNTIF($B$146:$B$149,B146)&gt;1,NOT(ISBLANK(B146)))</formula>
    </cfRule>
  </conditionalFormatting>
  <conditionalFormatting sqref="C146:C149">
    <cfRule type="duplicateValues" priority="57" dxfId="646">
      <formula>AND(COUNTIF($C$146:$C$149,C146)&gt;1,NOT(ISBLANK(C146)))</formula>
    </cfRule>
  </conditionalFormatting>
  <conditionalFormatting sqref="B150:B153">
    <cfRule type="duplicateValues" priority="56" dxfId="646" stopIfTrue="1">
      <formula>AND(COUNTIF($B$150:$B$153,B150)&gt;1,NOT(ISBLANK(B150)))</formula>
    </cfRule>
  </conditionalFormatting>
  <conditionalFormatting sqref="C150:C153">
    <cfRule type="duplicateValues" priority="55" dxfId="646">
      <formula>AND(COUNTIF($C$150:$C$153,C150)&gt;1,NOT(ISBLANK(C150)))</formula>
    </cfRule>
  </conditionalFormatting>
  <conditionalFormatting sqref="B154:B157">
    <cfRule type="duplicateValues" priority="54" dxfId="646" stopIfTrue="1">
      <formula>AND(COUNTIF($B$154:$B$157,B154)&gt;1,NOT(ISBLANK(B154)))</formula>
    </cfRule>
  </conditionalFormatting>
  <conditionalFormatting sqref="C154:C157">
    <cfRule type="duplicateValues" priority="53" dxfId="646">
      <formula>AND(COUNTIF($C$154:$C$157,C154)&gt;1,NOT(ISBLANK(C154)))</formula>
    </cfRule>
  </conditionalFormatting>
  <conditionalFormatting sqref="B158:B161">
    <cfRule type="duplicateValues" priority="52" dxfId="646" stopIfTrue="1">
      <formula>AND(COUNTIF($B$158:$B$161,B158)&gt;1,NOT(ISBLANK(B158)))</formula>
    </cfRule>
  </conditionalFormatting>
  <conditionalFormatting sqref="C158:C161">
    <cfRule type="duplicateValues" priority="51" dxfId="646">
      <formula>AND(COUNTIF($C$158:$C$161,C158)&gt;1,NOT(ISBLANK(C158)))</formula>
    </cfRule>
  </conditionalFormatting>
  <conditionalFormatting sqref="B162:B165">
    <cfRule type="duplicateValues" priority="50" dxfId="646" stopIfTrue="1">
      <formula>AND(COUNTIF($B$162:$B$165,B162)&gt;1,NOT(ISBLANK(B162)))</formula>
    </cfRule>
  </conditionalFormatting>
  <conditionalFormatting sqref="C162:C165">
    <cfRule type="duplicateValues" priority="49" dxfId="646">
      <formula>AND(COUNTIF($C$162:$C$165,C162)&gt;1,NOT(ISBLANK(C162)))</formula>
    </cfRule>
  </conditionalFormatting>
  <conditionalFormatting sqref="B166:B169">
    <cfRule type="duplicateValues" priority="48" dxfId="646" stopIfTrue="1">
      <formula>AND(COUNTIF($B$166:$B$169,B166)&gt;1,NOT(ISBLANK(B166)))</formula>
    </cfRule>
  </conditionalFormatting>
  <conditionalFormatting sqref="C166:C169">
    <cfRule type="duplicateValues" priority="47" dxfId="646">
      <formula>AND(COUNTIF($C$166:$C$169,C166)&gt;1,NOT(ISBLANK(C166)))</formula>
    </cfRule>
  </conditionalFormatting>
  <conditionalFormatting sqref="B170:B173">
    <cfRule type="duplicateValues" priority="46" dxfId="646" stopIfTrue="1">
      <formula>AND(COUNTIF($B$170:$B$173,B170)&gt;1,NOT(ISBLANK(B170)))</formula>
    </cfRule>
  </conditionalFormatting>
  <conditionalFormatting sqref="C170:C173">
    <cfRule type="duplicateValues" priority="45" dxfId="646">
      <formula>AND(COUNTIF($C$170:$C$173,C170)&gt;1,NOT(ISBLANK(C170)))</formula>
    </cfRule>
  </conditionalFormatting>
  <conditionalFormatting sqref="B174:B177">
    <cfRule type="duplicateValues" priority="44" dxfId="646" stopIfTrue="1">
      <formula>AND(COUNTIF($B$174:$B$177,B174)&gt;1,NOT(ISBLANK(B174)))</formula>
    </cfRule>
  </conditionalFormatting>
  <conditionalFormatting sqref="C174:C177">
    <cfRule type="duplicateValues" priority="43" dxfId="646">
      <formula>AND(COUNTIF($C$174:$C$177,C174)&gt;1,NOT(ISBLANK(C174)))</formula>
    </cfRule>
  </conditionalFormatting>
  <conditionalFormatting sqref="B178:B181">
    <cfRule type="duplicateValues" priority="42" dxfId="646" stopIfTrue="1">
      <formula>AND(COUNTIF($B$178:$B$181,B178)&gt;1,NOT(ISBLANK(B178)))</formula>
    </cfRule>
  </conditionalFormatting>
  <conditionalFormatting sqref="C178:C181">
    <cfRule type="duplicateValues" priority="41" dxfId="646">
      <formula>AND(COUNTIF($C$178:$C$181,C178)&gt;1,NOT(ISBLANK(C178)))</formula>
    </cfRule>
  </conditionalFormatting>
  <conditionalFormatting sqref="B182:B185">
    <cfRule type="duplicateValues" priority="40" dxfId="646" stopIfTrue="1">
      <formula>AND(COUNTIF($B$182:$B$185,B182)&gt;1,NOT(ISBLANK(B182)))</formula>
    </cfRule>
  </conditionalFormatting>
  <conditionalFormatting sqref="C182:C185">
    <cfRule type="duplicateValues" priority="39" dxfId="646">
      <formula>AND(COUNTIF($C$182:$C$185,C182)&gt;1,NOT(ISBLANK(C182)))</formula>
    </cfRule>
  </conditionalFormatting>
  <conditionalFormatting sqref="B186:B189">
    <cfRule type="duplicateValues" priority="38" dxfId="646" stopIfTrue="1">
      <formula>AND(COUNTIF($B$186:$B$189,B186)&gt;1,NOT(ISBLANK(B186)))</formula>
    </cfRule>
  </conditionalFormatting>
  <conditionalFormatting sqref="C186:C189">
    <cfRule type="duplicateValues" priority="37" dxfId="646">
      <formula>AND(COUNTIF($C$186:$C$189,C186)&gt;1,NOT(ISBLANK(C186)))</formula>
    </cfRule>
  </conditionalFormatting>
  <conditionalFormatting sqref="B190:B193">
    <cfRule type="duplicateValues" priority="36" dxfId="646" stopIfTrue="1">
      <formula>AND(COUNTIF($B$190:$B$193,B190)&gt;1,NOT(ISBLANK(B190)))</formula>
    </cfRule>
  </conditionalFormatting>
  <conditionalFormatting sqref="C190:C193">
    <cfRule type="duplicateValues" priority="35" dxfId="646">
      <formula>AND(COUNTIF($C$190:$C$193,C190)&gt;1,NOT(ISBLANK(C190)))</formula>
    </cfRule>
  </conditionalFormatting>
  <conditionalFormatting sqref="B194:B197">
    <cfRule type="duplicateValues" priority="34" dxfId="646" stopIfTrue="1">
      <formula>AND(COUNTIF($B$194:$B$197,B194)&gt;1,NOT(ISBLANK(B194)))</formula>
    </cfRule>
  </conditionalFormatting>
  <conditionalFormatting sqref="C194:C197">
    <cfRule type="duplicateValues" priority="33" dxfId="646">
      <formula>AND(COUNTIF($C$194:$C$197,C194)&gt;1,NOT(ISBLANK(C194)))</formula>
    </cfRule>
  </conditionalFormatting>
  <conditionalFormatting sqref="B198:B201">
    <cfRule type="duplicateValues" priority="32" dxfId="646" stopIfTrue="1">
      <formula>AND(COUNTIF($B$198:$B$201,B198)&gt;1,NOT(ISBLANK(B198)))</formula>
    </cfRule>
  </conditionalFormatting>
  <conditionalFormatting sqref="C198:C201">
    <cfRule type="duplicateValues" priority="31" dxfId="646">
      <formula>AND(COUNTIF($C$198:$C$201,C198)&gt;1,NOT(ISBLANK(C198)))</formula>
    </cfRule>
  </conditionalFormatting>
  <conditionalFormatting sqref="B202:B205">
    <cfRule type="duplicateValues" priority="30" dxfId="646" stopIfTrue="1">
      <formula>AND(COUNTIF($B$202:$B$205,B202)&gt;1,NOT(ISBLANK(B202)))</formula>
    </cfRule>
  </conditionalFormatting>
  <conditionalFormatting sqref="C202:C205">
    <cfRule type="duplicateValues" priority="29" dxfId="646">
      <formula>AND(COUNTIF($C$202:$C$205,C202)&gt;1,NOT(ISBLANK(C202)))</formula>
    </cfRule>
  </conditionalFormatting>
  <conditionalFormatting sqref="B206:B209">
    <cfRule type="duplicateValues" priority="28" dxfId="646" stopIfTrue="1">
      <formula>AND(COUNTIF($B$206:$B$209,B206)&gt;1,NOT(ISBLANK(B206)))</formula>
    </cfRule>
  </conditionalFormatting>
  <conditionalFormatting sqref="C206:C209">
    <cfRule type="duplicateValues" priority="27" dxfId="646">
      <formula>AND(COUNTIF($C$206:$C$209,C206)&gt;1,NOT(ISBLANK(C206)))</formula>
    </cfRule>
  </conditionalFormatting>
  <conditionalFormatting sqref="B210:B213">
    <cfRule type="duplicateValues" priority="26" dxfId="646" stopIfTrue="1">
      <formula>AND(COUNTIF($B$210:$B$213,B210)&gt;1,NOT(ISBLANK(B210)))</formula>
    </cfRule>
  </conditionalFormatting>
  <conditionalFormatting sqref="C210:C213">
    <cfRule type="duplicateValues" priority="25" dxfId="646">
      <formula>AND(COUNTIF($C$210:$C$213,C210)&gt;1,NOT(ISBLANK(C210)))</formula>
    </cfRule>
  </conditionalFormatting>
  <conditionalFormatting sqref="B214:B217">
    <cfRule type="duplicateValues" priority="24" dxfId="646" stopIfTrue="1">
      <formula>AND(COUNTIF($B$214:$B$217,B214)&gt;1,NOT(ISBLANK(B214)))</formula>
    </cfRule>
  </conditionalFormatting>
  <conditionalFormatting sqref="C214:C217">
    <cfRule type="duplicateValues" priority="23" dxfId="646">
      <formula>AND(COUNTIF($C$214:$C$217,C214)&gt;1,NOT(ISBLANK(C214)))</formula>
    </cfRule>
  </conditionalFormatting>
  <conditionalFormatting sqref="B218:B221">
    <cfRule type="duplicateValues" priority="22" dxfId="646" stopIfTrue="1">
      <formula>AND(COUNTIF($B$218:$B$221,B218)&gt;1,NOT(ISBLANK(B218)))</formula>
    </cfRule>
  </conditionalFormatting>
  <conditionalFormatting sqref="C218:C221">
    <cfRule type="duplicateValues" priority="21" dxfId="646">
      <formula>AND(COUNTIF($C$218:$C$221,C218)&gt;1,NOT(ISBLANK(C218)))</formula>
    </cfRule>
  </conditionalFormatting>
  <conditionalFormatting sqref="B222:B225">
    <cfRule type="duplicateValues" priority="20" dxfId="646" stopIfTrue="1">
      <formula>AND(COUNTIF($B$222:$B$225,B222)&gt;1,NOT(ISBLANK(B222)))</formula>
    </cfRule>
  </conditionalFormatting>
  <conditionalFormatting sqref="C222:C225">
    <cfRule type="duplicateValues" priority="19" dxfId="646">
      <formula>AND(COUNTIF($C$222:$C$225,C222)&gt;1,NOT(ISBLANK(C222)))</formula>
    </cfRule>
  </conditionalFormatting>
  <conditionalFormatting sqref="B226:B229">
    <cfRule type="duplicateValues" priority="18" dxfId="646" stopIfTrue="1">
      <formula>AND(COUNTIF($B$226:$B$229,B226)&gt;1,NOT(ISBLANK(B226)))</formula>
    </cfRule>
  </conditionalFormatting>
  <conditionalFormatting sqref="C226:C229">
    <cfRule type="duplicateValues" priority="17" dxfId="646">
      <formula>AND(COUNTIF($C$226:$C$229,C226)&gt;1,NOT(ISBLANK(C226)))</formula>
    </cfRule>
  </conditionalFormatting>
  <conditionalFormatting sqref="B230:B233">
    <cfRule type="duplicateValues" priority="16" dxfId="646" stopIfTrue="1">
      <formula>AND(COUNTIF($B$230:$B$233,B230)&gt;1,NOT(ISBLANK(B230)))</formula>
    </cfRule>
  </conditionalFormatting>
  <conditionalFormatting sqref="C230:C233">
    <cfRule type="duplicateValues" priority="15" dxfId="646">
      <formula>AND(COUNTIF($C$230:$C$233,C230)&gt;1,NOT(ISBLANK(C230)))</formula>
    </cfRule>
  </conditionalFormatting>
  <conditionalFormatting sqref="B234:B237">
    <cfRule type="duplicateValues" priority="14" dxfId="646" stopIfTrue="1">
      <formula>AND(COUNTIF($B$234:$B$237,B234)&gt;1,NOT(ISBLANK(B234)))</formula>
    </cfRule>
  </conditionalFormatting>
  <conditionalFormatting sqref="C234:C237">
    <cfRule type="duplicateValues" priority="13" dxfId="646">
      <formula>AND(COUNTIF($C$234:$C$237,C234)&gt;1,NOT(ISBLANK(C234)))</formula>
    </cfRule>
  </conditionalFormatting>
  <conditionalFormatting sqref="B238:B241">
    <cfRule type="duplicateValues" priority="12" dxfId="646" stopIfTrue="1">
      <formula>AND(COUNTIF($B$238:$B$241,B238)&gt;1,NOT(ISBLANK(B238)))</formula>
    </cfRule>
  </conditionalFormatting>
  <conditionalFormatting sqref="C238:C241">
    <cfRule type="duplicateValues" priority="11" dxfId="646">
      <formula>AND(COUNTIF($C$238:$C$241,C238)&gt;1,NOT(ISBLANK(C238)))</formula>
    </cfRule>
  </conditionalFormatting>
  <conditionalFormatting sqref="B242:B245">
    <cfRule type="duplicateValues" priority="10" dxfId="646" stopIfTrue="1">
      <formula>AND(COUNTIF($B$242:$B$245,B242)&gt;1,NOT(ISBLANK(B242)))</formula>
    </cfRule>
  </conditionalFormatting>
  <conditionalFormatting sqref="C242:C245">
    <cfRule type="duplicateValues" priority="9" dxfId="646">
      <formula>AND(COUNTIF($C$242:$C$245,C242)&gt;1,NOT(ISBLANK(C242)))</formula>
    </cfRule>
  </conditionalFormatting>
  <conditionalFormatting sqref="B246:B249">
    <cfRule type="duplicateValues" priority="8" dxfId="646" stopIfTrue="1">
      <formula>AND(COUNTIF($B$246:$B$249,B246)&gt;1,NOT(ISBLANK(B246)))</formula>
    </cfRule>
  </conditionalFormatting>
  <conditionalFormatting sqref="C246:C249">
    <cfRule type="duplicateValues" priority="7" dxfId="646">
      <formula>AND(COUNTIF($C$246:$C$249,C246)&gt;1,NOT(ISBLANK(C246)))</formula>
    </cfRule>
  </conditionalFormatting>
  <conditionalFormatting sqref="B250:B253">
    <cfRule type="duplicateValues" priority="6" dxfId="646" stopIfTrue="1">
      <formula>AND(COUNTIF($B$250:$B$253,B250)&gt;1,NOT(ISBLANK(B250)))</formula>
    </cfRule>
  </conditionalFormatting>
  <conditionalFormatting sqref="C250:C253">
    <cfRule type="duplicateValues" priority="5" dxfId="646">
      <formula>AND(COUNTIF($C$250:$C$253,C250)&gt;1,NOT(ISBLANK(C250)))</formula>
    </cfRule>
  </conditionalFormatting>
  <conditionalFormatting sqref="B6:B9">
    <cfRule type="duplicateValues" priority="128" dxfId="646" stopIfTrue="1">
      <formula>AND(COUNTIF($B$6:$B$9,B6)&gt;1,NOT(ISBLANK(B6)))</formula>
    </cfRule>
  </conditionalFormatting>
  <conditionalFormatting sqref="C6:C253">
    <cfRule type="duplicateValues" priority="4" dxfId="646">
      <formula>AND(COUNTIF($C$6:$C$253,C6)&gt;1,NOT(ISBLANK(C6)))</formula>
    </cfRule>
  </conditionalFormatting>
  <conditionalFormatting sqref="F6:F253">
    <cfRule type="cellIs" priority="1" dxfId="52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84" t="str">
        <f>KAPAK!A2</f>
        <v>Bursa Atletizm İl Temsilciliği</v>
      </c>
      <c r="B1" s="184"/>
      <c r="C1" s="184"/>
      <c r="D1" s="184"/>
      <c r="E1" s="184"/>
      <c r="F1" s="184"/>
      <c r="G1" s="184"/>
      <c r="H1" s="184"/>
      <c r="J1" s="30"/>
    </row>
    <row r="2" spans="1:8" ht="15.75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</row>
    <row r="3" spans="1:9" ht="14.25">
      <c r="A3" s="186" t="str">
        <f>KAPAK!B27</f>
        <v>Bursa</v>
      </c>
      <c r="B3" s="186"/>
      <c r="C3" s="186"/>
      <c r="D3" s="186"/>
      <c r="E3" s="186"/>
      <c r="F3" s="186"/>
      <c r="G3" s="186"/>
      <c r="H3" s="186"/>
      <c r="I3" s="31"/>
    </row>
    <row r="4" spans="1:8" ht="15.75" customHeight="1">
      <c r="A4" s="183" t="str">
        <f>KAPAK!B26</f>
        <v>Küçük Kızlar</v>
      </c>
      <c r="B4" s="183"/>
      <c r="C4" s="183"/>
      <c r="D4" s="39" t="str">
        <f>KAPAK!B25</f>
        <v>1.5 km.</v>
      </c>
      <c r="E4" s="40"/>
      <c r="F4" s="187">
        <f>KAPAK!B28</f>
        <v>41938.416666666664</v>
      </c>
      <c r="G4" s="187"/>
      <c r="H4" s="187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18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5.75" customHeight="1">
      <c r="A6" s="34">
        <f>IF(B6&lt;&gt;"",1,"")</f>
        <v>1</v>
      </c>
      <c r="B6" s="102">
        <v>30</v>
      </c>
      <c r="C6" s="35" t="str">
        <f>IF(ISERROR(VLOOKUP(B6,'START LİSTE'!$B$6:$F$1253,2,0)),"",VLOOKUP(B6,'START LİSTE'!$B$6:$F$1253,2,0))</f>
        <v>MERYEM ÖZÇELİK</v>
      </c>
      <c r="D6" s="35" t="str">
        <f>IF(ISERROR(VLOOKUP(B6,'START LİSTE'!$B$6:$F$1253,3,0)),"",VLOOKUP(B6,'START LİSTE'!$B$6:$F$1253,3,0))</f>
        <v>İSTANBUL-BEŞİKTAŞ J.K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36526</v>
      </c>
      <c r="G6" s="103">
        <v>510</v>
      </c>
      <c r="H6" s="133">
        <f>IF(OR(G6="DQ",G6="DNF",G6="DNS"),"-",IF(B6&lt;&gt;"",IF(E6="F",0,1),""))</f>
        <v>1</v>
      </c>
      <c r="J6" s="30"/>
    </row>
    <row r="7" spans="1:10" ht="15.75" customHeight="1">
      <c r="A7" s="34">
        <f>IF(B7&lt;&gt;"",A6+1,"")</f>
        <v>2</v>
      </c>
      <c r="B7" s="102">
        <v>29</v>
      </c>
      <c r="C7" s="35" t="str">
        <f>IF(ISERROR(VLOOKUP(B7,'START LİSTE'!$B$6:$F$1253,2,0)),"",VLOOKUP(B7,'START LİSTE'!$B$6:$F$1253,2,0))</f>
        <v>CEREN YILMAZ</v>
      </c>
      <c r="D7" s="35" t="str">
        <f>IF(ISERROR(VLOOKUP(B7,'START LİSTE'!$B$6:$F$1253,3,0)),"",VLOOKUP(B7,'START LİSTE'!$B$6:$F$1253,3,0))</f>
        <v>İSTANBUL-BEŞİKTAŞ J.K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36526</v>
      </c>
      <c r="G7" s="103">
        <v>513</v>
      </c>
      <c r="H7" s="133">
        <f>IF(OR(G7="DQ",G7="DNF",G7="DNS"),"-",IF(B7&lt;&gt;"",IF(E7="F",H6,H6+1),""))</f>
        <v>2</v>
      </c>
      <c r="J7" s="30"/>
    </row>
    <row r="8" spans="1:10" ht="15.75" customHeight="1">
      <c r="A8" s="34">
        <f aca="true" t="shared" si="0" ref="A8:A71">IF(B8&lt;&gt;"",A7+1,"")</f>
        <v>3</v>
      </c>
      <c r="B8" s="102">
        <v>11</v>
      </c>
      <c r="C8" s="35" t="str">
        <f>IF(ISERROR(VLOOKUP(B8,'START LİSTE'!$B$6:$F$1253,2,0)),"",VLOOKUP(B8,'START LİSTE'!$B$6:$F$1253,2,0))</f>
        <v>AZİME ALAN</v>
      </c>
      <c r="D8" s="35" t="str">
        <f>IF(ISERROR(VLOOKUP(B8,'START LİSTE'!$B$6:$F$1253,3,0)),"",VLOOKUP(B8,'START LİSTE'!$B$6:$F$1253,3,0))</f>
        <v>BURSA-OSMANGAZİ BELEDİYESPOR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36526</v>
      </c>
      <c r="G8" s="103">
        <v>519</v>
      </c>
      <c r="H8" s="133">
        <f aca="true" t="shared" si="1" ref="H8:H71">IF(OR(G8="DQ",G8="DNF",G8="DNS"),"-",IF(B8&lt;&gt;"",IF(E8="F",H7,H7+1),""))</f>
        <v>3</v>
      </c>
      <c r="J8" s="30"/>
    </row>
    <row r="9" spans="1:8" ht="15.75" customHeight="1">
      <c r="A9" s="34">
        <f t="shared" si="0"/>
        <v>4</v>
      </c>
      <c r="B9" s="102">
        <v>10</v>
      </c>
      <c r="C9" s="35" t="str">
        <f>IF(ISERROR(VLOOKUP(B9,'START LİSTE'!$B$6:$F$1253,2,0)),"",VLOOKUP(B9,'START LİSTE'!$B$6:$F$1253,2,0))</f>
        <v>ESLEM GEZEN</v>
      </c>
      <c r="D9" s="35" t="str">
        <f>IF(ISERROR(VLOOKUP(B9,'START LİSTE'!$B$6:$F$1253,3,0)),"",VLOOKUP(B9,'START LİSTE'!$B$6:$F$1253,3,0))</f>
        <v>BURSA-OSMANGAZİ BELEDİYESPOR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36910</v>
      </c>
      <c r="G9" s="103">
        <v>527</v>
      </c>
      <c r="H9" s="133">
        <f t="shared" si="1"/>
        <v>4</v>
      </c>
    </row>
    <row r="10" spans="1:8" ht="15.75" customHeight="1">
      <c r="A10" s="34">
        <f t="shared" si="0"/>
        <v>5</v>
      </c>
      <c r="B10" s="102">
        <v>14</v>
      </c>
      <c r="C10" s="35" t="str">
        <f>IF(ISERROR(VLOOKUP(B10,'START LİSTE'!$B$6:$F$1253,2,0)),"",VLOOKUP(B10,'START LİSTE'!$B$6:$F$1253,2,0))</f>
        <v>EZGİ KAYA</v>
      </c>
      <c r="D10" s="35" t="str">
        <f>IF(ISERROR(VLOOKUP(B10,'START LİSTE'!$B$6:$F$1253,3,0)),"",VLOOKUP(B10,'START LİSTE'!$B$6:$F$1253,3,0))</f>
        <v>İSTANBUL PENDİK BELEDİYE SPOR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36892</v>
      </c>
      <c r="G10" s="103">
        <v>528</v>
      </c>
      <c r="H10" s="133">
        <f t="shared" si="1"/>
        <v>5</v>
      </c>
    </row>
    <row r="11" spans="1:8" ht="15.75" customHeight="1">
      <c r="A11" s="34">
        <f t="shared" si="0"/>
        <v>6</v>
      </c>
      <c r="B11" s="102">
        <v>32</v>
      </c>
      <c r="C11" s="35" t="str">
        <f>IF(ISERROR(VLOOKUP(B11,'START LİSTE'!$B$6:$F$1253,2,0)),"",VLOOKUP(B11,'START LİSTE'!$B$6:$F$1253,2,0))</f>
        <v>ÖZGE  KÖSE</v>
      </c>
      <c r="D11" s="35" t="str">
        <f>IF(ISERROR(VLOOKUP(B11,'START LİSTE'!$B$6:$F$1253,3,0)),"",VLOOKUP(B11,'START LİSTE'!$B$6:$F$1253,3,0))</f>
        <v>İSTANBUL-BEŞİKTAŞ J.K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36779</v>
      </c>
      <c r="G11" s="103">
        <v>531</v>
      </c>
      <c r="H11" s="133">
        <f t="shared" si="1"/>
        <v>6</v>
      </c>
    </row>
    <row r="12" spans="1:8" ht="15.75" customHeight="1">
      <c r="A12" s="34">
        <f t="shared" si="0"/>
        <v>7</v>
      </c>
      <c r="B12" s="102">
        <v>15</v>
      </c>
      <c r="C12" s="35" t="str">
        <f>IF(ISERROR(VLOOKUP(B12,'START LİSTE'!$B$6:$F$1253,2,0)),"",VLOOKUP(B12,'START LİSTE'!$B$6:$F$1253,2,0))</f>
        <v>ZEHRA ERHAN</v>
      </c>
      <c r="D12" s="35" t="str">
        <f>IF(ISERROR(VLOOKUP(B12,'START LİSTE'!$B$6:$F$1253,3,0)),"",VLOOKUP(B12,'START LİSTE'!$B$6:$F$1253,3,0))</f>
        <v>İSTANBUL PENDİK BELEDİYE SPOR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37153</v>
      </c>
      <c r="G12" s="103">
        <v>533</v>
      </c>
      <c r="H12" s="133">
        <f t="shared" si="1"/>
        <v>7</v>
      </c>
    </row>
    <row r="13" spans="1:8" ht="15.75" customHeight="1">
      <c r="A13" s="34">
        <f t="shared" si="0"/>
        <v>8</v>
      </c>
      <c r="B13" s="102">
        <v>33</v>
      </c>
      <c r="C13" s="35" t="str">
        <f>IF(ISERROR(VLOOKUP(B13,'START LİSTE'!$B$6:$F$1253,2,0)),"",VLOOKUP(B13,'START LİSTE'!$B$6:$F$1253,2,0))</f>
        <v>FATMA TÜRK</v>
      </c>
      <c r="D13" s="35" t="str">
        <f>IF(ISERROR(VLOOKUP(B13,'START LİSTE'!$B$6:$F$1253,3,0)),"",VLOOKUP(B13,'START LİSTE'!$B$6:$F$1253,3,0))</f>
        <v>İSTANBUL-ÜSKÜDAR BELEDİYESİ SPOR KULÜBÜ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36251</v>
      </c>
      <c r="G13" s="103">
        <v>535</v>
      </c>
      <c r="H13" s="133">
        <f t="shared" si="1"/>
        <v>8</v>
      </c>
    </row>
    <row r="14" spans="1:8" ht="15.75" customHeight="1">
      <c r="A14" s="34">
        <f t="shared" si="0"/>
        <v>9</v>
      </c>
      <c r="B14" s="102">
        <v>16</v>
      </c>
      <c r="C14" s="35" t="str">
        <f>IF(ISERROR(VLOOKUP(B14,'START LİSTE'!$B$6:$F$1253,2,0)),"",VLOOKUP(B14,'START LİSTE'!$B$6:$F$1253,2,0))</f>
        <v>TUGBA YAGİŞAN</v>
      </c>
      <c r="D14" s="35" t="str">
        <f>IF(ISERROR(VLOOKUP(B14,'START LİSTE'!$B$6:$F$1253,3,0)),"",VLOOKUP(B14,'START LİSTE'!$B$6:$F$1253,3,0))</f>
        <v>İSTANBUL PENDİK BELEDİYE SPOR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36526</v>
      </c>
      <c r="G14" s="103">
        <v>537</v>
      </c>
      <c r="H14" s="133">
        <f t="shared" si="1"/>
        <v>9</v>
      </c>
    </row>
    <row r="15" spans="1:8" ht="15.75" customHeight="1">
      <c r="A15" s="34">
        <f t="shared" si="0"/>
        <v>10</v>
      </c>
      <c r="B15" s="102">
        <v>12</v>
      </c>
      <c r="C15" s="35" t="str">
        <f>IF(ISERROR(VLOOKUP(B15,'START LİSTE'!$B$6:$F$1253,2,0)),"",VLOOKUP(B15,'START LİSTE'!$B$6:$F$1253,2,0))</f>
        <v>SENA YILDIRIM</v>
      </c>
      <c r="D15" s="35" t="str">
        <f>IF(ISERROR(VLOOKUP(B15,'START LİSTE'!$B$6:$F$1253,3,0)),"",VLOOKUP(B15,'START LİSTE'!$B$6:$F$1253,3,0))</f>
        <v>BURSA-OSMANGAZİ BELEDİYESPOR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36914</v>
      </c>
      <c r="G15" s="103">
        <v>539</v>
      </c>
      <c r="H15" s="133">
        <f t="shared" si="1"/>
        <v>10</v>
      </c>
    </row>
    <row r="16" spans="1:8" ht="15.75" customHeight="1">
      <c r="A16" s="34">
        <f t="shared" si="0"/>
        <v>11</v>
      </c>
      <c r="B16" s="102">
        <v>8</v>
      </c>
      <c r="C16" s="35" t="str">
        <f>IF(ISERROR(VLOOKUP(B16,'START LİSTE'!$B$6:$F$1253,2,0)),"",VLOOKUP(B16,'START LİSTE'!$B$6:$F$1253,2,0))</f>
        <v>AYBÜKE KALENDER</v>
      </c>
      <c r="D16" s="35" t="str">
        <f>IF(ISERROR(VLOOKUP(B16,'START LİSTE'!$B$6:$F$1253,3,0)),"",VLOOKUP(B16,'START LİSTE'!$B$6:$F$1253,3,0))</f>
        <v>BİLECİK-GENÇLİK SPOR KLB.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36960</v>
      </c>
      <c r="G16" s="103">
        <v>540</v>
      </c>
      <c r="H16" s="133">
        <f t="shared" si="1"/>
        <v>11</v>
      </c>
    </row>
    <row r="17" spans="1:8" ht="15.75" customHeight="1">
      <c r="A17" s="34">
        <f t="shared" si="0"/>
        <v>12</v>
      </c>
      <c r="B17" s="102">
        <v>36</v>
      </c>
      <c r="C17" s="35" t="str">
        <f>IF(ISERROR(VLOOKUP(B17,'START LİSTE'!$B$6:$F$1253,2,0)),"",VLOOKUP(B17,'START LİSTE'!$B$6:$F$1253,2,0))</f>
        <v>NURCAN ÖZ</v>
      </c>
      <c r="D17" s="35" t="str">
        <f>IF(ISERROR(VLOOKUP(B17,'START LİSTE'!$B$6:$F$1253,3,0)),"",VLOOKUP(B17,'START LİSTE'!$B$6:$F$1253,3,0))</f>
        <v>İSTANBUL-ÜSKÜDAR BELEDİYESİ SPOR KULÜBÜ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37015</v>
      </c>
      <c r="G17" s="103">
        <v>542</v>
      </c>
      <c r="H17" s="133">
        <f t="shared" si="1"/>
        <v>12</v>
      </c>
    </row>
    <row r="18" spans="1:8" ht="15.75" customHeight="1">
      <c r="A18" s="34">
        <f t="shared" si="0"/>
        <v>13</v>
      </c>
      <c r="B18" s="102">
        <v>31</v>
      </c>
      <c r="C18" s="35" t="str">
        <f>IF(ISERROR(VLOOKUP(B18,'START LİSTE'!$B$6:$F$1253,2,0)),"",VLOOKUP(B18,'START LİSTE'!$B$6:$F$1253,2,0))</f>
        <v>BUKET  YAĞCI</v>
      </c>
      <c r="D18" s="35" t="str">
        <f>IF(ISERROR(VLOOKUP(B18,'START LİSTE'!$B$6:$F$1253,3,0)),"",VLOOKUP(B18,'START LİSTE'!$B$6:$F$1253,3,0))</f>
        <v>İSTANBUL-BEŞİKTAŞ J.K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36254</v>
      </c>
      <c r="G18" s="103">
        <v>544</v>
      </c>
      <c r="H18" s="133">
        <f t="shared" si="1"/>
        <v>13</v>
      </c>
    </row>
    <row r="19" spans="1:8" ht="15.75" customHeight="1">
      <c r="A19" s="34">
        <f t="shared" si="0"/>
        <v>14</v>
      </c>
      <c r="B19" s="102">
        <v>56</v>
      </c>
      <c r="C19" s="35" t="str">
        <f>IF(ISERROR(VLOOKUP(B19,'START LİSTE'!$B$6:$F$1253,2,0)),"",VLOOKUP(B19,'START LİSTE'!$B$6:$F$1253,2,0))</f>
        <v>ÖZGENUR KARASU</v>
      </c>
      <c r="D19" s="35" t="str">
        <f>IF(ISERROR(VLOOKUP(B19,'START LİSTE'!$B$6:$F$1253,3,0)),"",VLOOKUP(B19,'START LİSTE'!$B$6:$F$1253,3,0))</f>
        <v>SAKARYA-GENÇLİK HİZMETLERİ SPOR KULÜBÜ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36526</v>
      </c>
      <c r="G19" s="103">
        <v>546</v>
      </c>
      <c r="H19" s="133">
        <f t="shared" si="1"/>
        <v>14</v>
      </c>
    </row>
    <row r="20" spans="1:8" ht="15.75" customHeight="1">
      <c r="A20" s="34">
        <f t="shared" si="0"/>
        <v>15</v>
      </c>
      <c r="B20" s="102">
        <v>34</v>
      </c>
      <c r="C20" s="35" t="str">
        <f>IF(ISERROR(VLOOKUP(B20,'START LİSTE'!$B$6:$F$1253,2,0)),"",VLOOKUP(B20,'START LİSTE'!$B$6:$F$1253,2,0))</f>
        <v>SONGÜL ERBEK</v>
      </c>
      <c r="D20" s="35" t="str">
        <f>IF(ISERROR(VLOOKUP(B20,'START LİSTE'!$B$6:$F$1253,3,0)),"",VLOOKUP(B20,'START LİSTE'!$B$6:$F$1253,3,0))</f>
        <v>İSTANBUL-ÜSKÜDAR BELEDİYESİ SPOR KULÜBÜ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36932</v>
      </c>
      <c r="G20" s="103">
        <v>547</v>
      </c>
      <c r="H20" s="133">
        <f t="shared" si="1"/>
        <v>15</v>
      </c>
    </row>
    <row r="21" spans="1:8" ht="15.75" customHeight="1">
      <c r="A21" s="34">
        <f t="shared" si="0"/>
        <v>16</v>
      </c>
      <c r="B21" s="102">
        <v>17</v>
      </c>
      <c r="C21" s="35" t="str">
        <f>IF(ISERROR(VLOOKUP(B21,'START LİSTE'!$B$6:$F$1253,2,0)),"",VLOOKUP(B21,'START LİSTE'!$B$6:$F$1253,2,0))</f>
        <v>GAYE İŞBİLİR</v>
      </c>
      <c r="D21" s="35" t="str">
        <f>IF(ISERROR(VLOOKUP(B21,'START LİSTE'!$B$6:$F$1253,3,0)),"",VLOOKUP(B21,'START LİSTE'!$B$6:$F$1253,3,0))</f>
        <v>İSTANBUL- VELİBABA KTML GSK.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36288</v>
      </c>
      <c r="G21" s="103">
        <v>548</v>
      </c>
      <c r="H21" s="133">
        <f t="shared" si="1"/>
        <v>16</v>
      </c>
    </row>
    <row r="22" spans="1:8" ht="15.75" customHeight="1">
      <c r="A22" s="34">
        <f t="shared" si="0"/>
        <v>17</v>
      </c>
      <c r="B22" s="102">
        <v>13</v>
      </c>
      <c r="C22" s="35" t="str">
        <f>IF(ISERROR(VLOOKUP(B22,'START LİSTE'!$B$6:$F$1253,2,0)),"",VLOOKUP(B22,'START LİSTE'!$B$6:$F$1253,2,0))</f>
        <v>ESENGÜL KILINÇ</v>
      </c>
      <c r="D22" s="35" t="str">
        <f>IF(ISERROR(VLOOKUP(B22,'START LİSTE'!$B$6:$F$1253,3,0)),"",VLOOKUP(B22,'START LİSTE'!$B$6:$F$1253,3,0))</f>
        <v>İSTANBUL PENDİK BELEDİYE SPOR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36255</v>
      </c>
      <c r="G22" s="103">
        <v>549</v>
      </c>
      <c r="H22" s="133">
        <f t="shared" si="1"/>
        <v>17</v>
      </c>
    </row>
    <row r="23" spans="1:8" ht="15.75" customHeight="1">
      <c r="A23" s="34">
        <f t="shared" si="0"/>
        <v>18</v>
      </c>
      <c r="B23" s="102">
        <v>57</v>
      </c>
      <c r="C23" s="35" t="str">
        <f>IF(ISERROR(VLOOKUP(B23,'START LİSTE'!$B$6:$F$1253,2,0)),"",VLOOKUP(B23,'START LİSTE'!$B$6:$F$1253,2,0))</f>
        <v>BEYZA GÜZEL</v>
      </c>
      <c r="D23" s="35" t="str">
        <f>IF(ISERROR(VLOOKUP(B23,'START LİSTE'!$B$6:$F$1253,3,0)),"",VLOOKUP(B23,'START LİSTE'!$B$6:$F$1253,3,0))</f>
        <v>SAKARYA-GENÇLİK HİZMETLERİ SPOR KULÜBÜ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36892</v>
      </c>
      <c r="G23" s="103">
        <v>552</v>
      </c>
      <c r="H23" s="133">
        <f t="shared" si="1"/>
        <v>18</v>
      </c>
    </row>
    <row r="24" spans="1:8" ht="15.75" customHeight="1">
      <c r="A24" s="34">
        <f t="shared" si="0"/>
        <v>19</v>
      </c>
      <c r="B24" s="102">
        <v>35</v>
      </c>
      <c r="C24" s="35" t="str">
        <f>IF(ISERROR(VLOOKUP(B24,'START LİSTE'!$B$6:$F$1253,2,0)),"",VLOOKUP(B24,'START LİSTE'!$B$6:$F$1253,2,0))</f>
        <v>ENİSE ÇORUMLU</v>
      </c>
      <c r="D24" s="35" t="str">
        <f>IF(ISERROR(VLOOKUP(B24,'START LİSTE'!$B$6:$F$1253,3,0)),"",VLOOKUP(B24,'START LİSTE'!$B$6:$F$1253,3,0))</f>
        <v>İSTANBUL-ÜSKÜDAR BELEDİYESİ SPOR KULÜBÜ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36901</v>
      </c>
      <c r="G24" s="103">
        <v>553</v>
      </c>
      <c r="H24" s="133">
        <f t="shared" si="1"/>
        <v>19</v>
      </c>
    </row>
    <row r="25" spans="1:8" ht="15.75" customHeight="1">
      <c r="A25" s="34">
        <f t="shared" si="0"/>
        <v>20</v>
      </c>
      <c r="B25" s="102">
        <v>39</v>
      </c>
      <c r="C25" s="35" t="str">
        <f>IF(ISERROR(VLOOKUP(B25,'START LİSTE'!$B$6:$F$1253,2,0)),"",VLOOKUP(B25,'START LİSTE'!$B$6:$F$1253,2,0))</f>
        <v>ESRA GÜMÜŞOĞLU</v>
      </c>
      <c r="D25" s="35" t="str">
        <f>IF(ISERROR(VLOOKUP(B25,'START LİSTE'!$B$6:$F$1253,3,0)),"",VLOOKUP(B25,'START LİSTE'!$B$6:$F$1253,3,0))</f>
        <v>İSTANBUL-ZABITA SPOR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36793</v>
      </c>
      <c r="G25" s="103">
        <v>557</v>
      </c>
      <c r="H25" s="133">
        <f t="shared" si="1"/>
        <v>20</v>
      </c>
    </row>
    <row r="26" spans="1:8" ht="15.75" customHeight="1">
      <c r="A26" s="34">
        <f t="shared" si="0"/>
        <v>21</v>
      </c>
      <c r="B26" s="102">
        <v>9</v>
      </c>
      <c r="C26" s="35" t="str">
        <f>IF(ISERROR(VLOOKUP(B26,'START LİSTE'!$B$6:$F$1253,2,0)),"",VLOOKUP(B26,'START LİSTE'!$B$6:$F$1253,2,0))</f>
        <v>SEDA ALBAYRAK (P)</v>
      </c>
      <c r="D26" s="35" t="str">
        <f>IF(ISERROR(VLOOKUP(B26,'START LİSTE'!$B$6:$F$1253,3,0)),"",VLOOKUP(B26,'START LİSTE'!$B$6:$F$1253,3,0))</f>
        <v>BURSA-OSMANGAZİ BELEDİYESPOR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37033</v>
      </c>
      <c r="G26" s="103" t="s">
        <v>81</v>
      </c>
      <c r="H26" s="133">
        <f t="shared" si="1"/>
        <v>21</v>
      </c>
    </row>
    <row r="27" spans="1:8" ht="15.75" customHeight="1">
      <c r="A27" s="34">
        <f t="shared" si="0"/>
        <v>22</v>
      </c>
      <c r="B27" s="102">
        <v>89</v>
      </c>
      <c r="C27" s="35" t="str">
        <f>IF(ISERROR(VLOOKUP(B27,'START LİSTE'!$B$6:$F$1253,2,0)),"",VLOOKUP(B27,'START LİSTE'!$B$6:$F$1253,2,0))</f>
        <v>GAMZE GÜRTÜRK</v>
      </c>
      <c r="D27" s="35" t="str">
        <f>IF(ISERROR(VLOOKUP(B27,'START LİSTE'!$B$6:$F$1253,3,0)),"",VLOOKUP(B27,'START LİSTE'!$B$6:$F$1253,3,0))</f>
        <v>BURSA BÜYÜKŞEHİR BLD.SPOR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36611</v>
      </c>
      <c r="G27" s="103" t="s">
        <v>81</v>
      </c>
      <c r="H27" s="133">
        <f t="shared" si="1"/>
        <v>22</v>
      </c>
    </row>
    <row r="28" spans="1:8" ht="15.75" customHeight="1">
      <c r="A28" s="34">
        <f t="shared" si="0"/>
        <v>23</v>
      </c>
      <c r="B28" s="102">
        <v>20</v>
      </c>
      <c r="C28" s="35" t="str">
        <f>IF(ISERROR(VLOOKUP(B28,'START LİSTE'!$B$6:$F$1253,2,0)),"",VLOOKUP(B28,'START LİSTE'!$B$6:$F$1253,2,0))</f>
        <v>SULTAN CAN</v>
      </c>
      <c r="D28" s="35" t="str">
        <f>IF(ISERROR(VLOOKUP(B28,'START LİSTE'!$B$6:$F$1253,3,0)),"",VLOOKUP(B28,'START LİSTE'!$B$6:$F$1253,3,0))</f>
        <v>İSTANBUL-VELİBABA KTML GSK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36875</v>
      </c>
      <c r="G28" s="103" t="s">
        <v>81</v>
      </c>
      <c r="H28" s="133">
        <f t="shared" si="1"/>
        <v>23</v>
      </c>
    </row>
    <row r="29" spans="1:8" ht="15.75" customHeight="1">
      <c r="A29" s="34">
        <f t="shared" si="0"/>
        <v>24</v>
      </c>
      <c r="B29" s="102">
        <v>1</v>
      </c>
      <c r="C29" s="35" t="str">
        <f>IF(ISERROR(VLOOKUP(B29,'START LİSTE'!$B$6:$F$1253,2,0)),"",VLOOKUP(B29,'START LİSTE'!$B$6:$F$1253,2,0))</f>
        <v>GÜLAY UZUN</v>
      </c>
      <c r="D29" s="35" t="str">
        <f>IF(ISERROR(VLOOKUP(B29,'START LİSTE'!$B$6:$F$1253,3,0)),"",VLOOKUP(B29,'START LİSTE'!$B$6:$F$1253,3,0))</f>
        <v>BİLECİK-BOZÜYÜK ÇARŞI SPOR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37111</v>
      </c>
      <c r="G29" s="103" t="s">
        <v>81</v>
      </c>
      <c r="H29" s="133">
        <f t="shared" si="1"/>
        <v>24</v>
      </c>
    </row>
    <row r="30" spans="1:8" ht="15.75" customHeight="1">
      <c r="A30" s="34">
        <f t="shared" si="0"/>
        <v>25</v>
      </c>
      <c r="B30" s="102">
        <v>58</v>
      </c>
      <c r="C30" s="35" t="str">
        <f>IF(ISERROR(VLOOKUP(B30,'START LİSTE'!$B$6:$F$1253,2,0)),"",VLOOKUP(B30,'START LİSTE'!$B$6:$F$1253,2,0))</f>
        <v>ESRA YILKIN</v>
      </c>
      <c r="D30" s="35" t="str">
        <f>IF(ISERROR(VLOOKUP(B30,'START LİSTE'!$B$6:$F$1253,3,0)),"",VLOOKUP(B30,'START LİSTE'!$B$6:$F$1253,3,0))</f>
        <v>SAKARYA-GENÇLİK HİZMETLERİ SPOR KULÜBÜ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36225</v>
      </c>
      <c r="G30" s="103" t="s">
        <v>81</v>
      </c>
      <c r="H30" s="133">
        <f t="shared" si="1"/>
        <v>25</v>
      </c>
    </row>
    <row r="31" spans="1:8" ht="15.75" customHeight="1">
      <c r="A31" s="34">
        <f t="shared" si="0"/>
        <v>26</v>
      </c>
      <c r="B31" s="102">
        <v>50</v>
      </c>
      <c r="C31" s="35" t="str">
        <f>IF(ISERROR(VLOOKUP(B31,'START LİSTE'!$B$6:$F$1253,2,0)),"",VLOOKUP(B31,'START LİSTE'!$B$6:$F$1253,2,0))</f>
        <v>SİMGE KUNAK</v>
      </c>
      <c r="D31" s="35" t="str">
        <f>IF(ISERROR(VLOOKUP(B31,'START LİSTE'!$B$6:$F$1253,3,0)),"",VLOOKUP(B31,'START LİSTE'!$B$6:$F$1253,3,0))</f>
        <v>SAKARYA BÜYÜKŞEHİR BLD.SP KLB</v>
      </c>
      <c r="E31" s="36" t="str">
        <f>IF(ISERROR(VLOOKUP(B31,'START LİSTE'!$B$6:$F$1253,4,0)),"",VLOOKUP(B31,'START LİSTE'!$B$6:$F$1253,4,0))</f>
        <v>T</v>
      </c>
      <c r="F31" s="37">
        <f>IF(ISERROR(VLOOKUP($B31,'START LİSTE'!$B$6:$F$1253,5,0)),"",VLOOKUP($B31,'START LİSTE'!$B$6:$F$1253,5,0))</f>
        <v>37115</v>
      </c>
      <c r="G31" s="103" t="s">
        <v>81</v>
      </c>
      <c r="H31" s="133">
        <f t="shared" si="1"/>
        <v>26</v>
      </c>
    </row>
    <row r="32" spans="1:8" ht="15.75" customHeight="1">
      <c r="A32" s="34">
        <f t="shared" si="0"/>
        <v>27</v>
      </c>
      <c r="B32" s="102">
        <v>37</v>
      </c>
      <c r="C32" s="35" t="str">
        <f>IF(ISERROR(VLOOKUP(B32,'START LİSTE'!$B$6:$F$1253,2,0)),"",VLOOKUP(B32,'START LİSTE'!$B$6:$F$1253,2,0))</f>
        <v>DOĞA GÜLCE ÖZCAN</v>
      </c>
      <c r="D32" s="35" t="str">
        <f>IF(ISERROR(VLOOKUP(B32,'START LİSTE'!$B$6:$F$1253,3,0)),"",VLOOKUP(B32,'START LİSTE'!$B$6:$F$1253,3,0))</f>
        <v>İSTANBUL-ZABITA SPOR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36563</v>
      </c>
      <c r="G32" s="103" t="s">
        <v>81</v>
      </c>
      <c r="H32" s="133">
        <f t="shared" si="1"/>
        <v>27</v>
      </c>
    </row>
    <row r="33" spans="1:8" ht="15.75" customHeight="1">
      <c r="A33" s="34">
        <f t="shared" si="0"/>
        <v>28</v>
      </c>
      <c r="B33" s="102">
        <v>40</v>
      </c>
      <c r="C33" s="35" t="str">
        <f>IF(ISERROR(VLOOKUP(B33,'START LİSTE'!$B$6:$F$1253,2,0)),"",VLOOKUP(B33,'START LİSTE'!$B$6:$F$1253,2,0))</f>
        <v>SEZEN ASLANTEPE</v>
      </c>
      <c r="D33" s="35" t="str">
        <f>IF(ISERROR(VLOOKUP(B33,'START LİSTE'!$B$6:$F$1253,3,0)),"",VLOOKUP(B33,'START LİSTE'!$B$6:$F$1253,3,0))</f>
        <v>İSTANBUL-ZABITA SPOR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36779</v>
      </c>
      <c r="G33" s="103" t="s">
        <v>81</v>
      </c>
      <c r="H33" s="133">
        <f t="shared" si="1"/>
        <v>28</v>
      </c>
    </row>
    <row r="34" spans="1:8" ht="15.75" customHeight="1">
      <c r="A34" s="34">
        <f t="shared" si="0"/>
        <v>29</v>
      </c>
      <c r="B34" s="102">
        <v>25</v>
      </c>
      <c r="C34" s="35" t="str">
        <f>IF(ISERROR(VLOOKUP(B34,'START LİSTE'!$B$6:$F$1253,2,0)),"",VLOOKUP(B34,'START LİSTE'!$B$6:$F$1253,2,0))</f>
        <v>DOĞANUR YILMAZ</v>
      </c>
      <c r="D34" s="35" t="str">
        <f>IF(ISERROR(VLOOKUP(B34,'START LİSTE'!$B$6:$F$1253,3,0)),"",VLOOKUP(B34,'START LİSTE'!$B$6:$F$1253,3,0))</f>
        <v>İSTANBUL-ANADOLU HİSARI İ.Y.S.K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37251</v>
      </c>
      <c r="G34" s="103" t="s">
        <v>81</v>
      </c>
      <c r="H34" s="133">
        <f t="shared" si="1"/>
        <v>29</v>
      </c>
    </row>
    <row r="35" spans="1:8" ht="15.75" customHeight="1">
      <c r="A35" s="34">
        <f t="shared" si="0"/>
        <v>30</v>
      </c>
      <c r="B35" s="102">
        <v>38</v>
      </c>
      <c r="C35" s="35" t="str">
        <f>IF(ISERROR(VLOOKUP(B35,'START LİSTE'!$B$6:$F$1253,2,0)),"",VLOOKUP(B35,'START LİSTE'!$B$6:$F$1253,2,0))</f>
        <v>ESRA ÖZCAN</v>
      </c>
      <c r="D35" s="35" t="str">
        <f>IF(ISERROR(VLOOKUP(B35,'START LİSTE'!$B$6:$F$1253,3,0)),"",VLOOKUP(B35,'START LİSTE'!$B$6:$F$1253,3,0))</f>
        <v>İSTANBUL-ZABITA SPOR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36717</v>
      </c>
      <c r="G35" s="103" t="s">
        <v>81</v>
      </c>
      <c r="H35" s="133">
        <f t="shared" si="1"/>
        <v>30</v>
      </c>
    </row>
    <row r="36" spans="1:8" ht="15.75" customHeight="1">
      <c r="A36" s="34">
        <f t="shared" si="0"/>
        <v>31</v>
      </c>
      <c r="B36" s="102">
        <v>18</v>
      </c>
      <c r="C36" s="35" t="str">
        <f>IF(ISERROR(VLOOKUP(B36,'START LİSTE'!$B$6:$F$1253,2,0)),"",VLOOKUP(B36,'START LİSTE'!$B$6:$F$1253,2,0))</f>
        <v>YAĞMUR DOĞAN</v>
      </c>
      <c r="D36" s="35" t="str">
        <f>IF(ISERROR(VLOOKUP(B36,'START LİSTE'!$B$6:$F$1253,3,0)),"",VLOOKUP(B36,'START LİSTE'!$B$6:$F$1253,3,0))</f>
        <v>İSTANBUL- VELİBABA KTML GSK.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36975</v>
      </c>
      <c r="G36" s="103" t="s">
        <v>81</v>
      </c>
      <c r="H36" s="133">
        <f t="shared" si="1"/>
        <v>31</v>
      </c>
    </row>
    <row r="37" spans="1:8" ht="15.75" customHeight="1">
      <c r="A37" s="34">
        <f t="shared" si="0"/>
        <v>32</v>
      </c>
      <c r="B37" s="102">
        <v>23</v>
      </c>
      <c r="C37" s="35" t="str">
        <f>IF(ISERROR(VLOOKUP(B37,'START LİSTE'!$B$6:$F$1253,2,0)),"",VLOOKUP(B37,'START LİSTE'!$B$6:$F$1253,2,0))</f>
        <v>BERİVAN ÜRÜN</v>
      </c>
      <c r="D37" s="35" t="str">
        <f>IF(ISERROR(VLOOKUP(B37,'START LİSTE'!$B$6:$F$1253,3,0)),"",VLOOKUP(B37,'START LİSTE'!$B$6:$F$1253,3,0))</f>
        <v>İSTANBUL-ALBAYRAK SPOR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36892</v>
      </c>
      <c r="G37" s="103" t="s">
        <v>81</v>
      </c>
      <c r="H37" s="133">
        <f t="shared" si="1"/>
        <v>32</v>
      </c>
    </row>
    <row r="38" spans="1:8" ht="15.75" customHeight="1">
      <c r="A38" s="34">
        <f t="shared" si="0"/>
        <v>33</v>
      </c>
      <c r="B38" s="102">
        <v>52</v>
      </c>
      <c r="C38" s="35" t="str">
        <f>IF(ISERROR(VLOOKUP(B38,'START LİSTE'!$B$6:$F$1253,2,0)),"",VLOOKUP(B38,'START LİSTE'!$B$6:$F$1253,2,0))</f>
        <v>GÜLSÜM YAKUPOĞLU</v>
      </c>
      <c r="D38" s="35" t="str">
        <f>IF(ISERROR(VLOOKUP(B38,'START LİSTE'!$B$6:$F$1253,3,0)),"",VLOOKUP(B38,'START LİSTE'!$B$6:$F$1253,3,0))</f>
        <v>SAKARYA TELEKOM SPOR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37042</v>
      </c>
      <c r="G38" s="103" t="s">
        <v>81</v>
      </c>
      <c r="H38" s="133">
        <f t="shared" si="1"/>
        <v>33</v>
      </c>
    </row>
    <row r="39" spans="1:8" ht="15.75" customHeight="1">
      <c r="A39" s="34">
        <f t="shared" si="0"/>
        <v>34</v>
      </c>
      <c r="B39" s="102">
        <v>55</v>
      </c>
      <c r="C39" s="35" t="str">
        <f>IF(ISERROR(VLOOKUP(B39,'START LİSTE'!$B$6:$F$1253,2,0)),"",VLOOKUP(B39,'START LİSTE'!$B$6:$F$1253,2,0))</f>
        <v>EDANUR AKYILDIZ</v>
      </c>
      <c r="D39" s="35" t="str">
        <f>IF(ISERROR(VLOOKUP(B39,'START LİSTE'!$B$6:$F$1253,3,0)),"",VLOOKUP(B39,'START LİSTE'!$B$6:$F$1253,3,0))</f>
        <v>SAKARYA TELEKOM SPOR 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36678</v>
      </c>
      <c r="G39" s="103" t="s">
        <v>81</v>
      </c>
      <c r="H39" s="133">
        <f t="shared" si="1"/>
        <v>34</v>
      </c>
    </row>
    <row r="40" spans="1:8" ht="15.75" customHeight="1">
      <c r="A40" s="34">
        <f t="shared" si="0"/>
        <v>35</v>
      </c>
      <c r="B40" s="102">
        <v>6</v>
      </c>
      <c r="C40" s="35" t="str">
        <f>IF(ISERROR(VLOOKUP(B40,'START LİSTE'!$B$6:$F$1253,2,0)),"",VLOOKUP(B40,'START LİSTE'!$B$6:$F$1253,2,0))</f>
        <v>ÇAGLA TEYRAN</v>
      </c>
      <c r="D40" s="35" t="str">
        <f>IF(ISERROR(VLOOKUP(B40,'START LİSTE'!$B$6:$F$1253,3,0)),"",VLOOKUP(B40,'START LİSTE'!$B$6:$F$1253,3,0))</f>
        <v>BİLECİK-GENÇLİK SPOR KLB.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36297</v>
      </c>
      <c r="G40" s="103" t="s">
        <v>81</v>
      </c>
      <c r="H40" s="133">
        <f t="shared" si="1"/>
        <v>35</v>
      </c>
    </row>
    <row r="41" spans="1:8" ht="15.75" customHeight="1">
      <c r="A41" s="34">
        <f t="shared" si="0"/>
        <v>36</v>
      </c>
      <c r="B41" s="102">
        <v>88</v>
      </c>
      <c r="C41" s="35" t="str">
        <f>IF(ISERROR(VLOOKUP(B41,'START LİSTE'!$B$6:$F$1253,2,0)),"",VLOOKUP(B41,'START LİSTE'!$B$6:$F$1253,2,0))</f>
        <v>SERPİL BAKIRHAN</v>
      </c>
      <c r="D41" s="35" t="str">
        <f>IF(ISERROR(VLOOKUP(B41,'START LİSTE'!$B$6:$F$1253,3,0)),"",VLOOKUP(B41,'START LİSTE'!$B$6:$F$1253,3,0))</f>
        <v>BURSA BÜYÜKŞEHİR BLD.SPOR</v>
      </c>
      <c r="E41" s="36" t="str">
        <f>IF(ISERROR(VLOOKUP(B41,'START LİSTE'!$B$6:$F$1253,4,0)),"",VLOOKUP(B41,'START LİSTE'!$B$6:$F$1253,4,0))</f>
        <v>T</v>
      </c>
      <c r="F41" s="37">
        <f>IF(ISERROR(VLOOKUP($B41,'START LİSTE'!$B$6:$F$1253,5,0)),"",VLOOKUP($B41,'START LİSTE'!$B$6:$F$1253,5,0))</f>
        <v>36172</v>
      </c>
      <c r="G41" s="103" t="s">
        <v>81</v>
      </c>
      <c r="H41" s="133">
        <f t="shared" si="1"/>
        <v>36</v>
      </c>
    </row>
    <row r="42" spans="1:8" ht="15.75" customHeight="1">
      <c r="A42" s="34">
        <f t="shared" si="0"/>
        <v>37</v>
      </c>
      <c r="B42" s="102">
        <v>49</v>
      </c>
      <c r="C42" s="35" t="str">
        <f>IF(ISERROR(VLOOKUP(B42,'START LİSTE'!$B$6:$F$1253,2,0)),"",VLOOKUP(B42,'START LİSTE'!$B$6:$F$1253,2,0))</f>
        <v>BUSE İSKENDER</v>
      </c>
      <c r="D42" s="35" t="str">
        <f>IF(ISERROR(VLOOKUP(B42,'START LİSTE'!$B$6:$F$1253,3,0)),"",VLOOKUP(B42,'START LİSTE'!$B$6:$F$1253,3,0))</f>
        <v>SAKARYA BÜYÜKŞEHİR BLD.SP KLB</v>
      </c>
      <c r="E42" s="36" t="str">
        <f>IF(ISERROR(VLOOKUP(B42,'START LİSTE'!$B$6:$F$1253,4,0)),"",VLOOKUP(B42,'START LİSTE'!$B$6:$F$1253,4,0))</f>
        <v>T</v>
      </c>
      <c r="F42" s="37">
        <f>IF(ISERROR(VLOOKUP($B42,'START LİSTE'!$B$6:$F$1253,5,0)),"",VLOOKUP($B42,'START LİSTE'!$B$6:$F$1253,5,0))</f>
        <v>36747</v>
      </c>
      <c r="G42" s="103" t="s">
        <v>81</v>
      </c>
      <c r="H42" s="133">
        <f t="shared" si="1"/>
        <v>37</v>
      </c>
    </row>
    <row r="43" spans="1:8" ht="15.75" customHeight="1">
      <c r="A43" s="34">
        <f t="shared" si="0"/>
        <v>38</v>
      </c>
      <c r="B43" s="102">
        <v>5</v>
      </c>
      <c r="C43" s="35" t="str">
        <f>IF(ISERROR(VLOOKUP(B43,'START LİSTE'!$B$6:$F$1253,2,0)),"",VLOOKUP(B43,'START LİSTE'!$B$6:$F$1253,2,0))</f>
        <v>AYŞEGÜL YAMAN</v>
      </c>
      <c r="D43" s="35" t="str">
        <f>IF(ISERROR(VLOOKUP(B43,'START LİSTE'!$B$6:$F$1253,3,0)),"",VLOOKUP(B43,'START LİSTE'!$B$6:$F$1253,3,0))</f>
        <v>BİLECİK-GENÇLİK SPOR KLB.</v>
      </c>
      <c r="E43" s="36" t="str">
        <f>IF(ISERROR(VLOOKUP(B43,'START LİSTE'!$B$6:$F$1253,4,0)),"",VLOOKUP(B43,'START LİSTE'!$B$6:$F$1253,4,0))</f>
        <v>T</v>
      </c>
      <c r="F43" s="37">
        <f>IF(ISERROR(VLOOKUP($B43,'START LİSTE'!$B$6:$F$1253,5,0)),"",VLOOKUP($B43,'START LİSTE'!$B$6:$F$1253,5,0))</f>
        <v>36350</v>
      </c>
      <c r="G43" s="103" t="s">
        <v>81</v>
      </c>
      <c r="H43" s="133">
        <f t="shared" si="1"/>
        <v>38</v>
      </c>
    </row>
    <row r="44" spans="1:8" ht="15.75" customHeight="1">
      <c r="A44" s="34">
        <f t="shared" si="0"/>
        <v>39</v>
      </c>
      <c r="B44" s="102">
        <v>48</v>
      </c>
      <c r="C44" s="35" t="str">
        <f>IF(ISERROR(VLOOKUP(B44,'START LİSTE'!$B$6:$F$1253,2,0)),"",VLOOKUP(B44,'START LİSTE'!$B$6:$F$1253,2,0))</f>
        <v>KÜBRA AKBANA</v>
      </c>
      <c r="D44" s="35" t="str">
        <f>IF(ISERROR(VLOOKUP(B44,'START LİSTE'!$B$6:$F$1253,3,0)),"",VLOOKUP(B44,'START LİSTE'!$B$6:$F$1253,3,0))</f>
        <v>SAKARYA BÜYÜKŞEHİR BLD.SP KLB</v>
      </c>
      <c r="E44" s="36" t="str">
        <f>IF(ISERROR(VLOOKUP(B44,'START LİSTE'!$B$6:$F$1253,4,0)),"",VLOOKUP(B44,'START LİSTE'!$B$6:$F$1253,4,0))</f>
        <v>T</v>
      </c>
      <c r="F44" s="37">
        <f>IF(ISERROR(VLOOKUP($B44,'START LİSTE'!$B$6:$F$1253,5,0)),"",VLOOKUP($B44,'START LİSTE'!$B$6:$F$1253,5,0))</f>
        <v>36240</v>
      </c>
      <c r="G44" s="103" t="s">
        <v>81</v>
      </c>
      <c r="H44" s="133">
        <f t="shared" si="1"/>
        <v>39</v>
      </c>
    </row>
    <row r="45" spans="1:8" ht="15.75" customHeight="1">
      <c r="A45" s="34">
        <f t="shared" si="0"/>
        <v>40</v>
      </c>
      <c r="B45" s="102">
        <v>51</v>
      </c>
      <c r="C45" s="35" t="str">
        <f>IF(ISERROR(VLOOKUP(B45,'START LİSTE'!$B$6:$F$1253,2,0)),"",VLOOKUP(B45,'START LİSTE'!$B$6:$F$1253,2,0))</f>
        <v>IRMAK GÜLTEKİN</v>
      </c>
      <c r="D45" s="35" t="str">
        <f>IF(ISERROR(VLOOKUP(B45,'START LİSTE'!$B$6:$F$1253,3,0)),"",VLOOKUP(B45,'START LİSTE'!$B$6:$F$1253,3,0))</f>
        <v>SAKARYA BÜYÜKŞEHİR BLD.SP KLB</v>
      </c>
      <c r="E45" s="36" t="str">
        <f>IF(ISERROR(VLOOKUP(B45,'START LİSTE'!$B$6:$F$1253,4,0)),"",VLOOKUP(B45,'START LİSTE'!$B$6:$F$1253,4,0))</f>
        <v>T</v>
      </c>
      <c r="F45" s="37">
        <f>IF(ISERROR(VLOOKUP($B45,'START LİSTE'!$B$6:$F$1253,5,0)),"",VLOOKUP($B45,'START LİSTE'!$B$6:$F$1253,5,0))</f>
        <v>36831</v>
      </c>
      <c r="G45" s="103" t="s">
        <v>81</v>
      </c>
      <c r="H45" s="133">
        <f t="shared" si="1"/>
        <v>40</v>
      </c>
    </row>
    <row r="46" spans="1:8" ht="15.75" customHeight="1">
      <c r="A46" s="34">
        <f t="shared" si="0"/>
        <v>41</v>
      </c>
      <c r="B46" s="102">
        <v>91</v>
      </c>
      <c r="C46" s="35" t="str">
        <f>IF(ISERROR(VLOOKUP(B46,'START LİSTE'!$B$6:$F$1253,2,0)),"",VLOOKUP(B46,'START LİSTE'!$B$6:$F$1253,2,0))</f>
        <v>GÜLER ÜNAL</v>
      </c>
      <c r="D46" s="35" t="str">
        <f>IF(ISERROR(VLOOKUP(B46,'START LİSTE'!$B$6:$F$1253,3,0)),"",VLOOKUP(B46,'START LİSTE'!$B$6:$F$1253,3,0))</f>
        <v>BURSA BÜYÜKŞEHİR BLD.SPOR</v>
      </c>
      <c r="E46" s="36" t="str">
        <f>IF(ISERROR(VLOOKUP(B46,'START LİSTE'!$B$6:$F$1253,4,0)),"",VLOOKUP(B46,'START LİSTE'!$B$6:$F$1253,4,0))</f>
        <v>T</v>
      </c>
      <c r="F46" s="37">
        <f>IF(ISERROR(VLOOKUP($B46,'START LİSTE'!$B$6:$F$1253,5,0)),"",VLOOKUP($B46,'START LİSTE'!$B$6:$F$1253,5,0))</f>
        <v>36299</v>
      </c>
      <c r="G46" s="103" t="s">
        <v>81</v>
      </c>
      <c r="H46" s="133">
        <f t="shared" si="1"/>
        <v>41</v>
      </c>
    </row>
    <row r="47" spans="1:8" ht="15.75" customHeight="1">
      <c r="A47" s="34">
        <f t="shared" si="0"/>
        <v>42</v>
      </c>
      <c r="B47" s="102">
        <v>45</v>
      </c>
      <c r="C47" s="35" t="str">
        <f>IF(ISERROR(VLOOKUP(B47,'START LİSTE'!$B$6:$F$1253,2,0)),"",VLOOKUP(B47,'START LİSTE'!$B$6:$F$1253,2,0))</f>
        <v>SEDEF ŞAHİN</v>
      </c>
      <c r="D47" s="35" t="str">
        <f>IF(ISERROR(VLOOKUP(B47,'START LİSTE'!$B$6:$F$1253,3,0)),"",VLOOKUP(B47,'START LİSTE'!$B$6:$F$1253,3,0))</f>
        <v>KOCAELİ GENÇLİK HİZMETLERİ SP. KL</v>
      </c>
      <c r="E47" s="36" t="str">
        <f>IF(ISERROR(VLOOKUP(B47,'START LİSTE'!$B$6:$F$1253,4,0)),"",VLOOKUP(B47,'START LİSTE'!$B$6:$F$1253,4,0))</f>
        <v>T</v>
      </c>
      <c r="F47" s="37">
        <f>IF(ISERROR(VLOOKUP($B47,'START LİSTE'!$B$6:$F$1253,5,0)),"",VLOOKUP($B47,'START LİSTE'!$B$6:$F$1253,5,0))</f>
        <v>36418</v>
      </c>
      <c r="G47" s="103" t="s">
        <v>81</v>
      </c>
      <c r="H47" s="133">
        <f t="shared" si="1"/>
        <v>42</v>
      </c>
    </row>
    <row r="48" spans="1:8" ht="15.75" customHeight="1">
      <c r="A48" s="34">
        <f t="shared" si="0"/>
        <v>43</v>
      </c>
      <c r="B48" s="102">
        <v>4</v>
      </c>
      <c r="C48" s="35" t="str">
        <f>IF(ISERROR(VLOOKUP(B48,'START LİSTE'!$B$6:$F$1253,2,0)),"",VLOOKUP(B48,'START LİSTE'!$B$6:$F$1253,2,0))</f>
        <v>KADER KAYA</v>
      </c>
      <c r="D48" s="35" t="str">
        <f>IF(ISERROR(VLOOKUP(B48,'START LİSTE'!$B$6:$F$1253,3,0)),"",VLOOKUP(B48,'START LİSTE'!$B$6:$F$1253,3,0))</f>
        <v>BİLECİK-BOZÜYÜK ÇARŞI SPOR</v>
      </c>
      <c r="E48" s="36" t="str">
        <f>IF(ISERROR(VLOOKUP(B48,'START LİSTE'!$B$6:$F$1253,4,0)),"",VLOOKUP(B48,'START LİSTE'!$B$6:$F$1253,4,0))</f>
        <v>T</v>
      </c>
      <c r="F48" s="37">
        <f>IF(ISERROR(VLOOKUP($B48,'START LİSTE'!$B$6:$F$1253,5,0)),"",VLOOKUP($B48,'START LİSTE'!$B$6:$F$1253,5,0))</f>
        <v>37247</v>
      </c>
      <c r="G48" s="103" t="s">
        <v>81</v>
      </c>
      <c r="H48" s="133">
        <f t="shared" si="1"/>
        <v>43</v>
      </c>
    </row>
    <row r="49" spans="1:8" ht="15.75" customHeight="1">
      <c r="A49" s="34">
        <f t="shared" si="0"/>
        <v>44</v>
      </c>
      <c r="B49" s="102">
        <v>2</v>
      </c>
      <c r="C49" s="35" t="str">
        <f>IF(ISERROR(VLOOKUP(B49,'START LİSTE'!$B$6:$F$1253,2,0)),"",VLOOKUP(B49,'START LİSTE'!$B$6:$F$1253,2,0))</f>
        <v>FATMA PELVAN</v>
      </c>
      <c r="D49" s="35" t="str">
        <f>IF(ISERROR(VLOOKUP(B49,'START LİSTE'!$B$6:$F$1253,3,0)),"",VLOOKUP(B49,'START LİSTE'!$B$6:$F$1253,3,0))</f>
        <v>BİLECİK-BOZÜYÜK ÇARŞI SPOR</v>
      </c>
      <c r="E49" s="36" t="str">
        <f>IF(ISERROR(VLOOKUP(B49,'START LİSTE'!$B$6:$F$1253,4,0)),"",VLOOKUP(B49,'START LİSTE'!$B$6:$F$1253,4,0))</f>
        <v>T</v>
      </c>
      <c r="F49" s="37">
        <f>IF(ISERROR(VLOOKUP($B49,'START LİSTE'!$B$6:$F$1253,5,0)),"",VLOOKUP($B49,'START LİSTE'!$B$6:$F$1253,5,0))</f>
        <v>37021</v>
      </c>
      <c r="G49" s="103" t="s">
        <v>81</v>
      </c>
      <c r="H49" s="133">
        <f t="shared" si="1"/>
        <v>44</v>
      </c>
    </row>
    <row r="50" spans="1:8" ht="15.75" customHeight="1">
      <c r="A50" s="34">
        <f t="shared" si="0"/>
        <v>45</v>
      </c>
      <c r="B50" s="102">
        <v>27</v>
      </c>
      <c r="C50" s="35" t="str">
        <f>IF(ISERROR(VLOOKUP(B50,'START LİSTE'!$B$6:$F$1253,2,0)),"",VLOOKUP(B50,'START LİSTE'!$B$6:$F$1253,2,0))</f>
        <v>BAHAR KARALOĞLU</v>
      </c>
      <c r="D50" s="35" t="str">
        <f>IF(ISERROR(VLOOKUP(B50,'START LİSTE'!$B$6:$F$1253,3,0)),"",VLOOKUP(B50,'START LİSTE'!$B$6:$F$1253,3,0))</f>
        <v>İSTANBUL-ANADOLU HİSARI İ.Y.S.K</v>
      </c>
      <c r="E50" s="36" t="str">
        <f>IF(ISERROR(VLOOKUP(B50,'START LİSTE'!$B$6:$F$1253,4,0)),"",VLOOKUP(B50,'START LİSTE'!$B$6:$F$1253,4,0))</f>
        <v>T</v>
      </c>
      <c r="F50" s="37">
        <f>IF(ISERROR(VLOOKUP($B50,'START LİSTE'!$B$6:$F$1253,5,0)),"",VLOOKUP($B50,'START LİSTE'!$B$6:$F$1253,5,0))</f>
        <v>37039</v>
      </c>
      <c r="G50" s="103" t="s">
        <v>81</v>
      </c>
      <c r="H50" s="133">
        <f t="shared" si="1"/>
        <v>45</v>
      </c>
    </row>
    <row r="51" spans="1:8" ht="15.75" customHeight="1">
      <c r="A51" s="34">
        <f t="shared" si="0"/>
        <v>46</v>
      </c>
      <c r="B51" s="102">
        <v>53</v>
      </c>
      <c r="C51" s="35" t="str">
        <f>IF(ISERROR(VLOOKUP(B51,'START LİSTE'!$B$6:$F$1253,2,0)),"",VLOOKUP(B51,'START LİSTE'!$B$6:$F$1253,2,0))</f>
        <v>ZEYNEP HALİL</v>
      </c>
      <c r="D51" s="35" t="str">
        <f>IF(ISERROR(VLOOKUP(B51,'START LİSTE'!$B$6:$F$1253,3,0)),"",VLOOKUP(B51,'START LİSTE'!$B$6:$F$1253,3,0))</f>
        <v>SAKARYA TELEKOM SPOR</v>
      </c>
      <c r="E51" s="36" t="str">
        <f>IF(ISERROR(VLOOKUP(B51,'START LİSTE'!$B$6:$F$1253,4,0)),"",VLOOKUP(B51,'START LİSTE'!$B$6:$F$1253,4,0))</f>
        <v>T</v>
      </c>
      <c r="F51" s="37">
        <f>IF(ISERROR(VLOOKUP($B51,'START LİSTE'!$B$6:$F$1253,5,0)),"",VLOOKUP($B51,'START LİSTE'!$B$6:$F$1253,5,0))</f>
        <v>36612</v>
      </c>
      <c r="G51" s="103" t="s">
        <v>81</v>
      </c>
      <c r="H51" s="133">
        <f t="shared" si="1"/>
        <v>46</v>
      </c>
    </row>
    <row r="52" spans="1:8" ht="15.75" customHeight="1">
      <c r="A52" s="34">
        <f t="shared" si="0"/>
        <v>47</v>
      </c>
      <c r="B52" s="102">
        <v>24</v>
      </c>
      <c r="C52" s="35" t="str">
        <f>IF(ISERROR(VLOOKUP(B52,'START LİSTE'!$B$6:$F$1253,2,0)),"",VLOOKUP(B52,'START LİSTE'!$B$6:$F$1253,2,0))</f>
        <v>NURSEL BEYAZIT</v>
      </c>
      <c r="D52" s="35" t="str">
        <f>IF(ISERROR(VLOOKUP(B52,'START LİSTE'!$B$6:$F$1253,3,0)),"",VLOOKUP(B52,'START LİSTE'!$B$6:$F$1253,3,0))</f>
        <v>İSTANBUL-ALBAYRAK SPOR</v>
      </c>
      <c r="E52" s="36" t="str">
        <f>IF(ISERROR(VLOOKUP(B52,'START LİSTE'!$B$6:$F$1253,4,0)),"",VLOOKUP(B52,'START LİSTE'!$B$6:$F$1253,4,0))</f>
        <v>T</v>
      </c>
      <c r="F52" s="37">
        <f>IF(ISERROR(VLOOKUP($B52,'START LİSTE'!$B$6:$F$1253,5,0)),"",VLOOKUP($B52,'START LİSTE'!$B$6:$F$1253,5,0))</f>
        <v>37008</v>
      </c>
      <c r="G52" s="103" t="s">
        <v>81</v>
      </c>
      <c r="H52" s="133">
        <f t="shared" si="1"/>
        <v>47</v>
      </c>
    </row>
    <row r="53" spans="1:8" ht="15.75" customHeight="1">
      <c r="A53" s="34">
        <f t="shared" si="0"/>
        <v>48</v>
      </c>
      <c r="B53" s="102">
        <v>3</v>
      </c>
      <c r="C53" s="35" t="str">
        <f>IF(ISERROR(VLOOKUP(B53,'START LİSTE'!$B$6:$F$1253,2,0)),"",VLOOKUP(B53,'START LİSTE'!$B$6:$F$1253,2,0))</f>
        <v>CANSU NUR ÇETİN</v>
      </c>
      <c r="D53" s="35" t="str">
        <f>IF(ISERROR(VLOOKUP(B53,'START LİSTE'!$B$6:$F$1253,3,0)),"",VLOOKUP(B53,'START LİSTE'!$B$6:$F$1253,3,0))</f>
        <v>BİLECİK-BOZÜYÜK ÇARŞI SPOR</v>
      </c>
      <c r="E53" s="36" t="str">
        <f>IF(ISERROR(VLOOKUP(B53,'START LİSTE'!$B$6:$F$1253,4,0)),"",VLOOKUP(B53,'START LİSTE'!$B$6:$F$1253,4,0))</f>
        <v>T</v>
      </c>
      <c r="F53" s="37">
        <f>IF(ISERROR(VLOOKUP($B53,'START LİSTE'!$B$6:$F$1253,5,0)),"",VLOOKUP($B53,'START LİSTE'!$B$6:$F$1253,5,0))</f>
        <v>36834</v>
      </c>
      <c r="G53" s="103" t="s">
        <v>81</v>
      </c>
      <c r="H53" s="133">
        <f t="shared" si="1"/>
        <v>48</v>
      </c>
    </row>
    <row r="54" spans="1:8" ht="15.75" customHeight="1">
      <c r="A54" s="34">
        <f t="shared" si="0"/>
        <v>49</v>
      </c>
      <c r="B54" s="102">
        <v>26</v>
      </c>
      <c r="C54" s="35" t="str">
        <f>IF(ISERROR(VLOOKUP(B54,'START LİSTE'!$B$6:$F$1253,2,0)),"",VLOOKUP(B54,'START LİSTE'!$B$6:$F$1253,2,0))</f>
        <v>RÜYANUR TOKAÇ</v>
      </c>
      <c r="D54" s="35" t="str">
        <f>IF(ISERROR(VLOOKUP(B54,'START LİSTE'!$B$6:$F$1253,3,0)),"",VLOOKUP(B54,'START LİSTE'!$B$6:$F$1253,3,0))</f>
        <v>İSTANBUL-ANADOLU HİSARI İ.Y.S.K</v>
      </c>
      <c r="E54" s="36" t="str">
        <f>IF(ISERROR(VLOOKUP(B54,'START LİSTE'!$B$6:$F$1253,4,0)),"",VLOOKUP(B54,'START LİSTE'!$B$6:$F$1253,4,0))</f>
        <v>T</v>
      </c>
      <c r="F54" s="37">
        <f>IF(ISERROR(VLOOKUP($B54,'START LİSTE'!$B$6:$F$1253,5,0)),"",VLOOKUP($B54,'START LİSTE'!$B$6:$F$1253,5,0))</f>
        <v>36970</v>
      </c>
      <c r="G54" s="103" t="s">
        <v>81</v>
      </c>
      <c r="H54" s="133">
        <f t="shared" si="1"/>
        <v>49</v>
      </c>
    </row>
    <row r="55" spans="1:8" ht="15.75" customHeight="1">
      <c r="A55" s="34">
        <f t="shared" si="0"/>
        <v>50</v>
      </c>
      <c r="B55" s="102">
        <v>19</v>
      </c>
      <c r="C55" s="35" t="str">
        <f>IF(ISERROR(VLOOKUP(B55,'START LİSTE'!$B$6:$F$1253,2,0)),"",VLOOKUP(B55,'START LİSTE'!$B$6:$F$1253,2,0))</f>
        <v>BEYZA NUR EMİR</v>
      </c>
      <c r="D55" s="35" t="str">
        <f>IF(ISERROR(VLOOKUP(B55,'START LİSTE'!$B$6:$F$1253,3,0)),"",VLOOKUP(B55,'START LİSTE'!$B$6:$F$1253,3,0))</f>
        <v>İSTANBUL- VELİBABA KTML GSK.</v>
      </c>
      <c r="E55" s="36" t="str">
        <f>IF(ISERROR(VLOOKUP(B55,'START LİSTE'!$B$6:$F$1253,4,0)),"",VLOOKUP(B55,'START LİSTE'!$B$6:$F$1253,4,0))</f>
        <v>T</v>
      </c>
      <c r="F55" s="37">
        <f>IF(ISERROR(VLOOKUP($B55,'START LİSTE'!$B$6:$F$1253,5,0)),"",VLOOKUP($B55,'START LİSTE'!$B$6:$F$1253,5,0))</f>
        <v>36389</v>
      </c>
      <c r="G55" s="103" t="s">
        <v>81</v>
      </c>
      <c r="H55" s="133">
        <f t="shared" si="1"/>
        <v>50</v>
      </c>
    </row>
    <row r="56" spans="1:8" ht="15.75" customHeight="1">
      <c r="A56" s="34">
        <f t="shared" si="0"/>
        <v>51</v>
      </c>
      <c r="B56" s="102">
        <v>90</v>
      </c>
      <c r="C56" s="35" t="str">
        <f>IF(ISERROR(VLOOKUP(B56,'START LİSTE'!$B$6:$F$1253,2,0)),"",VLOOKUP(B56,'START LİSTE'!$B$6:$F$1253,2,0))</f>
        <v>ALEYNA VARNA</v>
      </c>
      <c r="D56" s="35" t="str">
        <f>IF(ISERROR(VLOOKUP(B56,'START LİSTE'!$B$6:$F$1253,3,0)),"",VLOOKUP(B56,'START LİSTE'!$B$6:$F$1253,3,0))</f>
        <v>BURSA BÜYÜKŞEHİR BLD.SPOR</v>
      </c>
      <c r="E56" s="36" t="str">
        <f>IF(ISERROR(VLOOKUP(B56,'START LİSTE'!$B$6:$F$1253,4,0)),"",VLOOKUP(B56,'START LİSTE'!$B$6:$F$1253,4,0))</f>
        <v>T</v>
      </c>
      <c r="F56" s="37">
        <f>IF(ISERROR(VLOOKUP($B56,'START LİSTE'!$B$6:$F$1253,5,0)),"",VLOOKUP($B56,'START LİSTE'!$B$6:$F$1253,5,0))</f>
        <v>36892</v>
      </c>
      <c r="G56" s="103" t="s">
        <v>81</v>
      </c>
      <c r="H56" s="133">
        <f t="shared" si="1"/>
        <v>51</v>
      </c>
    </row>
    <row r="57" spans="1:8" ht="15.75" customHeight="1">
      <c r="A57" s="34">
        <f t="shared" si="0"/>
        <v>52</v>
      </c>
      <c r="B57" s="102">
        <v>46</v>
      </c>
      <c r="C57" s="35" t="str">
        <f>IF(ISERROR(VLOOKUP(B57,'START LİSTE'!$B$6:$F$1253,2,0)),"",VLOOKUP(B57,'START LİSTE'!$B$6:$F$1253,2,0))</f>
        <v>RABİYANUR GÜLER</v>
      </c>
      <c r="D57" s="35" t="str">
        <f>IF(ISERROR(VLOOKUP(B57,'START LİSTE'!$B$6:$F$1253,3,0)),"",VLOOKUP(B57,'START LİSTE'!$B$6:$F$1253,3,0))</f>
        <v>KOCAELİ GENÇLİK HİZMETLERİ SP. KL</v>
      </c>
      <c r="E57" s="36" t="str">
        <f>IF(ISERROR(VLOOKUP(B57,'START LİSTE'!$B$6:$F$1253,4,0)),"",VLOOKUP(B57,'START LİSTE'!$B$6:$F$1253,4,0))</f>
        <v>T</v>
      </c>
      <c r="F57" s="37">
        <f>IF(ISERROR(VLOOKUP($B57,'START LİSTE'!$B$6:$F$1253,5,0)),"",VLOOKUP($B57,'START LİSTE'!$B$6:$F$1253,5,0))</f>
        <v>36490</v>
      </c>
      <c r="G57" s="103" t="s">
        <v>81</v>
      </c>
      <c r="H57" s="133">
        <f t="shared" si="1"/>
        <v>52</v>
      </c>
    </row>
    <row r="58" spans="1:8" ht="15.75" customHeight="1">
      <c r="A58" s="34">
        <f t="shared" si="0"/>
        <v>53</v>
      </c>
      <c r="B58" s="102">
        <v>47</v>
      </c>
      <c r="C58" s="35" t="str">
        <f>IF(ISERROR(VLOOKUP(B58,'START LİSTE'!$B$6:$F$1253,2,0)),"",VLOOKUP(B58,'START LİSTE'!$B$6:$F$1253,2,0))</f>
        <v>SİMAY KIRIMTAYLI</v>
      </c>
      <c r="D58" s="35" t="str">
        <f>IF(ISERROR(VLOOKUP(B58,'START LİSTE'!$B$6:$F$1253,3,0)),"",VLOOKUP(B58,'START LİSTE'!$B$6:$F$1253,3,0))</f>
        <v>KOCAELİ GENÇLİK HİZMETLERİ SP. KL</v>
      </c>
      <c r="E58" s="36" t="str">
        <f>IF(ISERROR(VLOOKUP(B58,'START LİSTE'!$B$6:$F$1253,4,0)),"",VLOOKUP(B58,'START LİSTE'!$B$6:$F$1253,4,0))</f>
        <v>T</v>
      </c>
      <c r="F58" s="37">
        <f>IF(ISERROR(VLOOKUP($B58,'START LİSTE'!$B$6:$F$1253,5,0)),"",VLOOKUP($B58,'START LİSTE'!$B$6:$F$1253,5,0))</f>
        <v>36892</v>
      </c>
      <c r="G58" s="103" t="s">
        <v>81</v>
      </c>
      <c r="H58" s="133">
        <f t="shared" si="1"/>
        <v>53</v>
      </c>
    </row>
    <row r="59" spans="1:8" ht="15.75" customHeight="1">
      <c r="A59" s="34">
        <f t="shared" si="0"/>
        <v>54</v>
      </c>
      <c r="B59" s="102">
        <v>28</v>
      </c>
      <c r="C59" s="35" t="str">
        <f>IF(ISERROR(VLOOKUP(B59,'START LİSTE'!$B$6:$F$1253,2,0)),"",VLOOKUP(B59,'START LİSTE'!$B$6:$F$1253,2,0))</f>
        <v>DİLARA KÖROĞLU</v>
      </c>
      <c r="D59" s="35" t="str">
        <f>IF(ISERROR(VLOOKUP(B59,'START LİSTE'!$B$6:$F$1253,3,0)),"",VLOOKUP(B59,'START LİSTE'!$B$6:$F$1253,3,0))</f>
        <v>İSTANBUL-ANADOLU HİSARI İ.Y.S.K</v>
      </c>
      <c r="E59" s="36" t="str">
        <f>IF(ISERROR(VLOOKUP(B59,'START LİSTE'!$B$6:$F$1253,4,0)),"",VLOOKUP(B59,'START LİSTE'!$B$6:$F$1253,4,0))</f>
        <v>T</v>
      </c>
      <c r="F59" s="37">
        <f>IF(ISERROR(VLOOKUP($B59,'START LİSTE'!$B$6:$F$1253,5,0)),"",VLOOKUP($B59,'START LİSTE'!$B$6:$F$1253,5,0))</f>
        <v>37195</v>
      </c>
      <c r="G59" s="103" t="s">
        <v>81</v>
      </c>
      <c r="H59" s="133">
        <f t="shared" si="1"/>
        <v>54</v>
      </c>
    </row>
    <row r="60" spans="1:8" ht="15.75" customHeight="1">
      <c r="A60" s="34">
        <f t="shared" si="0"/>
        <v>55</v>
      </c>
      <c r="B60" s="102">
        <v>7</v>
      </c>
      <c r="C60" s="35" t="str">
        <f>IF(ISERROR(VLOOKUP(B60,'START LİSTE'!$B$6:$F$1253,2,0)),"",VLOOKUP(B60,'START LİSTE'!$B$6:$F$1253,2,0))</f>
        <v>İREM GÜL</v>
      </c>
      <c r="D60" s="35" t="str">
        <f>IF(ISERROR(VLOOKUP(B60,'START LİSTE'!$B$6:$F$1253,3,0)),"",VLOOKUP(B60,'START LİSTE'!$B$6:$F$1253,3,0))</f>
        <v>BİLECİK-GENÇLİK SPOR KLB.</v>
      </c>
      <c r="E60" s="36" t="str">
        <f>IF(ISERROR(VLOOKUP(B60,'START LİSTE'!$B$6:$F$1253,4,0)),"",VLOOKUP(B60,'START LİSTE'!$B$6:$F$1253,4,0))</f>
        <v>T</v>
      </c>
      <c r="F60" s="37">
        <f>IF(ISERROR(VLOOKUP($B60,'START LİSTE'!$B$6:$F$1253,5,0)),"",VLOOKUP($B60,'START LİSTE'!$B$6:$F$1253,5,0))</f>
        <v>36495</v>
      </c>
      <c r="G60" s="103" t="s">
        <v>81</v>
      </c>
      <c r="H60" s="133">
        <f t="shared" si="1"/>
        <v>55</v>
      </c>
    </row>
    <row r="61" spans="1:8" ht="15.75" customHeight="1">
      <c r="A61" s="34">
        <f t="shared" si="0"/>
        <v>56</v>
      </c>
      <c r="B61" s="102">
        <v>21</v>
      </c>
      <c r="C61" s="35" t="str">
        <f>IF(ISERROR(VLOOKUP(B61,'START LİSTE'!$B$6:$F$1253,2,0)),"",VLOOKUP(B61,'START LİSTE'!$B$6:$F$1253,2,0))</f>
        <v>GÜLBEN İMRE</v>
      </c>
      <c r="D61" s="35" t="str">
        <f>IF(ISERROR(VLOOKUP(B61,'START LİSTE'!$B$6:$F$1253,3,0)),"",VLOOKUP(B61,'START LİSTE'!$B$6:$F$1253,3,0))</f>
        <v>İSTANBUL-ALBAYRAK SPOR</v>
      </c>
      <c r="E61" s="36" t="str">
        <f>IF(ISERROR(VLOOKUP(B61,'START LİSTE'!$B$6:$F$1253,4,0)),"",VLOOKUP(B61,'START LİSTE'!$B$6:$F$1253,4,0))</f>
        <v>T</v>
      </c>
      <c r="F61" s="37">
        <f>IF(ISERROR(VLOOKUP($B61,'START LİSTE'!$B$6:$F$1253,5,0)),"",VLOOKUP($B61,'START LİSTE'!$B$6:$F$1253,5,0))</f>
        <v>37107</v>
      </c>
      <c r="G61" s="103" t="s">
        <v>81</v>
      </c>
      <c r="H61" s="133">
        <f t="shared" si="1"/>
        <v>56</v>
      </c>
    </row>
    <row r="62" spans="1:8" ht="15.75" customHeight="1">
      <c r="A62" s="34">
        <f t="shared" si="0"/>
        <v>57</v>
      </c>
      <c r="B62" s="102">
        <v>54</v>
      </c>
      <c r="C62" s="35" t="str">
        <f>IF(ISERROR(VLOOKUP(B62,'START LİSTE'!$B$6:$F$1253,2,0)),"",VLOOKUP(B62,'START LİSTE'!$B$6:$F$1253,2,0))</f>
        <v>SULTAN FURUNCUOĞLU</v>
      </c>
      <c r="D62" s="35" t="str">
        <f>IF(ISERROR(VLOOKUP(B62,'START LİSTE'!$B$6:$F$1253,3,0)),"",VLOOKUP(B62,'START LİSTE'!$B$6:$F$1253,3,0))</f>
        <v>SAKARYA TELEKOM SPOR </v>
      </c>
      <c r="E62" s="36" t="str">
        <f>IF(ISERROR(VLOOKUP(B62,'START LİSTE'!$B$6:$F$1253,4,0)),"",VLOOKUP(B62,'START LİSTE'!$B$6:$F$1253,4,0))</f>
        <v>T</v>
      </c>
      <c r="F62" s="37">
        <f>IF(ISERROR(VLOOKUP($B62,'START LİSTE'!$B$6:$F$1253,5,0)),"",VLOOKUP($B62,'START LİSTE'!$B$6:$F$1253,5,0))</f>
        <v>36238</v>
      </c>
      <c r="G62" s="103" t="s">
        <v>81</v>
      </c>
      <c r="H62" s="133">
        <f t="shared" si="1"/>
        <v>57</v>
      </c>
    </row>
    <row r="63" spans="1:8" ht="15.75" customHeight="1">
      <c r="A63" s="34">
        <f t="shared" si="0"/>
        <v>58</v>
      </c>
      <c r="B63" s="102">
        <v>22</v>
      </c>
      <c r="C63" s="35" t="str">
        <f>IF(ISERROR(VLOOKUP(B63,'START LİSTE'!$B$6:$F$1253,2,0)),"",VLOOKUP(B63,'START LİSTE'!$B$6:$F$1253,2,0))</f>
        <v>BEHİYE GÜNDÜZ</v>
      </c>
      <c r="D63" s="35" t="str">
        <f>IF(ISERROR(VLOOKUP(B63,'START LİSTE'!$B$6:$F$1253,3,0)),"",VLOOKUP(B63,'START LİSTE'!$B$6:$F$1253,3,0))</f>
        <v>İSTANBUL-ALBAYRAK SPOR</v>
      </c>
      <c r="E63" s="36" t="str">
        <f>IF(ISERROR(VLOOKUP(B63,'START LİSTE'!$B$6:$F$1253,4,0)),"",VLOOKUP(B63,'START LİSTE'!$B$6:$F$1253,4,0))</f>
        <v>T</v>
      </c>
      <c r="F63" s="37">
        <f>IF(ISERROR(VLOOKUP($B63,'START LİSTE'!$B$6:$F$1253,5,0)),"",VLOOKUP($B63,'START LİSTE'!$B$6:$F$1253,5,0))</f>
        <v>36953</v>
      </c>
      <c r="G63" s="103" t="s">
        <v>81</v>
      </c>
      <c r="H63" s="133">
        <f t="shared" si="1"/>
        <v>58</v>
      </c>
    </row>
    <row r="64" spans="1:8" ht="15.75" customHeight="1">
      <c r="A64" s="34">
        <f t="shared" si="0"/>
        <v>59</v>
      </c>
      <c r="B64" s="102">
        <v>59</v>
      </c>
      <c r="C64" s="35" t="str">
        <f>IF(ISERROR(VLOOKUP(B64,'START LİSTE'!$B$6:$F$1253,2,0)),"",VLOOKUP(B64,'START LİSTE'!$B$6:$F$1253,2,0))</f>
        <v>ELİF SETENAY KANDEMİR</v>
      </c>
      <c r="D64" s="35" t="str">
        <f>IF(ISERROR(VLOOKUP(B64,'START LİSTE'!$B$6:$F$1253,3,0)),"",VLOOKUP(B64,'START LİSTE'!$B$6:$F$1253,3,0))</f>
        <v>SAKARYA-GENÇLİK HİZMETLERİ SPOR KULÜBÜ</v>
      </c>
      <c r="E64" s="36" t="str">
        <f>IF(ISERROR(VLOOKUP(B64,'START LİSTE'!$B$6:$F$1253,4,0)),"",VLOOKUP(B64,'START LİSTE'!$B$6:$F$1253,4,0))</f>
        <v>T</v>
      </c>
      <c r="F64" s="37">
        <f>IF(ISERROR(VLOOKUP($B64,'START LİSTE'!$B$6:$F$1253,5,0)),"",VLOOKUP($B64,'START LİSTE'!$B$6:$F$1253,5,0))</f>
        <v>36637</v>
      </c>
      <c r="G64" s="103" t="s">
        <v>81</v>
      </c>
      <c r="H64" s="133">
        <f t="shared" si="1"/>
        <v>59</v>
      </c>
    </row>
    <row r="65" spans="1:8" ht="15.7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5.7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46" operator="containsText" stopIfTrue="1" text="$E$7=&quot;&quot;F&quot;&quot;">
      <formula>NOT(ISERROR(SEARCH("$E$7=""F""",H6)))</formula>
    </cfRule>
    <cfRule type="containsText" priority="5" dxfId="646" operator="containsText" stopIfTrue="1" text="F=E7">
      <formula>NOT(ISERROR(SEARCH("F=E7",H6)))</formula>
    </cfRule>
  </conditionalFormatting>
  <conditionalFormatting sqref="B6:B254">
    <cfRule type="duplicateValues" priority="184" dxfId="646" stopIfTrue="1">
      <formula>AND(COUNTIF($B$6:$B$254,B6)&gt;1,NOT(ISBLANK(B6)))</formula>
    </cfRule>
  </conditionalFormatting>
  <conditionalFormatting sqref="B6:B254">
    <cfRule type="duplicateValues" priority="1" dxfId="646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R7" sqref="R7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3" width="5.375" style="20" customWidth="1"/>
    <col min="14" max="14" width="7.7539062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90" t="str">
        <f>KAPAK!A2</f>
        <v>Bursa Atletizm İl Temsilciliği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BF1" s="2"/>
    </row>
    <row r="2" spans="1:58" s="1" customFormat="1" ht="18" customHeight="1">
      <c r="A2" s="191" t="str">
        <f>KAPAK!B24</f>
        <v>Küçükler ve Yıldızlar Bölgesel Kros Ligi 2.Kademe Yarışmaları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BF2" s="2"/>
    </row>
    <row r="3" spans="1:58" s="1" customFormat="1" ht="14.25" customHeight="1">
      <c r="A3" s="192" t="str">
        <f>KAPAK!B27</f>
        <v>Bursa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BF3" s="2"/>
    </row>
    <row r="4" spans="1:58" s="1" customFormat="1" ht="18" customHeight="1">
      <c r="A4" s="193" t="str">
        <f>KAPAK!B26</f>
        <v>Küçük Kızlar</v>
      </c>
      <c r="B4" s="193"/>
      <c r="C4" s="193"/>
      <c r="D4" s="188" t="str">
        <f>KAPAK!B25</f>
        <v>1.5 km.</v>
      </c>
      <c r="E4" s="188"/>
      <c r="F4" s="189">
        <f>KAPAK!B28</f>
        <v>41938.416666666664</v>
      </c>
      <c r="G4" s="189"/>
      <c r="H4" s="189"/>
      <c r="I4" s="189"/>
      <c r="J4" s="189"/>
      <c r="K4" s="189"/>
      <c r="L4" s="189"/>
      <c r="M4" s="189"/>
      <c r="N4" s="189"/>
      <c r="O4" s="189"/>
      <c r="BF4" s="2"/>
    </row>
    <row r="5" spans="1:58" s="4" customFormat="1" ht="26.25" customHeight="1">
      <c r="A5" s="89" t="s">
        <v>5</v>
      </c>
      <c r="B5" s="89" t="s">
        <v>5</v>
      </c>
      <c r="C5" s="90" t="s">
        <v>18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21</v>
      </c>
      <c r="L5" s="111" t="s">
        <v>22</v>
      </c>
      <c r="M5" s="111" t="s">
        <v>23</v>
      </c>
      <c r="N5" s="112" t="s">
        <v>88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1</v>
      </c>
      <c r="E6" s="8" t="str">
        <f>IF(ISERROR(VLOOKUP($D6,'START LİSTE'!$B$6:$F$836,2,0)),"",VLOOKUP($D6,'START LİSTE'!$B$6:$F$836,2,0))</f>
        <v>GÜLAY UZUN</v>
      </c>
      <c r="F6" s="9" t="str">
        <f>IF(ISERROR(VLOOKUP($D6,'START LİSTE'!$B$6:$F$836,4,0)),"",VLOOKUP($D6,'START LİSTE'!$B$6:$F$836,4,0))</f>
        <v>T</v>
      </c>
      <c r="G6" s="105" t="str">
        <f>IF(ISERROR(VLOOKUP($D6,'FERDİ SONUÇ'!$B$6:$H$962,6,0)),"",VLOOKUP($D6,'FERDİ SONUÇ'!$B$6:$H$962,6,0))</f>
        <v>-</v>
      </c>
      <c r="H6" s="10">
        <f>IF(OR(F6="",G6="DQ",G6="DNF",G6="DNS",G6=""),"-",VLOOKUP(D6,'FERDİ SONUÇ'!$B$6:$H$962,7,0))</f>
        <v>24</v>
      </c>
      <c r="I6" s="10">
        <f>IF(OR(F6="",F6="F",G6="DQ",G6="DNF",G6="DNS",G6=""),"-",VLOOKUP(D6,'FERDİ SONUÇ'!$B$6:$H$962,7,0))</f>
        <v>24</v>
      </c>
      <c r="J6" s="11">
        <f>IF(ISERROR(SMALL(I6:I9,1)),"-",SMALL(I6:I9,1))</f>
        <v>24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2</v>
      </c>
      <c r="E7" s="15" t="str">
        <f>IF(ISERROR(VLOOKUP($D7,'START LİSTE'!$B$6:$F$836,2,0)),"",VLOOKUP($D7,'START LİSTE'!$B$6:$F$836,2,0))</f>
        <v>FATMA PELVAN</v>
      </c>
      <c r="F7" s="16" t="str">
        <f>IF(ISERROR(VLOOKUP($D7,'START LİSTE'!$B$6:$F$836,4,0)),"",VLOOKUP($D7,'START LİSTE'!$B$6:$F$836,4,0))</f>
        <v>T</v>
      </c>
      <c r="G7" s="106" t="str">
        <f>IF(ISERROR(VLOOKUP($D7,'FERDİ SONUÇ'!$B$6:$H$962,6,0)),"",VLOOKUP($D7,'FERDİ SONUÇ'!$B$6:$H$962,6,0))</f>
        <v>-</v>
      </c>
      <c r="H7" s="17">
        <f>IF(OR(F7="",G7="DQ",G7="DNF",G7="DNS",G7=""),"-",VLOOKUP(D7,'FERDİ SONUÇ'!$B$6:$H$962,7,0))</f>
        <v>44</v>
      </c>
      <c r="I7" s="17">
        <f>IF(OR(F7="",F7="F",G7="DQ",G7="DNF",G7="DNS",G7=""),"-",VLOOKUP(D7,'FERDİ SONUÇ'!$B$6:$H$962,7,0))</f>
        <v>44</v>
      </c>
      <c r="J7" s="18">
        <f>IF(ISERROR(SMALL(I6:I9,2)),"-",SMALL(I6:I9,2))</f>
        <v>43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11</v>
      </c>
      <c r="B8" s="101">
        <f>IF(AND(C8&lt;&gt;"",N8&lt;&gt;"DQ"),COUNT(N$6:N$1247)-(RANK(N8,N$6:N$1247)+COUNTIF(N$6:N8,N8))+2,IF(D6&lt;&gt;"",BF8,""))</f>
        <v>11</v>
      </c>
      <c r="C8" s="14" t="str">
        <f>IF(ISERROR(VLOOKUP(D6,'START LİSTE'!$B$6:$F$836,3,0)),"",VLOOKUP(D6,'START LİSTE'!$B$6:$F$836,3,0))</f>
        <v>BİLECİK-BOZÜYÜK ÇARŞI SPOR</v>
      </c>
      <c r="D8" s="109">
        <v>3</v>
      </c>
      <c r="E8" s="15" t="str">
        <f>IF(ISERROR(VLOOKUP($D8,'START LİSTE'!$B$6:$F$836,2,0)),"",VLOOKUP($D8,'START LİSTE'!$B$6:$F$836,2,0))</f>
        <v>CANSU NUR ÇETİN</v>
      </c>
      <c r="F8" s="16" t="str">
        <f>IF(ISERROR(VLOOKUP($D8,'START LİSTE'!$B$6:$F$836,4,0)),"",VLOOKUP($D8,'START LİSTE'!$B$6:$F$836,4,0))</f>
        <v>T</v>
      </c>
      <c r="G8" s="106" t="str">
        <f>IF(ISERROR(VLOOKUP($D8,'FERDİ SONUÇ'!$B$6:$H$962,6,0)),"",VLOOKUP($D8,'FERDİ SONUÇ'!$B$6:$H$962,6,0))</f>
        <v>-</v>
      </c>
      <c r="H8" s="17">
        <f>IF(OR(F8="",G8="DQ",G8="DNF",G8="DNS",G8=""),"-",VLOOKUP(D8,'FERDİ SONUÇ'!$B$6:$H$962,7,0))</f>
        <v>48</v>
      </c>
      <c r="I8" s="17">
        <f>IF(OR(F8="",F8="F",G8="DQ",G8="DNF",G8="DNS",G8=""),"-",VLOOKUP(D8,'FERDİ SONUÇ'!$B$6:$H$962,7,0))</f>
        <v>48</v>
      </c>
      <c r="J8" s="18">
        <f>IF(ISERROR(SMALL(I6:I9,3)),"-",SMALL(I6:I9,3))</f>
        <v>44</v>
      </c>
      <c r="K8" s="98">
        <v>116</v>
      </c>
      <c r="L8" s="156">
        <f>N8</f>
        <v>111.0044</v>
      </c>
      <c r="M8" s="98"/>
      <c r="N8" s="110">
        <f>_xlfn.IFERROR(IF(C8="","",IF(OR(J6="-",J7="-",J8="-"),"DQ",SUM(J6,J7,J8)))+(J8*0.0001),"DQ")</f>
        <v>111.0044</v>
      </c>
      <c r="O8" s="110">
        <f>IF(C8="","",IF(OR(K8="DQ",L8="DQ",M8="DQ"),"DQ",SUM(K8,L8,M8)))</f>
        <v>227.0044</v>
      </c>
      <c r="P8" s="3"/>
      <c r="BF8" s="2">
        <v>1002</v>
      </c>
    </row>
    <row r="9" spans="2:58" s="1" customFormat="1" ht="15" customHeight="1">
      <c r="B9" s="13"/>
      <c r="C9" s="14"/>
      <c r="D9" s="109">
        <v>4</v>
      </c>
      <c r="E9" s="15" t="str">
        <f>IF(ISERROR(VLOOKUP($D9,'START LİSTE'!$B$6:$F$836,2,0)),"",VLOOKUP($D9,'START LİSTE'!$B$6:$F$836,2,0))</f>
        <v>KADER KAYA</v>
      </c>
      <c r="F9" s="16" t="str">
        <f>IF(ISERROR(VLOOKUP($D9,'START LİSTE'!$B$6:$F$836,4,0)),"",VLOOKUP($D9,'START LİSTE'!$B$6:$F$836,4,0))</f>
        <v>T</v>
      </c>
      <c r="G9" s="106" t="str">
        <f>IF(ISERROR(VLOOKUP($D9,'FERDİ SONUÇ'!$B$6:$H$962,6,0)),"",VLOOKUP($D9,'FERDİ SONUÇ'!$B$6:$H$962,6,0))</f>
        <v>-</v>
      </c>
      <c r="H9" s="17">
        <f>IF(OR(F9="",G9="DQ",G9="DNF",G9="DNS",G9=""),"-",VLOOKUP(D9,'FERDİ SONUÇ'!$B$6:$H$962,7,0))</f>
        <v>43</v>
      </c>
      <c r="I9" s="17">
        <f>IF(OR(F9="",F9="F",G9="DQ",G9="DNF",G9="DNS",G9=""),"-",VLOOKUP(D9,'FERDİ SONUÇ'!$B$6:$H$962,7,0))</f>
        <v>43</v>
      </c>
      <c r="J9" s="18">
        <f>IF(ISERROR(SMALL(I6:I9,4)),"-",SMALL(I6:I9,4))</f>
        <v>48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5</v>
      </c>
      <c r="E10" s="8" t="str">
        <f>IF(ISERROR(VLOOKUP($D10,'START LİSTE'!$B$6:$F$836,2,0)),"",VLOOKUP($D10,'START LİSTE'!$B$6:$F$836,2,0))</f>
        <v>AYŞEGÜL YAMAN</v>
      </c>
      <c r="F10" s="9" t="str">
        <f>IF(ISERROR(VLOOKUP($D10,'START LİSTE'!$B$6:$F$836,4,0)),"",VLOOKUP($D10,'START LİSTE'!$B$6:$F$836,4,0))</f>
        <v>T</v>
      </c>
      <c r="G10" s="105" t="str">
        <f>IF(ISERROR(VLOOKUP($D10,'FERDİ SONUÇ'!$B$6:$H$962,6,0)),"",VLOOKUP($D10,'FERDİ SONUÇ'!$B$6:$H$962,6,0))</f>
        <v>-</v>
      </c>
      <c r="H10" s="10">
        <f>IF(OR(F10="",G10="DQ",G10="DNF",G10="DNS",G10=""),"-",VLOOKUP(D10,'FERDİ SONUÇ'!$B$6:$H$962,7,0))</f>
        <v>38</v>
      </c>
      <c r="I10" s="10">
        <f>IF(OR(F10="",F10="F",G10="DQ",G10="DNF",G10="DNS",G10=""),"-",VLOOKUP(D10,'FERDİ SONUÇ'!$B$6:$H$962,7,0))</f>
        <v>38</v>
      </c>
      <c r="J10" s="11">
        <f>IF(ISERROR(SMALL(I10:I13,1)),"-",SMALL(I10:I13,1))</f>
        <v>11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6</v>
      </c>
      <c r="E11" s="15" t="str">
        <f>IF(ISERROR(VLOOKUP($D11,'START LİSTE'!$B$6:$F$836,2,0)),"",VLOOKUP($D11,'START LİSTE'!$B$6:$F$836,2,0))</f>
        <v>ÇAGLA TEYRAN</v>
      </c>
      <c r="F11" s="16" t="str">
        <f>IF(ISERROR(VLOOKUP($D11,'START LİSTE'!$B$6:$F$836,4,0)),"",VLOOKUP($D11,'START LİSTE'!$B$6:$F$836,4,0))</f>
        <v>T</v>
      </c>
      <c r="G11" s="106" t="str">
        <f>IF(ISERROR(VLOOKUP($D11,'FERDİ SONUÇ'!$B$6:$H$962,6,0)),"",VLOOKUP($D11,'FERDİ SONUÇ'!$B$6:$H$962,6,0))</f>
        <v>-</v>
      </c>
      <c r="H11" s="17">
        <f>IF(OR(F11="",G11="DQ",G11="DNF",G11="DNS",G11=""),"-",VLOOKUP(D11,'FERDİ SONUÇ'!$B$6:$H$962,7,0))</f>
        <v>35</v>
      </c>
      <c r="I11" s="17">
        <f>IF(OR(F11="",F11="F",G11="DQ",G11="DNF",G11="DNS",G11=""),"-",VLOOKUP(D11,'FERDİ SONUÇ'!$B$6:$H$962,7,0))</f>
        <v>35</v>
      </c>
      <c r="J11" s="18">
        <f>IF(ISERROR(SMALL(I10:I13,2)),"-",SMALL(I10:I13,2))</f>
        <v>35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10</v>
      </c>
      <c r="B12" s="101">
        <f>IF(AND(C12&lt;&gt;"",N12&lt;&gt;"DQ"),COUNT(N$6:N$1247)-(RANK(N12,N$6:N$1247)+COUNTIF(N$6:N12,N12))+2,IF(D10&lt;&gt;"",BF12,""))</f>
        <v>8</v>
      </c>
      <c r="C12" s="14" t="str">
        <f>IF(ISERROR(VLOOKUP(D10,'START LİSTE'!$B$6:$F$836,3,0)),"",VLOOKUP(D10,'START LİSTE'!$B$6:$F$836,3,0))</f>
        <v>BİLECİK-GENÇLİK SPOR KLB.</v>
      </c>
      <c r="D12" s="109">
        <v>8</v>
      </c>
      <c r="E12" s="15" t="str">
        <f>IF(ISERROR(VLOOKUP($D12,'START LİSTE'!$B$6:$F$836,2,0)),"",VLOOKUP($D12,'START LİSTE'!$B$6:$F$836,2,0))</f>
        <v>AYBÜKE KALENDER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540</v>
      </c>
      <c r="H12" s="17">
        <f>IF(OR(F12="",G12="DQ",G12="DNF",G12="DNS",G12=""),"-",VLOOKUP(D12,'FERDİ SONUÇ'!$B$6:$H$962,7,0))</f>
        <v>11</v>
      </c>
      <c r="I12" s="17">
        <f>IF(OR(F12="",F12="F",G12="DQ",G12="DNF",G12="DNS",G12=""),"-",VLOOKUP(D12,'FERDİ SONUÇ'!$B$6:$H$962,7,0))</f>
        <v>11</v>
      </c>
      <c r="J12" s="18">
        <f>IF(ISERROR(SMALL(I10:I13,3)),"-",SMALL(I10:I13,3))</f>
        <v>38</v>
      </c>
      <c r="K12" s="98">
        <v>105</v>
      </c>
      <c r="L12" s="98">
        <f>N12</f>
        <v>84.0038</v>
      </c>
      <c r="M12" s="98"/>
      <c r="N12" s="110">
        <f>_xlfn.IFERROR(IF(C12="","",IF(OR(J10="-",J11="-",J12="-"),"DQ",SUM(J10,J11,J12)))+(J12*0.0001),"DQ")</f>
        <v>84.0038</v>
      </c>
      <c r="O12" s="110">
        <f>IF(C12="","",IF(OR(K12="DQ",L12="DQ",M12="DQ"),"DQ",SUM(K12,L12,M12)))</f>
        <v>189.0038</v>
      </c>
      <c r="BF12" s="2">
        <v>1008</v>
      </c>
    </row>
    <row r="13" spans="2:58" ht="15" customHeight="1">
      <c r="B13" s="13"/>
      <c r="C13" s="14"/>
      <c r="D13" s="109">
        <v>7</v>
      </c>
      <c r="E13" s="15" t="str">
        <f>IF(ISERROR(VLOOKUP($D13,'START LİSTE'!$B$6:$F$836,2,0)),"",VLOOKUP($D13,'START LİSTE'!$B$6:$F$836,2,0))</f>
        <v>İREM GÜL</v>
      </c>
      <c r="F13" s="16" t="str">
        <f>IF(ISERROR(VLOOKUP($D13,'START LİSTE'!$B$6:$F$836,4,0)),"",VLOOKUP($D13,'START LİSTE'!$B$6:$F$836,4,0))</f>
        <v>T</v>
      </c>
      <c r="G13" s="106" t="str">
        <f>IF(ISERROR(VLOOKUP($D13,'FERDİ SONUÇ'!$B$6:$H$962,6,0)),"",VLOOKUP($D13,'FERDİ SONUÇ'!$B$6:$H$962,6,0))</f>
        <v>-</v>
      </c>
      <c r="H13" s="17">
        <f>IF(OR(F13="",G13="DQ",G13="DNF",G13="DNS",G13=""),"-",VLOOKUP(D13,'FERDİ SONUÇ'!$B$6:$H$962,7,0))</f>
        <v>55</v>
      </c>
      <c r="I13" s="17">
        <f>IF(OR(F13="",F13="F",G13="DQ",G13="DNF",G13="DNS",G13=""),"-",VLOOKUP(D13,'FERDİ SONUÇ'!$B$6:$H$962,7,0))</f>
        <v>55</v>
      </c>
      <c r="J13" s="18">
        <f>IF(ISERROR(SMALL(I10:I13,4)),"-",SMALL(I10:I13,4))</f>
        <v>55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9</v>
      </c>
      <c r="E14" s="8" t="str">
        <f>IF(ISERROR(VLOOKUP($D14,'START LİSTE'!$B$6:$F$836,2,0)),"",VLOOKUP($D14,'START LİSTE'!$B$6:$F$836,2,0))</f>
        <v>SEDA ALBAYRAK (P)</v>
      </c>
      <c r="F14" s="9" t="str">
        <f>IF(ISERROR(VLOOKUP($D14,'START LİSTE'!$B$6:$F$836,4,0)),"",VLOOKUP($D14,'START LİSTE'!$B$6:$F$836,4,0))</f>
        <v>T</v>
      </c>
      <c r="G14" s="105" t="str">
        <f>IF(ISERROR(VLOOKUP($D14,'FERDİ SONUÇ'!$B$6:$H$962,6,0)),"",VLOOKUP($D14,'FERDİ SONUÇ'!$B$6:$H$962,6,0))</f>
        <v>-</v>
      </c>
      <c r="H14" s="10">
        <f>IF(OR(F14="",G14="DQ",G14="DNF",G14="DNS",G14=""),"-",VLOOKUP(D14,'FERDİ SONUÇ'!$B$6:$H$962,7,0))</f>
        <v>21</v>
      </c>
      <c r="I14" s="10">
        <f>IF(OR(F14="",F14="F",G14="DQ",G14="DNF",G14="DNS",G14=""),"-",VLOOKUP(D14,'FERDİ SONUÇ'!$B$6:$H$962,7,0))</f>
        <v>21</v>
      </c>
      <c r="J14" s="11">
        <f>IF(ISERROR(SMALL(I14:I17,1)),"-",SMALL(I14:I17,1))</f>
        <v>3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10</v>
      </c>
      <c r="E15" s="15" t="str">
        <f>IF(ISERROR(VLOOKUP($D15,'START LİSTE'!$B$6:$F$836,2,0)),"",VLOOKUP($D15,'START LİSTE'!$B$6:$F$836,2,0))</f>
        <v>ESLEM GEZEN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527</v>
      </c>
      <c r="H15" s="17">
        <f>IF(OR(F15="",G15="DQ",G15="DNF",G15="DNS",G15=""),"-",VLOOKUP(D15,'FERDİ SONUÇ'!$B$6:$H$962,7,0))</f>
        <v>4</v>
      </c>
      <c r="I15" s="17">
        <f>IF(OR(F15="",F15="F",G15="DQ",G15="DNF",G15="DNS",G15=""),"-",VLOOKUP(D15,'FERDİ SONUÇ'!$B$6:$H$962,7,0))</f>
        <v>4</v>
      </c>
      <c r="J15" s="18">
        <f>IF(ISERROR(SMALL(I14:I17,2)),"-",SMALL(I14:I17,2))</f>
        <v>4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3</v>
      </c>
      <c r="B16" s="101">
        <f>IF(AND(C16&lt;&gt;"",N16&lt;&gt;"DQ"),COUNT(N$6:N$1247)-(RANK(N16,N$6:N$1247)+COUNTIF(N$6:N16,N16))+2,IF(D14&lt;&gt;"",BF16,""))</f>
        <v>2</v>
      </c>
      <c r="C16" s="14" t="str">
        <f>IF(ISERROR(VLOOKUP(D14,'START LİSTE'!$B$6:$F$836,3,0)),"",VLOOKUP(D14,'START LİSTE'!$B$6:$F$836,3,0))</f>
        <v>BURSA-OSMANGAZİ BELEDİYESPOR</v>
      </c>
      <c r="D16" s="109">
        <v>11</v>
      </c>
      <c r="E16" s="15" t="str">
        <f>IF(ISERROR(VLOOKUP($D16,'START LİSTE'!$B$6:$F$836,2,0)),"",VLOOKUP($D16,'START LİSTE'!$B$6:$F$836,2,0))</f>
        <v>AZİME ALAN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519</v>
      </c>
      <c r="H16" s="17">
        <f>IF(OR(F16="",G16="DQ",G16="DNF",G16="DNS",G16=""),"-",VLOOKUP(D16,'FERDİ SONUÇ'!$B$6:$H$962,7,0))</f>
        <v>3</v>
      </c>
      <c r="I16" s="17">
        <f>IF(OR(F16="",F16="F",G16="DQ",G16="DNF",G16="DNS",G16=""),"-",VLOOKUP(D16,'FERDİ SONUÇ'!$B$6:$H$962,7,0))</f>
        <v>3</v>
      </c>
      <c r="J16" s="18">
        <f>IF(ISERROR(SMALL(I14:I17,3)),"-",SMALL(I14:I17,3))</f>
        <v>10</v>
      </c>
      <c r="K16" s="98">
        <v>22</v>
      </c>
      <c r="L16" s="98">
        <f>N16</f>
        <v>17.001</v>
      </c>
      <c r="M16" s="98"/>
      <c r="N16" s="110">
        <f>_xlfn.IFERROR(IF(C16="","",IF(OR(J14="-",J15="-",J16="-"),"DQ",SUM(J14,J15,J16)))+(J16*0.0001),"DQ")</f>
        <v>17.001</v>
      </c>
      <c r="O16" s="110">
        <f>IF(C16="","",IF(OR(K16="DQ",L16="DQ",M16="DQ"),"DQ",SUM(K16,L16,M16)))</f>
        <v>39.001000000000005</v>
      </c>
      <c r="BF16" s="2">
        <v>1014</v>
      </c>
    </row>
    <row r="17" spans="2:58" ht="15" customHeight="1">
      <c r="B17" s="13"/>
      <c r="C17" s="14"/>
      <c r="D17" s="109">
        <v>12</v>
      </c>
      <c r="E17" s="15" t="str">
        <f>IF(ISERROR(VLOOKUP($D17,'START LİSTE'!$B$6:$F$836,2,0)),"",VLOOKUP($D17,'START LİSTE'!$B$6:$F$836,2,0))</f>
        <v>SENA YILDIRIM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539</v>
      </c>
      <c r="H17" s="17">
        <f>IF(OR(F17="",G17="DQ",G17="DNF",G17="DNS",G17=""),"-",VLOOKUP(D17,'FERDİ SONUÇ'!$B$6:$H$962,7,0))</f>
        <v>10</v>
      </c>
      <c r="I17" s="17">
        <f>IF(OR(F17="",F17="F",G17="DQ",G17="DNF",G17="DNS",G17=""),"-",VLOOKUP(D17,'FERDİ SONUÇ'!$B$6:$H$962,7,0))</f>
        <v>10</v>
      </c>
      <c r="J17" s="18">
        <f>IF(ISERROR(SMALL(I14:I17,4)),"-",SMALL(I14:I17,4))</f>
        <v>21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13</v>
      </c>
      <c r="E18" s="8" t="str">
        <f>IF(ISERROR(VLOOKUP($D18,'START LİSTE'!$B$6:$F$836,2,0)),"",VLOOKUP($D18,'START LİSTE'!$B$6:$F$836,2,0))</f>
        <v>ESENGÜL KILINÇ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549</v>
      </c>
      <c r="H18" s="9">
        <f>IF(OR(F18="",G18="DQ",G18="DNF",G18="DNS",G18=""),"-",VLOOKUP(D18,'FERDİ SONUÇ'!$B$6:$H$962,7,0))</f>
        <v>17</v>
      </c>
      <c r="I18" s="9">
        <f>IF(OR(F18="",F18="F",G18="DQ",G18="DNF",G18="DNS",G18=""),"-",VLOOKUP(D18,'FERDİ SONUÇ'!$B$6:$H$962,7,0))</f>
        <v>17</v>
      </c>
      <c r="J18" s="11">
        <f>IF(ISERROR(SMALL(I18:I21,1)),"-",SMALL(I18:I21,1))</f>
        <v>5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14</v>
      </c>
      <c r="E19" s="15" t="str">
        <f>IF(ISERROR(VLOOKUP($D19,'START LİSTE'!$B$6:$F$836,2,0)),"",VLOOKUP($D19,'START LİSTE'!$B$6:$F$836,2,0))</f>
        <v>EZGİ KAYA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528</v>
      </c>
      <c r="H19" s="16">
        <f>IF(OR(F19="",G19="DQ",G19="DNF",G19="DNS",G19=""),"-",VLOOKUP(D19,'FERDİ SONUÇ'!$B$6:$H$962,7,0))</f>
        <v>5</v>
      </c>
      <c r="I19" s="16">
        <f>IF(OR(F19="",F19="F",G19="DQ",G19="DNF",G19="DNS",G19=""),"-",VLOOKUP(D19,'FERDİ SONUÇ'!$B$6:$H$962,7,0))</f>
        <v>5</v>
      </c>
      <c r="J19" s="18">
        <f>IF(ISERROR(SMALL(I18:I21,2)),"-",SMALL(I18:I21,2))</f>
        <v>7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2</v>
      </c>
      <c r="B20" s="101">
        <f>IF(AND(C20&lt;&gt;"",N20&lt;&gt;"DQ"),COUNT(N$6:N$1247)-(RANK(N20,N$6:N$1247)+COUNTIF(N$6:N20,N20))+2,IF(D18&lt;&gt;"",BF20,""))</f>
        <v>3</v>
      </c>
      <c r="C20" s="14" t="str">
        <f>IF(ISERROR(VLOOKUP(D18,'START LİSTE'!$B$6:$F$836,3,0)),"",VLOOKUP(D18,'START LİSTE'!$B$6:$F$836,3,0))</f>
        <v>İSTANBUL PENDİK BELEDİYE SPOR</v>
      </c>
      <c r="D20" s="109">
        <v>15</v>
      </c>
      <c r="E20" s="15" t="str">
        <f>IF(ISERROR(VLOOKUP($D20,'START LİSTE'!$B$6:$F$836,2,0)),"",VLOOKUP($D20,'START LİSTE'!$B$6:$F$836,2,0))</f>
        <v>ZEHRA ERHAN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533</v>
      </c>
      <c r="H20" s="16">
        <f>IF(OR(F20="",G20="DQ",G20="DNF",G20="DNS",G20=""),"-",VLOOKUP(D20,'FERDİ SONUÇ'!$B$6:$H$962,7,0))</f>
        <v>7</v>
      </c>
      <c r="I20" s="16">
        <f>IF(OR(F20="",F20="F",G20="DQ",G20="DNF",G20="DNS",G20=""),"-",VLOOKUP(D20,'FERDİ SONUÇ'!$B$6:$H$962,7,0))</f>
        <v>7</v>
      </c>
      <c r="J20" s="18">
        <f>IF(ISERROR(SMALL(I18:I21,3)),"-",SMALL(I18:I21,3))</f>
        <v>9</v>
      </c>
      <c r="K20" s="98">
        <v>12</v>
      </c>
      <c r="L20" s="98">
        <f>N20</f>
        <v>21.0009</v>
      </c>
      <c r="M20" s="98"/>
      <c r="N20" s="110">
        <f>_xlfn.IFERROR(IF(C20="","",IF(OR(J18="-",J19="-",J20="-"),"DQ",SUM(J18,J19,J20)))+(J20*0.0001),"DQ")</f>
        <v>21.0009</v>
      </c>
      <c r="O20" s="110">
        <f>IF(C20="","",IF(OR(K20="DQ",L20="DQ",M20="DQ"),"DQ",SUM(K20,L20,M20)))</f>
        <v>33.0009</v>
      </c>
      <c r="BF20" s="2">
        <v>1020</v>
      </c>
    </row>
    <row r="21" spans="2:58" ht="15" customHeight="1">
      <c r="B21" s="13"/>
      <c r="C21" s="14"/>
      <c r="D21" s="109">
        <v>16</v>
      </c>
      <c r="E21" s="15" t="str">
        <f>IF(ISERROR(VLOOKUP($D21,'START LİSTE'!$B$6:$F$836,2,0)),"",VLOOKUP($D21,'START LİSTE'!$B$6:$F$836,2,0))</f>
        <v>TUGBA YAGİŞAN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537</v>
      </c>
      <c r="H21" s="16">
        <f>IF(OR(F21="",G21="DQ",G21="DNF",G21="DNS",G21=""),"-",VLOOKUP(D21,'FERDİ SONUÇ'!$B$6:$H$962,7,0))</f>
        <v>9</v>
      </c>
      <c r="I21" s="16">
        <f>IF(OR(F21="",F21="F",G21="DQ",G21="DNF",G21="DNS",G21=""),"-",VLOOKUP(D21,'FERDİ SONUÇ'!$B$6:$H$962,7,0))</f>
        <v>9</v>
      </c>
      <c r="J21" s="18">
        <f>IF(ISERROR(SMALL(I18:I21,4)),"-",SMALL(I18:I21,4))</f>
        <v>17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17</v>
      </c>
      <c r="E22" s="8" t="str">
        <f>IF(ISERROR(VLOOKUP($D22,'START LİSTE'!$B$6:$F$836,2,0)),"",VLOOKUP($D22,'START LİSTE'!$B$6:$F$836,2,0))</f>
        <v>GAYE İŞBİLİR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548</v>
      </c>
      <c r="H22" s="9">
        <f>IF(OR(F22="",G22="DQ",G22="DNF",G22="DNS",G22=""),"-",VLOOKUP(D22,'FERDİ SONUÇ'!$B$6:$H$962,7,0))</f>
        <v>16</v>
      </c>
      <c r="I22" s="9">
        <f>IF(OR(F22="",F22="F",G22="DQ",G22="DNF",G22="DNS",G22=""),"-",VLOOKUP(D22,'FERDİ SONUÇ'!$B$6:$H$962,7,0))</f>
        <v>16</v>
      </c>
      <c r="J22" s="11">
        <f>IF(ISERROR(SMALL(I22:I25,1)),"-",SMALL(I22:I25,1))</f>
        <v>16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18</v>
      </c>
      <c r="E23" s="15" t="str">
        <f>IF(ISERROR(VLOOKUP($D23,'START LİSTE'!$B$6:$F$836,2,0)),"",VLOOKUP($D23,'START LİSTE'!$B$6:$F$836,2,0))</f>
        <v>YAĞMUR DOĞAN</v>
      </c>
      <c r="F23" s="16" t="str">
        <f>IF(ISERROR(VLOOKUP($D23,'START LİSTE'!$B$6:$F$836,4,0)),"",VLOOKUP($D23,'START LİSTE'!$B$6:$F$836,4,0))</f>
        <v>T</v>
      </c>
      <c r="G23" s="106" t="str">
        <f>IF(ISERROR(VLOOKUP($D23,'FERDİ SONUÇ'!$B$6:$H$962,6,0)),"",VLOOKUP($D23,'FERDİ SONUÇ'!$B$6:$H$962,6,0))</f>
        <v>-</v>
      </c>
      <c r="H23" s="16">
        <f>IF(OR(F23="",G23="DQ",G23="DNF",G23="DNS",G23=""),"-",VLOOKUP(D23,'FERDİ SONUÇ'!$B$6:$H$962,7,0))</f>
        <v>31</v>
      </c>
      <c r="I23" s="16">
        <f>IF(OR(F23="",F23="F",G23="DQ",G23="DNF",G23="DNS",G23=""),"-",VLOOKUP(D23,'FERDİ SONUÇ'!$B$6:$H$962,7,0))</f>
        <v>31</v>
      </c>
      <c r="J23" s="18">
        <f>IF(ISERROR(SMALL(I22:I25,2)),"-",SMALL(I22:I25,2))</f>
        <v>23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7</v>
      </c>
      <c r="B24" s="101">
        <f>IF(AND(C24&lt;&gt;"",N24&lt;&gt;"DQ"),COUNT(N$6:N$1247)-(RANK(N24,N$6:N$1247)+COUNTIF(N$6:N24,N24))+2,IF(D22&lt;&gt;"",BF24,""))</f>
        <v>6</v>
      </c>
      <c r="C24" s="14" t="str">
        <f>IF(ISERROR(VLOOKUP(D22,'START LİSTE'!$B$6:$F$836,3,0)),"",VLOOKUP(D22,'START LİSTE'!$B$6:$F$836,3,0))</f>
        <v>İSTANBUL- VELİBABA KTML GSK.</v>
      </c>
      <c r="D24" s="109">
        <v>19</v>
      </c>
      <c r="E24" s="15" t="str">
        <f>IF(ISERROR(VLOOKUP($D24,'START LİSTE'!$B$6:$F$836,2,0)),"",VLOOKUP($D24,'START LİSTE'!$B$6:$F$836,2,0))</f>
        <v>BEYZA NUR EMİR</v>
      </c>
      <c r="F24" s="16" t="str">
        <f>IF(ISERROR(VLOOKUP($D24,'START LİSTE'!$B$6:$F$836,4,0)),"",VLOOKUP($D24,'START LİSTE'!$B$6:$F$836,4,0))</f>
        <v>T</v>
      </c>
      <c r="G24" s="106" t="str">
        <f>IF(ISERROR(VLOOKUP($D24,'FERDİ SONUÇ'!$B$6:$H$962,6,0)),"",VLOOKUP($D24,'FERDİ SONUÇ'!$B$6:$H$962,6,0))</f>
        <v>-</v>
      </c>
      <c r="H24" s="16">
        <f>IF(OR(F24="",G24="DQ",G24="DNF",G24="DNS",G24=""),"-",VLOOKUP(D24,'FERDİ SONUÇ'!$B$6:$H$962,7,0))</f>
        <v>50</v>
      </c>
      <c r="I24" s="16">
        <f>IF(OR(F24="",F24="F",G24="DQ",G24="DNF",G24="DNS",G24=""),"-",VLOOKUP(D24,'FERDİ SONUÇ'!$B$6:$H$962,7,0))</f>
        <v>50</v>
      </c>
      <c r="J24" s="18">
        <f>IF(ISERROR(SMALL(I22:I25,3)),"-",SMALL(I22:I25,3))</f>
        <v>31</v>
      </c>
      <c r="K24" s="98">
        <v>79</v>
      </c>
      <c r="L24" s="98">
        <f>N24</f>
        <v>70.0031</v>
      </c>
      <c r="M24" s="98"/>
      <c r="N24" s="110">
        <f>_xlfn.IFERROR(IF(C24="","",IF(OR(J22="-",J23="-",J24="-"),"DQ",SUM(J22,J23,J24)))+(J24*0.0001),"DQ")</f>
        <v>70.0031</v>
      </c>
      <c r="O24" s="110">
        <f>IF(C24="","",IF(OR(K24="DQ",L24="DQ",M24="DQ"),"DQ",SUM(K24,L24,M24)))</f>
        <v>149.00310000000002</v>
      </c>
      <c r="BF24" s="2">
        <v>1026</v>
      </c>
    </row>
    <row r="25" spans="2:58" ht="15" customHeight="1">
      <c r="B25" s="13"/>
      <c r="C25" s="14"/>
      <c r="D25" s="109">
        <v>20</v>
      </c>
      <c r="E25" s="15" t="str">
        <f>IF(ISERROR(VLOOKUP($D25,'START LİSTE'!$B$6:$F$836,2,0)),"",VLOOKUP($D25,'START LİSTE'!$B$6:$F$836,2,0))</f>
        <v>SULTAN CAN</v>
      </c>
      <c r="F25" s="16" t="str">
        <f>IF(ISERROR(VLOOKUP($D25,'START LİSTE'!$B$6:$F$836,4,0)),"",VLOOKUP($D25,'START LİSTE'!$B$6:$F$836,4,0))</f>
        <v>T</v>
      </c>
      <c r="G25" s="106" t="str">
        <f>IF(ISERROR(VLOOKUP($D25,'FERDİ SONUÇ'!$B$6:$H$962,6,0)),"",VLOOKUP($D25,'FERDİ SONUÇ'!$B$6:$H$962,6,0))</f>
        <v>-</v>
      </c>
      <c r="H25" s="16">
        <f>IF(OR(F25="",G25="DQ",G25="DNF",G25="DNS",G25=""),"-",VLOOKUP(D25,'FERDİ SONUÇ'!$B$6:$H$962,7,0))</f>
        <v>23</v>
      </c>
      <c r="I25" s="16">
        <f>IF(OR(F25="",F25="F",G25="DQ",G25="DNF",G25="DNS",G25=""),"-",VLOOKUP(D25,'FERDİ SONUÇ'!$B$6:$H$962,7,0))</f>
        <v>23</v>
      </c>
      <c r="J25" s="18">
        <f>IF(ISERROR(SMALL(I22:I25,4)),"-",SMALL(I22:I25,4))</f>
        <v>50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21</v>
      </c>
      <c r="E26" s="8" t="str">
        <f>IF(ISERROR(VLOOKUP($D26,'START LİSTE'!$B$6:$F$836,2,0)),"",VLOOKUP($D26,'START LİSTE'!$B$6:$F$836,2,0))</f>
        <v>GÜLBEN İMRE</v>
      </c>
      <c r="F26" s="9" t="str">
        <f>IF(ISERROR(VLOOKUP($D26,'START LİSTE'!$B$6:$F$836,4,0)),"",VLOOKUP($D26,'START LİSTE'!$B$6:$F$836,4,0))</f>
        <v>T</v>
      </c>
      <c r="G26" s="105" t="str">
        <f>IF(ISERROR(VLOOKUP($D26,'FERDİ SONUÇ'!$B$6:$H$962,6,0)),"",VLOOKUP($D26,'FERDİ SONUÇ'!$B$6:$H$962,6,0))</f>
        <v>-</v>
      </c>
      <c r="H26" s="9">
        <f>IF(OR(F26="",G26="DQ",G26="DNF",G26="DNS",G26=""),"-",VLOOKUP(D26,'FERDİ SONUÇ'!$B$6:$H$962,7,0))</f>
        <v>56</v>
      </c>
      <c r="I26" s="9">
        <f>IF(OR(F26="",F26="F",G26="DQ",G26="DNF",G26="DNS",G26=""),"-",VLOOKUP(D26,'FERDİ SONUÇ'!$B$6:$H$962,7,0))</f>
        <v>56</v>
      </c>
      <c r="J26" s="11">
        <f>IF(ISERROR(SMALL(I26:I29,1)),"-",SMALL(I26:I29,1))</f>
        <v>32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22</v>
      </c>
      <c r="E27" s="15" t="str">
        <f>IF(ISERROR(VLOOKUP($D27,'START LİSTE'!$B$6:$F$836,2,0)),"",VLOOKUP($D27,'START LİSTE'!$B$6:$F$836,2,0))</f>
        <v>BEHİYE GÜNDÜZ</v>
      </c>
      <c r="F27" s="16" t="str">
        <f>IF(ISERROR(VLOOKUP($D27,'START LİSTE'!$B$6:$F$836,4,0)),"",VLOOKUP($D27,'START LİSTE'!$B$6:$F$836,4,0))</f>
        <v>T</v>
      </c>
      <c r="G27" s="106" t="str">
        <f>IF(ISERROR(VLOOKUP($D27,'FERDİ SONUÇ'!$B$6:$H$962,6,0)),"",VLOOKUP($D27,'FERDİ SONUÇ'!$B$6:$H$962,6,0))</f>
        <v>-</v>
      </c>
      <c r="H27" s="16">
        <f>IF(OR(F27="",G27="DQ",G27="DNF",G27="DNS",G27=""),"-",VLOOKUP(D27,'FERDİ SONUÇ'!$B$6:$H$962,7,0))</f>
        <v>58</v>
      </c>
      <c r="I27" s="16">
        <f>IF(OR(F27="",F27="F",G27="DQ",G27="DNF",G27="DNS",G27=""),"-",VLOOKUP(D27,'FERDİ SONUÇ'!$B$6:$H$962,7,0))</f>
        <v>58</v>
      </c>
      <c r="J27" s="18">
        <f>IF(ISERROR(SMALL(I26:I29,2)),"-",SMALL(I26:I29,2))</f>
        <v>47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14</v>
      </c>
      <c r="B28" s="101">
        <f>IF(AND(C28&lt;&gt;"",N28&lt;&gt;"DQ"),COUNT(N$6:N$1247)-(RANK(N28,N$6:N$1247)+COUNTIF(N$6:N28,N28))+2,IF(D26&lt;&gt;"",BF28,""))</f>
        <v>14</v>
      </c>
      <c r="C28" s="14" t="str">
        <f>IF(ISERROR(VLOOKUP(D26,'START LİSTE'!$B$6:$F$836,3,0)),"",VLOOKUP(D26,'START LİSTE'!$B$6:$F$836,3,0))</f>
        <v>İSTANBUL-ALBAYRAK SPOR</v>
      </c>
      <c r="D28" s="109">
        <v>23</v>
      </c>
      <c r="E28" s="15" t="str">
        <f>IF(ISERROR(VLOOKUP($D28,'START LİSTE'!$B$6:$F$836,2,0)),"",VLOOKUP($D28,'START LİSTE'!$B$6:$F$836,2,0))</f>
        <v>BERİVAN ÜRÜN</v>
      </c>
      <c r="F28" s="16" t="str">
        <f>IF(ISERROR(VLOOKUP($D28,'START LİSTE'!$B$6:$F$836,4,0)),"",VLOOKUP($D28,'START LİSTE'!$B$6:$F$836,4,0))</f>
        <v>T</v>
      </c>
      <c r="G28" s="106" t="str">
        <f>IF(ISERROR(VLOOKUP($D28,'FERDİ SONUÇ'!$B$6:$H$962,6,0)),"",VLOOKUP($D28,'FERDİ SONUÇ'!$B$6:$H$962,6,0))</f>
        <v>-</v>
      </c>
      <c r="H28" s="16">
        <f>IF(OR(F28="",G28="DQ",G28="DNF",G28="DNS",G28=""),"-",VLOOKUP(D28,'FERDİ SONUÇ'!$B$6:$H$962,7,0))</f>
        <v>32</v>
      </c>
      <c r="I28" s="16">
        <f>IF(OR(F28="",F28="F",G28="DQ",G28="DNF",G28="DNS",G28=""),"-",VLOOKUP(D28,'FERDİ SONUÇ'!$B$6:$H$962,7,0))</f>
        <v>32</v>
      </c>
      <c r="J28" s="18">
        <f>IF(ISERROR(SMALL(I26:I29,3)),"-",SMALL(I26:I29,3))</f>
        <v>56</v>
      </c>
      <c r="K28" s="98">
        <v>128</v>
      </c>
      <c r="L28" s="98">
        <f>N28</f>
        <v>135.0056</v>
      </c>
      <c r="M28" s="98"/>
      <c r="N28" s="110">
        <f>_xlfn.IFERROR(IF(C28="","",IF(OR(J26="-",J27="-",J28="-"),"DQ",SUM(J26,J27,J28)))+(J28*0.0001),"DQ")</f>
        <v>135.0056</v>
      </c>
      <c r="O28" s="110">
        <f>IF(C28="","",IF(OR(K28="DQ",L28="DQ",M28="DQ"),"DQ",SUM(K28,L28,M28)))</f>
        <v>263.00559999999996</v>
      </c>
      <c r="BF28" s="2">
        <v>1032</v>
      </c>
    </row>
    <row r="29" spans="2:58" ht="15" customHeight="1">
      <c r="B29" s="13"/>
      <c r="C29" s="14"/>
      <c r="D29" s="109">
        <v>24</v>
      </c>
      <c r="E29" s="15" t="str">
        <f>IF(ISERROR(VLOOKUP($D29,'START LİSTE'!$B$6:$F$836,2,0)),"",VLOOKUP($D29,'START LİSTE'!$B$6:$F$836,2,0))</f>
        <v>NURSEL BEYAZIT</v>
      </c>
      <c r="F29" s="16" t="str">
        <f>IF(ISERROR(VLOOKUP($D29,'START LİSTE'!$B$6:$F$836,4,0)),"",VLOOKUP($D29,'START LİSTE'!$B$6:$F$836,4,0))</f>
        <v>T</v>
      </c>
      <c r="G29" s="106" t="str">
        <f>IF(ISERROR(VLOOKUP($D29,'FERDİ SONUÇ'!$B$6:$H$962,6,0)),"",VLOOKUP($D29,'FERDİ SONUÇ'!$B$6:$H$962,6,0))</f>
        <v>-</v>
      </c>
      <c r="H29" s="16">
        <f>IF(OR(F29="",G29="DQ",G29="DNF",G29="DNS",G29=""),"-",VLOOKUP(D29,'FERDİ SONUÇ'!$B$6:$H$962,7,0))</f>
        <v>47</v>
      </c>
      <c r="I29" s="16">
        <f>IF(OR(F29="",F29="F",G29="DQ",G29="DNF",G29="DNS",G29=""),"-",VLOOKUP(D29,'FERDİ SONUÇ'!$B$6:$H$962,7,0))</f>
        <v>47</v>
      </c>
      <c r="J29" s="18">
        <f>IF(ISERROR(SMALL(I26:I29,4)),"-",SMALL(I26:I29,4))</f>
        <v>58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>
        <v>25</v>
      </c>
      <c r="E30" s="8" t="str">
        <f>IF(ISERROR(VLOOKUP($D30,'START LİSTE'!$B$6:$F$836,2,0)),"",VLOOKUP($D30,'START LİSTE'!$B$6:$F$836,2,0))</f>
        <v>DOĞANUR YILMAZ</v>
      </c>
      <c r="F30" s="9" t="str">
        <f>IF(ISERROR(VLOOKUP($D30,'START LİSTE'!$B$6:$F$836,4,0)),"",VLOOKUP($D30,'START LİSTE'!$B$6:$F$836,4,0))</f>
        <v>T</v>
      </c>
      <c r="G30" s="105" t="str">
        <f>IF(ISERROR(VLOOKUP($D30,'FERDİ SONUÇ'!$B$6:$H$962,6,0)),"",VLOOKUP($D30,'FERDİ SONUÇ'!$B$6:$H$962,6,0))</f>
        <v>-</v>
      </c>
      <c r="H30" s="9">
        <f>IF(OR(F30="",G30="DQ",G30="DNF",G30="DNS",G30=""),"-",VLOOKUP(D30,'FERDİ SONUÇ'!$B$6:$H$962,7,0))</f>
        <v>29</v>
      </c>
      <c r="I30" s="9">
        <f>IF(OR(F30="",F30="F",G30="DQ",G30="DNF",G30="DNS",G30=""),"-",VLOOKUP(D30,'FERDİ SONUÇ'!$B$6:$H$962,7,0))</f>
        <v>29</v>
      </c>
      <c r="J30" s="11">
        <f>IF(ISERROR(SMALL(I30:I33,1)),"-",SMALL(I30:I33,1))</f>
        <v>29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>
        <v>26</v>
      </c>
      <c r="E31" s="15" t="str">
        <f>IF(ISERROR(VLOOKUP($D31,'START LİSTE'!$B$6:$F$836,2,0)),"",VLOOKUP($D31,'START LİSTE'!$B$6:$F$836,2,0))</f>
        <v>RÜYANUR TOKAÇ</v>
      </c>
      <c r="F31" s="16" t="str">
        <f>IF(ISERROR(VLOOKUP($D31,'START LİSTE'!$B$6:$F$836,4,0)),"",VLOOKUP($D31,'START LİSTE'!$B$6:$F$836,4,0))</f>
        <v>T</v>
      </c>
      <c r="G31" s="106" t="str">
        <f>IF(ISERROR(VLOOKUP($D31,'FERDİ SONUÇ'!$B$6:$H$962,6,0)),"",VLOOKUP($D31,'FERDİ SONUÇ'!$B$6:$H$962,6,0))</f>
        <v>-</v>
      </c>
      <c r="H31" s="16">
        <f>IF(OR(F31="",G31="DQ",G31="DNF",G31="DNS",G31=""),"-",VLOOKUP(D31,'FERDİ SONUÇ'!$B$6:$H$962,7,0))</f>
        <v>49</v>
      </c>
      <c r="I31" s="16">
        <f>IF(OR(F31="",F31="F",G31="DQ",G31="DNF",G31="DNS",G31=""),"-",VLOOKUP(D31,'FERDİ SONUÇ'!$B$6:$H$962,7,0))</f>
        <v>49</v>
      </c>
      <c r="J31" s="18">
        <f>IF(ISERROR(SMALL(I30:I33,2)),"-",SMALL(I30:I33,2))</f>
        <v>45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  <v>12</v>
      </c>
      <c r="B32" s="101">
        <f>IF(AND(C32&lt;&gt;"",N32&lt;&gt;"DQ"),COUNT(N$6:N$1247)-(RANK(N32,N$6:N$1247)+COUNTIF(N$6:N32,N32))+2,IF(D30&lt;&gt;"",BF32,""))</f>
        <v>13</v>
      </c>
      <c r="C32" s="14" t="str">
        <f>IF(ISERROR(VLOOKUP(D30,'START LİSTE'!$B$6:$F$836,3,0)),"",VLOOKUP(D30,'START LİSTE'!$B$6:$F$836,3,0))</f>
        <v>İSTANBUL-ANADOLU HİSARI İ.Y.S.K</v>
      </c>
      <c r="D32" s="109">
        <v>27</v>
      </c>
      <c r="E32" s="15" t="str">
        <f>IF(ISERROR(VLOOKUP($D32,'START LİSTE'!$B$6:$F$836,2,0)),"",VLOOKUP($D32,'START LİSTE'!$B$6:$F$836,2,0))</f>
        <v>BAHAR KARALOĞLU</v>
      </c>
      <c r="F32" s="16" t="str">
        <f>IF(ISERROR(VLOOKUP($D32,'START LİSTE'!$B$6:$F$836,4,0)),"",VLOOKUP($D32,'START LİSTE'!$B$6:$F$836,4,0))</f>
        <v>T</v>
      </c>
      <c r="G32" s="106" t="str">
        <f>IF(ISERROR(VLOOKUP($D32,'FERDİ SONUÇ'!$B$6:$H$962,6,0)),"",VLOOKUP($D32,'FERDİ SONUÇ'!$B$6:$H$962,6,0))</f>
        <v>-</v>
      </c>
      <c r="H32" s="16">
        <f>IF(OR(F32="",G32="DQ",G32="DNF",G32="DNS",G32=""),"-",VLOOKUP(D32,'FERDİ SONUÇ'!$B$6:$H$962,7,0))</f>
        <v>45</v>
      </c>
      <c r="I32" s="16">
        <f>IF(OR(F32="",F32="F",G32="DQ",G32="DNF",G32="DNS",G32=""),"-",VLOOKUP(D32,'FERDİ SONUÇ'!$B$6:$H$962,7,0))</f>
        <v>45</v>
      </c>
      <c r="J32" s="18">
        <f>IF(ISERROR(SMALL(I30:I33,3)),"-",SMALL(I30:I33,3))</f>
        <v>49</v>
      </c>
      <c r="K32" s="98">
        <v>108</v>
      </c>
      <c r="L32" s="98">
        <f>N32</f>
        <v>123.0049</v>
      </c>
      <c r="M32" s="98"/>
      <c r="N32" s="110">
        <f>_xlfn.IFERROR(IF(C32="","",IF(OR(J30="-",J31="-",J32="-"),"DQ",SUM(J30,J31,J32)))+(J32*0.0001),"DQ")</f>
        <v>123.0049</v>
      </c>
      <c r="O32" s="110">
        <f>IF(C32="","",IF(OR(K32="DQ",L32="DQ",M32="DQ"),"DQ",SUM(K32,L32,M32)))</f>
        <v>231.00490000000002</v>
      </c>
      <c r="BF32" s="2">
        <v>1038</v>
      </c>
    </row>
    <row r="33" spans="2:58" ht="15" customHeight="1">
      <c r="B33" s="13"/>
      <c r="C33" s="14"/>
      <c r="D33" s="109">
        <v>28</v>
      </c>
      <c r="E33" s="15" t="str">
        <f>IF(ISERROR(VLOOKUP($D33,'START LİSTE'!$B$6:$F$836,2,0)),"",VLOOKUP($D33,'START LİSTE'!$B$6:$F$836,2,0))</f>
        <v>DİLARA KÖROĞLU</v>
      </c>
      <c r="F33" s="16" t="str">
        <f>IF(ISERROR(VLOOKUP($D33,'START LİSTE'!$B$6:$F$836,4,0)),"",VLOOKUP($D33,'START LİSTE'!$B$6:$F$836,4,0))</f>
        <v>T</v>
      </c>
      <c r="G33" s="106" t="str">
        <f>IF(ISERROR(VLOOKUP($D33,'FERDİ SONUÇ'!$B$6:$H$962,6,0)),"",VLOOKUP($D33,'FERDİ SONUÇ'!$B$6:$H$962,6,0))</f>
        <v>-</v>
      </c>
      <c r="H33" s="16">
        <f>IF(OR(F33="",G33="DQ",G33="DNF",G33="DNS",G33=""),"-",VLOOKUP(D33,'FERDİ SONUÇ'!$B$6:$H$962,7,0))</f>
        <v>54</v>
      </c>
      <c r="I33" s="16">
        <f>IF(OR(F33="",F33="F",G33="DQ",G33="DNF",G33="DNS",G33=""),"-",VLOOKUP(D33,'FERDİ SONUÇ'!$B$6:$H$962,7,0))</f>
        <v>54</v>
      </c>
      <c r="J33" s="18">
        <f>IF(ISERROR(SMALL(I30:I33,4)),"-",SMALL(I30:I33,4))</f>
        <v>54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>
        <v>29</v>
      </c>
      <c r="E34" s="8" t="str">
        <f>IF(ISERROR(VLOOKUP($D34,'START LİSTE'!$B$6:$F$836,2,0)),"",VLOOKUP($D34,'START LİSTE'!$B$6:$F$836,2,0))</f>
        <v>CEREN YILMAZ</v>
      </c>
      <c r="F34" s="9" t="str">
        <f>IF(ISERROR(VLOOKUP($D34,'START LİSTE'!$B$6:$F$836,4,0)),"",VLOOKUP($D34,'START LİSTE'!$B$6:$F$836,4,0))</f>
        <v>T</v>
      </c>
      <c r="G34" s="105">
        <f>IF(ISERROR(VLOOKUP($D34,'FERDİ SONUÇ'!$B$6:$H$962,6,0)),"",VLOOKUP($D34,'FERDİ SONUÇ'!$B$6:$H$962,6,0))</f>
        <v>513</v>
      </c>
      <c r="H34" s="9">
        <f>IF(OR(F34="",G34="DQ",G34="DNF",G34="DNS",G34=""),"-",VLOOKUP(D34,'FERDİ SONUÇ'!$B$6:$H$962,7,0))</f>
        <v>2</v>
      </c>
      <c r="I34" s="9">
        <f>IF(OR(F34="",F34="F",G34="DQ",G34="DNF",G34="DNS",G34=""),"-",VLOOKUP(D34,'FERDİ SONUÇ'!$B$6:$H$962,7,0))</f>
        <v>2</v>
      </c>
      <c r="J34" s="11">
        <f>IF(ISERROR(SMALL(I34:I37,1)),"-",SMALL(I34:I37,1))</f>
        <v>1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>
        <v>30</v>
      </c>
      <c r="E35" s="15" t="str">
        <f>IF(ISERROR(VLOOKUP($D35,'START LİSTE'!$B$6:$F$836,2,0)),"",VLOOKUP($D35,'START LİSTE'!$B$6:$F$836,2,0))</f>
        <v>MERYEM ÖZÇELİK</v>
      </c>
      <c r="F35" s="16" t="str">
        <f>IF(ISERROR(VLOOKUP($D35,'START LİSTE'!$B$6:$F$836,4,0)),"",VLOOKUP($D35,'START LİSTE'!$B$6:$F$836,4,0))</f>
        <v>T</v>
      </c>
      <c r="G35" s="106">
        <f>IF(ISERROR(VLOOKUP($D35,'FERDİ SONUÇ'!$B$6:$H$962,6,0)),"",VLOOKUP($D35,'FERDİ SONUÇ'!$B$6:$H$962,6,0))</f>
        <v>510</v>
      </c>
      <c r="H35" s="16">
        <f>IF(OR(F35="",G35="DQ",G35="DNF",G35="DNS",G35=""),"-",VLOOKUP(D35,'FERDİ SONUÇ'!$B$6:$H$962,7,0))</f>
        <v>1</v>
      </c>
      <c r="I35" s="16">
        <f>IF(OR(F35="",F35="F",G35="DQ",G35="DNF",G35="DNS",G35=""),"-",VLOOKUP(D35,'FERDİ SONUÇ'!$B$6:$H$962,7,0))</f>
        <v>1</v>
      </c>
      <c r="J35" s="18">
        <f>IF(ISERROR(SMALL(I34:I37,2)),"-",SMALL(I34:I37,2))</f>
        <v>2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  <v>1</v>
      </c>
      <c r="B36" s="101">
        <f>IF(AND(C36&lt;&gt;"",N36&lt;&gt;"DQ"),COUNT(N$6:N$1247)-(RANK(N36,N$6:N$1247)+COUNTIF(N$6:N36,N36))+2,IF(D34&lt;&gt;"",BF36,""))</f>
        <v>1</v>
      </c>
      <c r="C36" s="14" t="str">
        <f>IF(ISERROR(VLOOKUP(D34,'START LİSTE'!$B$6:$F$836,3,0)),"",VLOOKUP(D34,'START LİSTE'!$B$6:$F$836,3,0))</f>
        <v>İSTANBUL-BEŞİKTAŞ J.K</v>
      </c>
      <c r="D36" s="109">
        <v>31</v>
      </c>
      <c r="E36" s="15" t="str">
        <f>IF(ISERROR(VLOOKUP($D36,'START LİSTE'!$B$6:$F$836,2,0)),"",VLOOKUP($D36,'START LİSTE'!$B$6:$F$836,2,0))</f>
        <v>BUKET  YAĞCI</v>
      </c>
      <c r="F36" s="16" t="str">
        <f>IF(ISERROR(VLOOKUP($D36,'START LİSTE'!$B$6:$F$836,4,0)),"",VLOOKUP($D36,'START LİSTE'!$B$6:$F$836,4,0))</f>
        <v>T</v>
      </c>
      <c r="G36" s="106">
        <f>IF(ISERROR(VLOOKUP($D36,'FERDİ SONUÇ'!$B$6:$H$962,6,0)),"",VLOOKUP($D36,'FERDİ SONUÇ'!$B$6:$H$962,6,0))</f>
        <v>544</v>
      </c>
      <c r="H36" s="16">
        <f>IF(OR(F36="",G36="DQ",G36="DNF",G36="DNS",G36=""),"-",VLOOKUP(D36,'FERDİ SONUÇ'!$B$6:$H$962,7,0))</f>
        <v>13</v>
      </c>
      <c r="I36" s="16">
        <f>IF(OR(F36="",F36="F",G36="DQ",G36="DNF",G36="DNS",G36=""),"-",VLOOKUP(D36,'FERDİ SONUÇ'!$B$6:$H$962,7,0))</f>
        <v>13</v>
      </c>
      <c r="J36" s="18">
        <f>IF(ISERROR(SMALL(I34:I37,3)),"-",SMALL(I34:I37,3))</f>
        <v>6</v>
      </c>
      <c r="K36" s="98">
        <v>14</v>
      </c>
      <c r="L36" s="98">
        <f>N36</f>
        <v>9.0006</v>
      </c>
      <c r="M36" s="98"/>
      <c r="N36" s="110">
        <f>_xlfn.IFERROR(IF(C36="","",IF(OR(J34="-",J35="-",J36="-"),"DQ",SUM(J34,J35,J36)))+(J36*0.0001),"DQ")</f>
        <v>9.0006</v>
      </c>
      <c r="O36" s="110">
        <f>IF(C36="","",IF(OR(K36="DQ",L36="DQ",M36="DQ"),"DQ",SUM(K36,L36,M36)))</f>
        <v>23.0006</v>
      </c>
      <c r="BF36" s="2">
        <v>1044</v>
      </c>
    </row>
    <row r="37" spans="2:58" ht="15" customHeight="1">
      <c r="B37" s="13"/>
      <c r="C37" s="14"/>
      <c r="D37" s="109">
        <v>32</v>
      </c>
      <c r="E37" s="15" t="str">
        <f>IF(ISERROR(VLOOKUP($D37,'START LİSTE'!$B$6:$F$836,2,0)),"",VLOOKUP($D37,'START LİSTE'!$B$6:$F$836,2,0))</f>
        <v>ÖZGE  KÖSE</v>
      </c>
      <c r="F37" s="16" t="str">
        <f>IF(ISERROR(VLOOKUP($D37,'START LİSTE'!$B$6:$F$836,4,0)),"",VLOOKUP($D37,'START LİSTE'!$B$6:$F$836,4,0))</f>
        <v>T</v>
      </c>
      <c r="G37" s="106">
        <f>IF(ISERROR(VLOOKUP($D37,'FERDİ SONUÇ'!$B$6:$H$962,6,0)),"",VLOOKUP($D37,'FERDİ SONUÇ'!$B$6:$H$962,6,0))</f>
        <v>531</v>
      </c>
      <c r="H37" s="16">
        <f>IF(OR(F37="",G37="DQ",G37="DNF",G37="DNS",G37=""),"-",VLOOKUP(D37,'FERDİ SONUÇ'!$B$6:$H$962,7,0))</f>
        <v>6</v>
      </c>
      <c r="I37" s="16">
        <f>IF(OR(F37="",F37="F",G37="DQ",G37="DNF",G37="DNS",G37=""),"-",VLOOKUP(D37,'FERDİ SONUÇ'!$B$6:$H$962,7,0))</f>
        <v>6</v>
      </c>
      <c r="J37" s="18">
        <f>IF(ISERROR(SMALL(I34:I37,4)),"-",SMALL(I34:I37,4))</f>
        <v>13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>
        <v>33</v>
      </c>
      <c r="E38" s="8" t="str">
        <f>IF(ISERROR(VLOOKUP($D38,'START LİSTE'!$B$6:$F$836,2,0)),"",VLOOKUP($D38,'START LİSTE'!$B$6:$F$836,2,0))</f>
        <v>FATMA TÜRK</v>
      </c>
      <c r="F38" s="9" t="str">
        <f>IF(ISERROR(VLOOKUP($D38,'START LİSTE'!$B$6:$F$836,4,0)),"",VLOOKUP($D38,'START LİSTE'!$B$6:$F$836,4,0))</f>
        <v>T</v>
      </c>
      <c r="G38" s="105">
        <f>IF(ISERROR(VLOOKUP($D38,'FERDİ SONUÇ'!$B$6:$H$962,6,0)),"",VLOOKUP($D38,'FERDİ SONUÇ'!$B$6:$H$962,6,0))</f>
        <v>535</v>
      </c>
      <c r="H38" s="9">
        <f>IF(OR(F38="",G38="DQ",G38="DNF",G38="DNS",G38=""),"-",VLOOKUP(D38,'FERDİ SONUÇ'!$B$6:$H$962,7,0))</f>
        <v>8</v>
      </c>
      <c r="I38" s="9">
        <f>IF(OR(F38="",F38="F",G38="DQ",G38="DNF",G38="DNS",G38=""),"-",VLOOKUP(D38,'FERDİ SONUÇ'!$B$6:$H$962,7,0))</f>
        <v>8</v>
      </c>
      <c r="J38" s="11">
        <f>IF(ISERROR(SMALL(I38:I41,1)),"-",SMALL(I38:I41,1))</f>
        <v>8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>
        <v>34</v>
      </c>
      <c r="E39" s="15" t="str">
        <f>IF(ISERROR(VLOOKUP($D39,'START LİSTE'!$B$6:$F$836,2,0)),"",VLOOKUP($D39,'START LİSTE'!$B$6:$F$836,2,0))</f>
        <v>SONGÜL ERBEK</v>
      </c>
      <c r="F39" s="16" t="str">
        <f>IF(ISERROR(VLOOKUP($D39,'START LİSTE'!$B$6:$F$836,4,0)),"",VLOOKUP($D39,'START LİSTE'!$B$6:$F$836,4,0))</f>
        <v>T</v>
      </c>
      <c r="G39" s="106">
        <f>IF(ISERROR(VLOOKUP($D39,'FERDİ SONUÇ'!$B$6:$H$962,6,0)),"",VLOOKUP($D39,'FERDİ SONUÇ'!$B$6:$H$962,6,0))</f>
        <v>547</v>
      </c>
      <c r="H39" s="16">
        <f>IF(OR(F39="",G39="DQ",G39="DNF",G39="DNS",G39=""),"-",VLOOKUP(D39,'FERDİ SONUÇ'!$B$6:$H$962,7,0))</f>
        <v>15</v>
      </c>
      <c r="I39" s="16">
        <f>IF(OR(F39="",F39="F",G39="DQ",G39="DNF",G39="DNS",G39=""),"-",VLOOKUP(D39,'FERDİ SONUÇ'!$B$6:$H$962,7,0))</f>
        <v>15</v>
      </c>
      <c r="J39" s="18">
        <f>IF(ISERROR(SMALL(I38:I41,2)),"-",SMALL(I38:I41,2))</f>
        <v>12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  <v>4</v>
      </c>
      <c r="B40" s="101">
        <f>IF(AND(C40&lt;&gt;"",N40&lt;&gt;"DQ"),COUNT(N$6:N$1247)-(RANK(N40,N$6:N$1247)+COUNTIF(N$6:N40,N40))+2,IF(D38&lt;&gt;"",BF40,""))</f>
        <v>4</v>
      </c>
      <c r="C40" s="14" t="str">
        <f>IF(ISERROR(VLOOKUP(D38,'START LİSTE'!$B$6:$F$836,3,0)),"",VLOOKUP(D38,'START LİSTE'!$B$6:$F$836,3,0))</f>
        <v>İSTANBUL-ÜSKÜDAR BELEDİYESİ SPOR KULÜBÜ</v>
      </c>
      <c r="D40" s="109">
        <v>35</v>
      </c>
      <c r="E40" s="15" t="str">
        <f>IF(ISERROR(VLOOKUP($D40,'START LİSTE'!$B$6:$F$836,2,0)),"",VLOOKUP($D40,'START LİSTE'!$B$6:$F$836,2,0))</f>
        <v>ENİSE ÇORUMLU</v>
      </c>
      <c r="F40" s="16" t="str">
        <f>IF(ISERROR(VLOOKUP($D40,'START LİSTE'!$B$6:$F$836,4,0)),"",VLOOKUP($D40,'START LİSTE'!$B$6:$F$836,4,0))</f>
        <v>T</v>
      </c>
      <c r="G40" s="106">
        <f>IF(ISERROR(VLOOKUP($D40,'FERDİ SONUÇ'!$B$6:$H$962,6,0)),"",VLOOKUP($D40,'FERDİ SONUÇ'!$B$6:$H$962,6,0))</f>
        <v>553</v>
      </c>
      <c r="H40" s="16">
        <f>IF(OR(F40="",G40="DQ",G40="DNF",G40="DNS",G40=""),"-",VLOOKUP(D40,'FERDİ SONUÇ'!$B$6:$H$962,7,0))</f>
        <v>19</v>
      </c>
      <c r="I40" s="16">
        <f>IF(OR(F40="",F40="F",G40="DQ",G40="DNF",G40="DNS",G40=""),"-",VLOOKUP(D40,'FERDİ SONUÇ'!$B$6:$H$962,7,0))</f>
        <v>19</v>
      </c>
      <c r="J40" s="18">
        <f>IF(ISERROR(SMALL(I38:I41,3)),"-",SMALL(I38:I41,3))</f>
        <v>15</v>
      </c>
      <c r="K40" s="98">
        <v>38</v>
      </c>
      <c r="L40" s="98">
        <f>N40</f>
        <v>35.0015</v>
      </c>
      <c r="M40" s="98"/>
      <c r="N40" s="110">
        <f>_xlfn.IFERROR(IF(C40="","",IF(OR(J38="-",J39="-",J40="-"),"DQ",SUM(J38,J39,J40)))+(J40*0.0001),"DQ")</f>
        <v>35.0015</v>
      </c>
      <c r="O40" s="110">
        <f>IF(C40="","",IF(OR(K40="DQ",L40="DQ",M40="DQ"),"DQ",SUM(K40,L40,M40)))</f>
        <v>73.0015</v>
      </c>
      <c r="BF40" s="2">
        <v>1050</v>
      </c>
    </row>
    <row r="41" spans="2:58" ht="15" customHeight="1">
      <c r="B41" s="13"/>
      <c r="C41" s="14"/>
      <c r="D41" s="109">
        <v>36</v>
      </c>
      <c r="E41" s="15" t="str">
        <f>IF(ISERROR(VLOOKUP($D41,'START LİSTE'!$B$6:$F$836,2,0)),"",VLOOKUP($D41,'START LİSTE'!$B$6:$F$836,2,0))</f>
        <v>NURCAN ÖZ</v>
      </c>
      <c r="F41" s="16" t="str">
        <f>IF(ISERROR(VLOOKUP($D41,'START LİSTE'!$B$6:$F$836,4,0)),"",VLOOKUP($D41,'START LİSTE'!$B$6:$F$836,4,0))</f>
        <v>T</v>
      </c>
      <c r="G41" s="106">
        <f>IF(ISERROR(VLOOKUP($D41,'FERDİ SONUÇ'!$B$6:$H$962,6,0)),"",VLOOKUP($D41,'FERDİ SONUÇ'!$B$6:$H$962,6,0))</f>
        <v>542</v>
      </c>
      <c r="H41" s="16">
        <f>IF(OR(F41="",G41="DQ",G41="DNF",G41="DNS",G41=""),"-",VLOOKUP(D41,'FERDİ SONUÇ'!$B$6:$H$962,7,0))</f>
        <v>12</v>
      </c>
      <c r="I41" s="16">
        <f>IF(OR(F41="",F41="F",G41="DQ",G41="DNF",G41="DNS",G41=""),"-",VLOOKUP(D41,'FERDİ SONUÇ'!$B$6:$H$962,7,0))</f>
        <v>12</v>
      </c>
      <c r="J41" s="18">
        <f>IF(ISERROR(SMALL(I38:I41,4)),"-",SMALL(I38:I41,4))</f>
        <v>19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>
        <v>37</v>
      </c>
      <c r="E42" s="8" t="str">
        <f>IF(ISERROR(VLOOKUP($D42,'START LİSTE'!$B$6:$F$836,2,0)),"",VLOOKUP($D42,'START LİSTE'!$B$6:$F$836,2,0))</f>
        <v>DOĞA GÜLCE ÖZCAN</v>
      </c>
      <c r="F42" s="9" t="str">
        <f>IF(ISERROR(VLOOKUP($D42,'START LİSTE'!$B$6:$F$836,4,0)),"",VLOOKUP($D42,'START LİSTE'!$B$6:$F$836,4,0))</f>
        <v>T</v>
      </c>
      <c r="G42" s="105" t="str">
        <f>IF(ISERROR(VLOOKUP($D42,'FERDİ SONUÇ'!$B$6:$H$962,6,0)),"",VLOOKUP($D42,'FERDİ SONUÇ'!$B$6:$H$962,6,0))</f>
        <v>-</v>
      </c>
      <c r="H42" s="9">
        <f>IF(OR(F42="",G42="DQ",G42="DNF",G42="DNS",G42=""),"-",VLOOKUP(D42,'FERDİ SONUÇ'!$B$6:$H$962,7,0))</f>
        <v>27</v>
      </c>
      <c r="I42" s="9">
        <f>IF(OR(F42="",F42="F",G42="DQ",G42="DNF",G42="DNS",G42=""),"-",VLOOKUP(D42,'FERDİ SONUÇ'!$B$6:$H$962,7,0))</f>
        <v>27</v>
      </c>
      <c r="J42" s="11">
        <f>IF(ISERROR(SMALL(I42:I45,1)),"-",SMALL(I42:I45,1))</f>
        <v>20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>
        <v>38</v>
      </c>
      <c r="E43" s="15" t="str">
        <f>IF(ISERROR(VLOOKUP($D43,'START LİSTE'!$B$6:$F$836,2,0)),"",VLOOKUP($D43,'START LİSTE'!$B$6:$F$836,2,0))</f>
        <v>ESRA ÖZCAN</v>
      </c>
      <c r="F43" s="16" t="str">
        <f>IF(ISERROR(VLOOKUP($D43,'START LİSTE'!$B$6:$F$836,4,0)),"",VLOOKUP($D43,'START LİSTE'!$B$6:$F$836,4,0))</f>
        <v>T</v>
      </c>
      <c r="G43" s="106" t="str">
        <f>IF(ISERROR(VLOOKUP($D43,'FERDİ SONUÇ'!$B$6:$H$962,6,0)),"",VLOOKUP($D43,'FERDİ SONUÇ'!$B$6:$H$962,6,0))</f>
        <v>-</v>
      </c>
      <c r="H43" s="16">
        <f>IF(OR(F43="",G43="DQ",G43="DNF",G43="DNS",G43=""),"-",VLOOKUP(D43,'FERDİ SONUÇ'!$B$6:$H$962,7,0))</f>
        <v>30</v>
      </c>
      <c r="I43" s="16">
        <f>IF(OR(F43="",F43="F",G43="DQ",G43="DNF",G43="DNS",G43=""),"-",VLOOKUP(D43,'FERDİ SONUÇ'!$B$6:$H$962,7,0))</f>
        <v>30</v>
      </c>
      <c r="J43" s="18">
        <f>IF(ISERROR(SMALL(I42:I45,2)),"-",SMALL(I42:I45,2))</f>
        <v>27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  <v>6</v>
      </c>
      <c r="B44" s="101">
        <f>IF(AND(C44&lt;&gt;"",N44&lt;&gt;"DQ"),COUNT(N$6:N$1247)-(RANK(N44,N$6:N$1247)+COUNTIF(N$6:N44,N44))+2,IF(D42&lt;&gt;"",BF44,""))</f>
        <v>7</v>
      </c>
      <c r="C44" s="14" t="str">
        <f>IF(ISERROR(VLOOKUP(D42,'START LİSTE'!$B$6:$F$836,3,0)),"",VLOOKUP(D42,'START LİSTE'!$B$6:$F$836,3,0))</f>
        <v>İSTANBUL-ZABITA SPOR</v>
      </c>
      <c r="D44" s="109">
        <v>39</v>
      </c>
      <c r="E44" s="15" t="str">
        <f>IF(ISERROR(VLOOKUP($D44,'START LİSTE'!$B$6:$F$836,2,0)),"",VLOOKUP($D44,'START LİSTE'!$B$6:$F$836,2,0))</f>
        <v>ESRA GÜMÜŞOĞLU</v>
      </c>
      <c r="F44" s="16" t="str">
        <f>IF(ISERROR(VLOOKUP($D44,'START LİSTE'!$B$6:$F$836,4,0)),"",VLOOKUP($D44,'START LİSTE'!$B$6:$F$836,4,0))</f>
        <v>T</v>
      </c>
      <c r="G44" s="106">
        <f>IF(ISERROR(VLOOKUP($D44,'FERDİ SONUÇ'!$B$6:$H$962,6,0)),"",VLOOKUP($D44,'FERDİ SONUÇ'!$B$6:$H$962,6,0))</f>
        <v>557</v>
      </c>
      <c r="H44" s="16">
        <f>IF(OR(F44="",G44="DQ",G44="DNF",G44="DNS",G44=""),"-",VLOOKUP(D44,'FERDİ SONUÇ'!$B$6:$H$962,7,0))</f>
        <v>20</v>
      </c>
      <c r="I44" s="16">
        <f>IF(OR(F44="",F44="F",G44="DQ",G44="DNF",G44="DNS",G44=""),"-",VLOOKUP(D44,'FERDİ SONUÇ'!$B$6:$H$962,7,0))</f>
        <v>20</v>
      </c>
      <c r="J44" s="18">
        <f>IF(ISERROR(SMALL(I42:I45,3)),"-",SMALL(I42:I45,3))</f>
        <v>28</v>
      </c>
      <c r="K44" s="98">
        <v>62</v>
      </c>
      <c r="L44" s="98">
        <f>N44</f>
        <v>75.0028</v>
      </c>
      <c r="M44" s="98"/>
      <c r="N44" s="110">
        <f>_xlfn.IFERROR(IF(C44="","",IF(OR(J42="-",J43="-",J44="-"),"DQ",SUM(J42,J43,J44)))+(J44*0.0001),"DQ")</f>
        <v>75.0028</v>
      </c>
      <c r="O44" s="110">
        <f>IF(C44="","",IF(OR(K44="DQ",L44="DQ",M44="DQ"),"DQ",SUM(K44,L44,M44)))</f>
        <v>137.00279999999998</v>
      </c>
      <c r="BF44" s="2">
        <v>1056</v>
      </c>
    </row>
    <row r="45" spans="2:58" ht="15" customHeight="1">
      <c r="B45" s="13"/>
      <c r="C45" s="14"/>
      <c r="D45" s="109">
        <v>40</v>
      </c>
      <c r="E45" s="15" t="str">
        <f>IF(ISERROR(VLOOKUP($D45,'START LİSTE'!$B$6:$F$836,2,0)),"",VLOOKUP($D45,'START LİSTE'!$B$6:$F$836,2,0))</f>
        <v>SEZEN ASLANTEPE</v>
      </c>
      <c r="F45" s="16" t="str">
        <f>IF(ISERROR(VLOOKUP($D45,'START LİSTE'!$B$6:$F$836,4,0)),"",VLOOKUP($D45,'START LİSTE'!$B$6:$F$836,4,0))</f>
        <v>T</v>
      </c>
      <c r="G45" s="106" t="str">
        <f>IF(ISERROR(VLOOKUP($D45,'FERDİ SONUÇ'!$B$6:$H$962,6,0)),"",VLOOKUP($D45,'FERDİ SONUÇ'!$B$6:$H$962,6,0))</f>
        <v>-</v>
      </c>
      <c r="H45" s="16">
        <f>IF(OR(F45="",G45="DQ",G45="DNF",G45="DNS",G45=""),"-",VLOOKUP(D45,'FERDİ SONUÇ'!$B$6:$H$962,7,0))</f>
        <v>28</v>
      </c>
      <c r="I45" s="16">
        <f>IF(OR(F45="",F45="F",G45="DQ",G45="DNF",G45="DNS",G45=""),"-",VLOOKUP(D45,'FERDİ SONUÇ'!$B$6:$H$962,7,0))</f>
        <v>28</v>
      </c>
      <c r="J45" s="18">
        <f>IF(ISERROR(SMALL(I42:I45,4)),"-",SMALL(I42:I45,4))</f>
        <v>30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>
        <v>45</v>
      </c>
      <c r="E46" s="8" t="str">
        <f>IF(ISERROR(VLOOKUP($D46,'START LİSTE'!$B$6:$F$836,2,0)),"",VLOOKUP($D46,'START LİSTE'!$B$6:$F$836,2,0))</f>
        <v>SEDEF ŞAHİN</v>
      </c>
      <c r="F46" s="9" t="str">
        <f>IF(ISERROR(VLOOKUP($D46,'START LİSTE'!$B$6:$F$836,4,0)),"",VLOOKUP($D46,'START LİSTE'!$B$6:$F$836,4,0))</f>
        <v>T</v>
      </c>
      <c r="G46" s="105" t="str">
        <f>IF(ISERROR(VLOOKUP($D46,'FERDİ SONUÇ'!$B$6:$H$962,6,0)),"",VLOOKUP($D46,'FERDİ SONUÇ'!$B$6:$H$962,6,0))</f>
        <v>-</v>
      </c>
      <c r="H46" s="9">
        <f>IF(OR(F46="",G46="DQ",G46="DNF",G46="DNS",G46=""),"-",VLOOKUP(D46,'FERDİ SONUÇ'!$B$6:$H$962,7,0))</f>
        <v>42</v>
      </c>
      <c r="I46" s="9">
        <f>IF(OR(F46="",F46="F",G46="DQ",G46="DNF",G46="DNS",G46=""),"-",VLOOKUP(D46,'FERDİ SONUÇ'!$B$6:$H$962,7,0))</f>
        <v>42</v>
      </c>
      <c r="J46" s="11">
        <f>IF(ISERROR(SMALL(I46:I49,1)),"-",SMALL(I46:I49,1))</f>
        <v>42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>
        <v>46</v>
      </c>
      <c r="E47" s="15" t="str">
        <f>IF(ISERROR(VLOOKUP($D47,'START LİSTE'!$B$6:$F$836,2,0)),"",VLOOKUP($D47,'START LİSTE'!$B$6:$F$836,2,0))</f>
        <v>RABİYANUR GÜLER</v>
      </c>
      <c r="F47" s="16" t="str">
        <f>IF(ISERROR(VLOOKUP($D47,'START LİSTE'!$B$6:$F$836,4,0)),"",VLOOKUP($D47,'START LİSTE'!$B$6:$F$836,4,0))</f>
        <v>T</v>
      </c>
      <c r="G47" s="106" t="str">
        <f>IF(ISERROR(VLOOKUP($D47,'FERDİ SONUÇ'!$B$6:$H$962,6,0)),"",VLOOKUP($D47,'FERDİ SONUÇ'!$B$6:$H$962,6,0))</f>
        <v>-</v>
      </c>
      <c r="H47" s="16">
        <f>IF(OR(F47="",G47="DQ",G47="DNF",G47="DNS",G47=""),"-",VLOOKUP(D47,'FERDİ SONUÇ'!$B$6:$H$962,7,0))</f>
        <v>52</v>
      </c>
      <c r="I47" s="16">
        <f>IF(OR(F47="",F47="F",G47="DQ",G47="DNF",G47="DNS",G47=""),"-",VLOOKUP(D47,'FERDİ SONUÇ'!$B$6:$H$962,7,0))</f>
        <v>52</v>
      </c>
      <c r="J47" s="18">
        <f>IF(ISERROR(SMALL(I46:I49,2)),"-",SMALL(I46:I49,2))</f>
        <v>52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  <v>15</v>
      </c>
      <c r="B48" s="101">
        <f>IF(AND(C48&lt;&gt;"",N48&lt;&gt;"DQ"),COUNT(N$6:N$1247)-(RANK(N48,N$6:N$1247)+COUNTIF(N$6:N48,N48))+2,IF(D46&lt;&gt;"",BF48,""))</f>
        <v>15</v>
      </c>
      <c r="C48" s="14" t="str">
        <f>IF(ISERROR(VLOOKUP(D46,'START LİSTE'!$B$6:$F$836,3,0)),"",VLOOKUP(D46,'START LİSTE'!$B$6:$F$836,3,0))</f>
        <v>KOCAELİ GENÇLİK HİZMETLERİ SP. KL</v>
      </c>
      <c r="D48" s="109">
        <v>47</v>
      </c>
      <c r="E48" s="15" t="str">
        <f>IF(ISERROR(VLOOKUP($D48,'START LİSTE'!$B$6:$F$836,2,0)),"",VLOOKUP($D48,'START LİSTE'!$B$6:$F$836,2,0))</f>
        <v>SİMAY KIRIMTAYLI</v>
      </c>
      <c r="F48" s="16" t="str">
        <f>IF(ISERROR(VLOOKUP($D48,'START LİSTE'!$B$6:$F$836,4,0)),"",VLOOKUP($D48,'START LİSTE'!$B$6:$F$836,4,0))</f>
        <v>T</v>
      </c>
      <c r="G48" s="106" t="str">
        <f>IF(ISERROR(VLOOKUP($D48,'FERDİ SONUÇ'!$B$6:$H$962,6,0)),"",VLOOKUP($D48,'FERDİ SONUÇ'!$B$6:$H$962,6,0))</f>
        <v>-</v>
      </c>
      <c r="H48" s="16">
        <f>IF(OR(F48="",G48="DQ",G48="DNF",G48="DNS",G48=""),"-",VLOOKUP(D48,'FERDİ SONUÇ'!$B$6:$H$962,7,0))</f>
        <v>53</v>
      </c>
      <c r="I48" s="16">
        <f>IF(OR(F48="",F48="F",G48="DQ",G48="DNF",G48="DNS",G48=""),"-",VLOOKUP(D48,'FERDİ SONUÇ'!$B$6:$H$962,7,0))</f>
        <v>53</v>
      </c>
      <c r="J48" s="18">
        <f>IF(ISERROR(SMALL(I46:I49,3)),"-",SMALL(I46:I49,3))</f>
        <v>53</v>
      </c>
      <c r="K48" s="98">
        <v>147</v>
      </c>
      <c r="L48" s="98">
        <f>N48</f>
        <v>147.0053</v>
      </c>
      <c r="M48" s="98"/>
      <c r="N48" s="110">
        <f>_xlfn.IFERROR(IF(C48="","",IF(OR(J46="-",J47="-",J48="-"),"DQ",SUM(J46,J47,J48)))+(J48*0.0001),"DQ")</f>
        <v>147.0053</v>
      </c>
      <c r="O48" s="110">
        <f>IF(C48="","",IF(OR(K48="DQ",L48="DQ",M48="DQ"),"DQ",SUM(K48,L48,M48)))</f>
        <v>294.00530000000003</v>
      </c>
      <c r="BF48" s="2">
        <v>1062</v>
      </c>
    </row>
    <row r="49" spans="2:58" ht="15" customHeight="1">
      <c r="B49" s="13"/>
      <c r="C49" s="14"/>
      <c r="D49" s="109" t="s">
        <v>81</v>
      </c>
      <c r="E49" s="15" t="str">
        <f>IF(ISERROR(VLOOKUP($D49,'START LİSTE'!$B$6:$F$836,2,0)),"",VLOOKUP($D49,'START LİSTE'!$B$6:$F$836,2,0))</f>
        <v>-</v>
      </c>
      <c r="F49" s="16" t="str">
        <f>IF(ISERROR(VLOOKUP($D49,'START LİSTE'!$B$6:$F$836,4,0)),"",VLOOKUP($D49,'START LİSTE'!$B$6:$F$836,4,0))</f>
        <v>T</v>
      </c>
      <c r="G49" s="106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>
        <v>48</v>
      </c>
      <c r="E50" s="8" t="str">
        <f>IF(ISERROR(VLOOKUP($D50,'START LİSTE'!$B$6:$F$836,2,0)),"",VLOOKUP($D50,'START LİSTE'!$B$6:$F$836,2,0))</f>
        <v>KÜBRA AKBANA</v>
      </c>
      <c r="F50" s="9" t="str">
        <f>IF(ISERROR(VLOOKUP($D50,'START LİSTE'!$B$6:$F$836,4,0)),"",VLOOKUP($D50,'START LİSTE'!$B$6:$F$836,4,0))</f>
        <v>T</v>
      </c>
      <c r="G50" s="105" t="str">
        <f>IF(ISERROR(VLOOKUP($D50,'FERDİ SONUÇ'!$B$6:$H$962,6,0)),"",VLOOKUP($D50,'FERDİ SONUÇ'!$B$6:$H$962,6,0))</f>
        <v>-</v>
      </c>
      <c r="H50" s="9">
        <f>IF(OR(F50="",G50="DQ",G50="DNF",G50="DNS",G50=""),"-",VLOOKUP(D50,'FERDİ SONUÇ'!$B$6:$H$962,7,0))</f>
        <v>39</v>
      </c>
      <c r="I50" s="9">
        <f>IF(OR(F50="",F50="F",G50="DQ",G50="DNF",G50="DNS",G50=""),"-",VLOOKUP(D50,'FERDİ SONUÇ'!$B$6:$H$962,7,0))</f>
        <v>39</v>
      </c>
      <c r="J50" s="11">
        <f>IF(ISERROR(SMALL(I50:I53,1)),"-",SMALL(I50:I53,1))</f>
        <v>26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>
        <v>49</v>
      </c>
      <c r="E51" s="15" t="str">
        <f>IF(ISERROR(VLOOKUP($D51,'START LİSTE'!$B$6:$F$836,2,0)),"",VLOOKUP($D51,'START LİSTE'!$B$6:$F$836,2,0))</f>
        <v>BUSE İSKENDER</v>
      </c>
      <c r="F51" s="16" t="str">
        <f>IF(ISERROR(VLOOKUP($D51,'START LİSTE'!$B$6:$F$836,4,0)),"",VLOOKUP($D51,'START LİSTE'!$B$6:$F$836,4,0))</f>
        <v>T</v>
      </c>
      <c r="G51" s="106" t="str">
        <f>IF(ISERROR(VLOOKUP($D51,'FERDİ SONUÇ'!$B$6:$H$962,6,0)),"",VLOOKUP($D51,'FERDİ SONUÇ'!$B$6:$H$962,6,0))</f>
        <v>-</v>
      </c>
      <c r="H51" s="16">
        <f>IF(OR(F51="",G51="DQ",G51="DNF",G51="DNS",G51=""),"-",VLOOKUP(D51,'FERDİ SONUÇ'!$B$6:$H$962,7,0))</f>
        <v>37</v>
      </c>
      <c r="I51" s="16">
        <f>IF(OR(F51="",F51="F",G51="DQ",G51="DNF",G51="DNS",G51=""),"-",VLOOKUP(D51,'FERDİ SONUÇ'!$B$6:$H$962,7,0))</f>
        <v>37</v>
      </c>
      <c r="J51" s="18">
        <f>IF(ISERROR(SMALL(I50:I53,2)),"-",SMALL(I50:I53,2))</f>
        <v>37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  <v>8</v>
      </c>
      <c r="B52" s="101">
        <f>IF(AND(C52&lt;&gt;"",N52&lt;&gt;"DQ"),COUNT(N$6:N$1247)-(RANK(N52,N$6:N$1247)+COUNTIF(N$6:N52,N52))+2,IF(D50&lt;&gt;"",BF52,""))</f>
        <v>10</v>
      </c>
      <c r="C52" s="14" t="str">
        <f>IF(ISERROR(VLOOKUP(D50,'START LİSTE'!$B$6:$F$836,3,0)),"",VLOOKUP(D50,'START LİSTE'!$B$6:$F$836,3,0))</f>
        <v>SAKARYA BÜYÜKŞEHİR BLD.SP KLB</v>
      </c>
      <c r="D52" s="109">
        <v>50</v>
      </c>
      <c r="E52" s="15" t="str">
        <f>IF(ISERROR(VLOOKUP($D52,'START LİSTE'!$B$6:$F$836,2,0)),"",VLOOKUP($D52,'START LİSTE'!$B$6:$F$836,2,0))</f>
        <v>SİMGE KUNAK</v>
      </c>
      <c r="F52" s="16" t="str">
        <f>IF(ISERROR(VLOOKUP($D52,'START LİSTE'!$B$6:$F$836,4,0)),"",VLOOKUP($D52,'START LİSTE'!$B$6:$F$836,4,0))</f>
        <v>T</v>
      </c>
      <c r="G52" s="106" t="str">
        <f>IF(ISERROR(VLOOKUP($D52,'FERDİ SONUÇ'!$B$6:$H$962,6,0)),"",VLOOKUP($D52,'FERDİ SONUÇ'!$B$6:$H$962,6,0))</f>
        <v>-</v>
      </c>
      <c r="H52" s="16">
        <f>IF(OR(F52="",G52="DQ",G52="DNF",G52="DNS",G52=""),"-",VLOOKUP(D52,'FERDİ SONUÇ'!$B$6:$H$962,7,0))</f>
        <v>26</v>
      </c>
      <c r="I52" s="16">
        <f>IF(OR(F52="",F52="F",G52="DQ",G52="DNF",G52="DNS",G52=""),"-",VLOOKUP(D52,'FERDİ SONUÇ'!$B$6:$H$962,7,0))</f>
        <v>26</v>
      </c>
      <c r="J52" s="18">
        <f>IF(ISERROR(SMALL(I50:I53,3)),"-",SMALL(I50:I53,3))</f>
        <v>39</v>
      </c>
      <c r="K52" s="98">
        <v>78</v>
      </c>
      <c r="L52" s="98">
        <f>N52</f>
        <v>102.0039</v>
      </c>
      <c r="M52" s="98"/>
      <c r="N52" s="110">
        <f>_xlfn.IFERROR(IF(C52="","",IF(OR(J50="-",J51="-",J52="-"),"DQ",SUM(J50,J51,J52)))+(J52*0.0001),"DQ")</f>
        <v>102.0039</v>
      </c>
      <c r="O52" s="110">
        <f>IF(C52="","",IF(OR(K52="DQ",L52="DQ",M52="DQ"),"DQ",SUM(K52,L52,M52)))</f>
        <v>180.0039</v>
      </c>
      <c r="BF52" s="2">
        <v>1068</v>
      </c>
    </row>
    <row r="53" spans="2:58" ht="15" customHeight="1">
      <c r="B53" s="13"/>
      <c r="C53" s="14"/>
      <c r="D53" s="109">
        <v>51</v>
      </c>
      <c r="E53" s="15" t="str">
        <f>IF(ISERROR(VLOOKUP($D53,'START LİSTE'!$B$6:$F$836,2,0)),"",VLOOKUP($D53,'START LİSTE'!$B$6:$F$836,2,0))</f>
        <v>IRMAK GÜLTEKİN</v>
      </c>
      <c r="F53" s="16" t="str">
        <f>IF(ISERROR(VLOOKUP($D53,'START LİSTE'!$B$6:$F$836,4,0)),"",VLOOKUP($D53,'START LİSTE'!$B$6:$F$836,4,0))</f>
        <v>T</v>
      </c>
      <c r="G53" s="106" t="str">
        <f>IF(ISERROR(VLOOKUP($D53,'FERDİ SONUÇ'!$B$6:$H$962,6,0)),"",VLOOKUP($D53,'FERDİ SONUÇ'!$B$6:$H$962,6,0))</f>
        <v>-</v>
      </c>
      <c r="H53" s="16">
        <f>IF(OR(F53="",G53="DQ",G53="DNF",G53="DNS",G53=""),"-",VLOOKUP(D53,'FERDİ SONUÇ'!$B$6:$H$962,7,0))</f>
        <v>40</v>
      </c>
      <c r="I53" s="16">
        <f>IF(OR(F53="",F53="F",G53="DQ",G53="DNF",G53="DNS",G53=""),"-",VLOOKUP(D53,'FERDİ SONUÇ'!$B$6:$H$962,7,0))</f>
        <v>40</v>
      </c>
      <c r="J53" s="18">
        <f>IF(ISERROR(SMALL(I50:I53,4)),"-",SMALL(I50:I53,4))</f>
        <v>40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>
        <v>52</v>
      </c>
      <c r="E54" s="8" t="str">
        <f>IF(ISERROR(VLOOKUP($D54,'START LİSTE'!$B$6:$F$836,2,0)),"",VLOOKUP($D54,'START LİSTE'!$B$6:$F$836,2,0))</f>
        <v>GÜLSÜM YAKUPOĞLU</v>
      </c>
      <c r="F54" s="9" t="str">
        <f>IF(ISERROR(VLOOKUP($D54,'START LİSTE'!$B$6:$F$836,4,0)),"",VLOOKUP($D54,'START LİSTE'!$B$6:$F$836,4,0))</f>
        <v>T</v>
      </c>
      <c r="G54" s="105" t="str">
        <f>IF(ISERROR(VLOOKUP($D54,'FERDİ SONUÇ'!$B$6:$H$962,6,0)),"",VLOOKUP($D54,'FERDİ SONUÇ'!$B$6:$H$962,6,0))</f>
        <v>-</v>
      </c>
      <c r="H54" s="9">
        <f>IF(OR(F54="",G54="DQ",G54="DNF",G54="DNS",G54=""),"-",VLOOKUP(D54,'FERDİ SONUÇ'!$B$6:$H$962,7,0))</f>
        <v>33</v>
      </c>
      <c r="I54" s="9">
        <f>IF(OR(F54="",F54="F",G54="DQ",G54="DNF",G54="DNS",G54=""),"-",VLOOKUP(D54,'FERDİ SONUÇ'!$B$6:$H$962,7,0))</f>
        <v>33</v>
      </c>
      <c r="J54" s="11">
        <f>IF(ISERROR(SMALL(I54:I57,1)),"-",SMALL(I54:I57,1))</f>
        <v>33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>
        <v>53</v>
      </c>
      <c r="E55" s="15" t="str">
        <f>IF(ISERROR(VLOOKUP($D55,'START LİSTE'!$B$6:$F$836,2,0)),"",VLOOKUP($D55,'START LİSTE'!$B$6:$F$836,2,0))</f>
        <v>ZEYNEP HALİL</v>
      </c>
      <c r="F55" s="16" t="str">
        <f>IF(ISERROR(VLOOKUP($D55,'START LİSTE'!$B$6:$F$836,4,0)),"",VLOOKUP($D55,'START LİSTE'!$B$6:$F$836,4,0))</f>
        <v>T</v>
      </c>
      <c r="G55" s="106" t="str">
        <f>IF(ISERROR(VLOOKUP($D55,'FERDİ SONUÇ'!$B$6:$H$962,6,0)),"",VLOOKUP($D55,'FERDİ SONUÇ'!$B$6:$H$962,6,0))</f>
        <v>-</v>
      </c>
      <c r="H55" s="16">
        <f>IF(OR(F55="",G55="DQ",G55="DNF",G55="DNS",G55=""),"-",VLOOKUP(D55,'FERDİ SONUÇ'!$B$6:$H$962,7,0))</f>
        <v>46</v>
      </c>
      <c r="I55" s="16">
        <f>IF(OR(F55="",F55="F",G55="DQ",G55="DNF",G55="DNS",G55=""),"-",VLOOKUP(D55,'FERDİ SONUÇ'!$B$6:$H$962,7,0))</f>
        <v>46</v>
      </c>
      <c r="J55" s="18">
        <f>IF(ISERROR(SMALL(I54:I57,2)),"-",SMALL(I54:I57,2))</f>
        <v>34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  <v>13</v>
      </c>
      <c r="B56" s="101">
        <f>IF(AND(C56&lt;&gt;"",N56&lt;&gt;"DQ"),COUNT(N$6:N$1247)-(RANK(N56,N$6:N$1247)+COUNTIF(N$6:N56,N56))+2,IF(D54&lt;&gt;"",BF56,""))</f>
        <v>12</v>
      </c>
      <c r="C56" s="14" t="str">
        <f>IF(ISERROR(VLOOKUP(D54,'START LİSTE'!$B$6:$F$836,3,0)),"",VLOOKUP(D54,'START LİSTE'!$B$6:$F$836,3,0))</f>
        <v>SAKARYA TELEKOM SPOR</v>
      </c>
      <c r="D56" s="109">
        <v>55</v>
      </c>
      <c r="E56" s="15" t="str">
        <f>IF(ISERROR(VLOOKUP($D56,'START LİSTE'!$B$6:$F$836,2,0)),"",VLOOKUP($D56,'START LİSTE'!$B$6:$F$836,2,0))</f>
        <v>EDANUR AKYILDIZ</v>
      </c>
      <c r="F56" s="16" t="str">
        <f>IF(ISERROR(VLOOKUP($D56,'START LİSTE'!$B$6:$F$836,4,0)),"",VLOOKUP($D56,'START LİSTE'!$B$6:$F$836,4,0))</f>
        <v>T</v>
      </c>
      <c r="G56" s="106" t="str">
        <f>IF(ISERROR(VLOOKUP($D56,'FERDİ SONUÇ'!$B$6:$H$962,6,0)),"",VLOOKUP($D56,'FERDİ SONUÇ'!$B$6:$H$962,6,0))</f>
        <v>-</v>
      </c>
      <c r="H56" s="16">
        <f>IF(OR(F56="",G56="DQ",G56="DNF",G56="DNS",G56=""),"-",VLOOKUP(D56,'FERDİ SONUÇ'!$B$6:$H$962,7,0))</f>
        <v>34</v>
      </c>
      <c r="I56" s="16">
        <f>IF(OR(F56="",F56="F",G56="DQ",G56="DNF",G56="DNS",G56=""),"-",VLOOKUP(D56,'FERDİ SONUÇ'!$B$6:$H$962,7,0))</f>
        <v>34</v>
      </c>
      <c r="J56" s="18">
        <f>IF(ISERROR(SMALL(I54:I57,3)),"-",SMALL(I54:I57,3))</f>
        <v>46</v>
      </c>
      <c r="K56" s="98">
        <v>138</v>
      </c>
      <c r="L56" s="98">
        <f>N56</f>
        <v>113.0046</v>
      </c>
      <c r="M56" s="98"/>
      <c r="N56" s="110">
        <f>_xlfn.IFERROR(IF(C56="","",IF(OR(J54="-",J55="-",J56="-"),"DQ",SUM(J54,J55,J56)))+(J56*0.0001),"DQ")</f>
        <v>113.0046</v>
      </c>
      <c r="O56" s="110">
        <f>IF(C56="","",IF(OR(K56="DQ",L56="DQ",M56="DQ"),"DQ",SUM(K56,L56,M56)))</f>
        <v>251.00459999999998</v>
      </c>
      <c r="BF56" s="2">
        <v>1074</v>
      </c>
    </row>
    <row r="57" spans="2:58" ht="15" customHeight="1">
      <c r="B57" s="13"/>
      <c r="C57" s="14"/>
      <c r="D57" s="109">
        <v>54</v>
      </c>
      <c r="E57" s="15" t="str">
        <f>IF(ISERROR(VLOOKUP($D57,'START LİSTE'!$B$6:$F$836,2,0)),"",VLOOKUP($D57,'START LİSTE'!$B$6:$F$836,2,0))</f>
        <v>SULTAN FURUNCUOĞLU</v>
      </c>
      <c r="F57" s="16" t="str">
        <f>IF(ISERROR(VLOOKUP($D57,'START LİSTE'!$B$6:$F$836,4,0)),"",VLOOKUP($D57,'START LİSTE'!$B$6:$F$836,4,0))</f>
        <v>T</v>
      </c>
      <c r="G57" s="106" t="str">
        <f>IF(ISERROR(VLOOKUP($D57,'FERDİ SONUÇ'!$B$6:$H$962,6,0)),"",VLOOKUP($D57,'FERDİ SONUÇ'!$B$6:$H$962,6,0))</f>
        <v>-</v>
      </c>
      <c r="H57" s="16">
        <f>IF(OR(F57="",G57="DQ",G57="DNF",G57="DNS",G57=""),"-",VLOOKUP(D57,'FERDİ SONUÇ'!$B$6:$H$962,7,0))</f>
        <v>57</v>
      </c>
      <c r="I57" s="16">
        <f>IF(OR(F57="",F57="F",G57="DQ",G57="DNF",G57="DNS",G57=""),"-",VLOOKUP(D57,'FERDİ SONUÇ'!$B$6:$H$962,7,0))</f>
        <v>57</v>
      </c>
      <c r="J57" s="18">
        <f>IF(ISERROR(SMALL(I54:I57,4)),"-",SMALL(I54:I57,4))</f>
        <v>57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>
        <v>56</v>
      </c>
      <c r="E58" s="8" t="str">
        <f>IF(ISERROR(VLOOKUP($D58,'START LİSTE'!$B$6:$F$836,2,0)),"",VLOOKUP($D58,'START LİSTE'!$B$6:$F$836,2,0))</f>
        <v>ÖZGENUR KARASU</v>
      </c>
      <c r="F58" s="9" t="str">
        <f>IF(ISERROR(VLOOKUP($D58,'START LİSTE'!$B$6:$F$836,4,0)),"",VLOOKUP($D58,'START LİSTE'!$B$6:$F$836,4,0))</f>
        <v>T</v>
      </c>
      <c r="G58" s="105">
        <f>IF(ISERROR(VLOOKUP($D58,'FERDİ SONUÇ'!$B$6:$H$962,6,0)),"",VLOOKUP($D58,'FERDİ SONUÇ'!$B$6:$H$962,6,0))</f>
        <v>546</v>
      </c>
      <c r="H58" s="9">
        <f>IF(OR(F58="",G58="DQ",G58="DNF",G58="DNS",G58=""),"-",VLOOKUP(D58,'FERDİ SONUÇ'!$B$6:$H$962,7,0))</f>
        <v>14</v>
      </c>
      <c r="I58" s="9">
        <f>IF(OR(F58="",F58="F",G58="DQ",G58="DNF",G58="DNS",G58=""),"-",VLOOKUP(D58,'FERDİ SONUÇ'!$B$6:$H$962,7,0))</f>
        <v>14</v>
      </c>
      <c r="J58" s="11">
        <f>IF(ISERROR(SMALL(I58:I61,1)),"-",SMALL(I58:I61,1))</f>
        <v>14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>
        <v>57</v>
      </c>
      <c r="E59" s="15" t="str">
        <f>IF(ISERROR(VLOOKUP($D59,'START LİSTE'!$B$6:$F$836,2,0)),"",VLOOKUP($D59,'START LİSTE'!$B$6:$F$836,2,0))</f>
        <v>BEYZA GÜZEL</v>
      </c>
      <c r="F59" s="16" t="str">
        <f>IF(ISERROR(VLOOKUP($D59,'START LİSTE'!$B$6:$F$836,4,0)),"",VLOOKUP($D59,'START LİSTE'!$B$6:$F$836,4,0))</f>
        <v>T</v>
      </c>
      <c r="G59" s="106">
        <f>IF(ISERROR(VLOOKUP($D59,'FERDİ SONUÇ'!$B$6:$H$962,6,0)),"",VLOOKUP($D59,'FERDİ SONUÇ'!$B$6:$H$962,6,0))</f>
        <v>552</v>
      </c>
      <c r="H59" s="16">
        <f>IF(OR(F59="",G59="DQ",G59="DNF",G59="DNS",G59=""),"-",VLOOKUP(D59,'FERDİ SONUÇ'!$B$6:$H$962,7,0))</f>
        <v>18</v>
      </c>
      <c r="I59" s="16">
        <f>IF(OR(F59="",F59="F",G59="DQ",G59="DNF",G59="DNS",G59=""),"-",VLOOKUP(D59,'FERDİ SONUÇ'!$B$6:$H$962,7,0))</f>
        <v>18</v>
      </c>
      <c r="J59" s="18">
        <f>IF(ISERROR(SMALL(I58:I61,2)),"-",SMALL(I58:I61,2))</f>
        <v>18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  <v>5</v>
      </c>
      <c r="B60" s="101">
        <f>IF(AND(C60&lt;&gt;"",N60&lt;&gt;"DQ"),COUNT(N$6:N$1247)-(RANK(N60,N$6:N$1247)+COUNTIF(N$6:N60,N60))+2,IF(D58&lt;&gt;"",BF60,""))</f>
        <v>5</v>
      </c>
      <c r="C60" s="14" t="str">
        <f>IF(ISERROR(VLOOKUP(D58,'START LİSTE'!$B$6:$F$836,3,0)),"",VLOOKUP(D58,'START LİSTE'!$B$6:$F$836,3,0))</f>
        <v>SAKARYA-GENÇLİK HİZMETLERİ SPOR KULÜBÜ</v>
      </c>
      <c r="D60" s="109">
        <v>58</v>
      </c>
      <c r="E60" s="15" t="str">
        <f>IF(ISERROR(VLOOKUP($D60,'START LİSTE'!$B$6:$F$836,2,0)),"",VLOOKUP($D60,'START LİSTE'!$B$6:$F$836,2,0))</f>
        <v>ESRA YILKIN</v>
      </c>
      <c r="F60" s="16" t="str">
        <f>IF(ISERROR(VLOOKUP($D60,'START LİSTE'!$B$6:$F$836,4,0)),"",VLOOKUP($D60,'START LİSTE'!$B$6:$F$836,4,0))</f>
        <v>T</v>
      </c>
      <c r="G60" s="106" t="str">
        <f>IF(ISERROR(VLOOKUP($D60,'FERDİ SONUÇ'!$B$6:$H$962,6,0)),"",VLOOKUP($D60,'FERDİ SONUÇ'!$B$6:$H$962,6,0))</f>
        <v>-</v>
      </c>
      <c r="H60" s="16">
        <f>IF(OR(F60="",G60="DQ",G60="DNF",G60="DNS",G60=""),"-",VLOOKUP(D60,'FERDİ SONUÇ'!$B$6:$H$962,7,0))</f>
        <v>25</v>
      </c>
      <c r="I60" s="16">
        <f>IF(OR(F60="",F60="F",G60="DQ",G60="DNF",G60="DNS",G60=""),"-",VLOOKUP(D60,'FERDİ SONUÇ'!$B$6:$H$962,7,0))</f>
        <v>25</v>
      </c>
      <c r="J60" s="18">
        <f>IF(ISERROR(SMALL(I58:I61,3)),"-",SMALL(I58:I61,3))</f>
        <v>25</v>
      </c>
      <c r="K60" s="98">
        <v>66</v>
      </c>
      <c r="L60" s="98">
        <f>N60</f>
        <v>57.0025</v>
      </c>
      <c r="M60" s="98"/>
      <c r="N60" s="110">
        <f>_xlfn.IFERROR(IF(C60="","",IF(OR(J58="-",J59="-",J60="-"),"DQ",SUM(J58,J59,J60)))+(J60*0.0001),"DQ")</f>
        <v>57.0025</v>
      </c>
      <c r="O60" s="110">
        <f>IF(C60="","",IF(OR(K60="DQ",L60="DQ",M60="DQ"),"DQ",SUM(K60,L60,M60)))</f>
        <v>123.0025</v>
      </c>
      <c r="BF60" s="2">
        <v>1080</v>
      </c>
    </row>
    <row r="61" spans="2:58" ht="15" customHeight="1">
      <c r="B61" s="13"/>
      <c r="C61" s="14"/>
      <c r="D61" s="109">
        <v>59</v>
      </c>
      <c r="E61" s="15" t="str">
        <f>IF(ISERROR(VLOOKUP($D61,'START LİSTE'!$B$6:$F$836,2,0)),"",VLOOKUP($D61,'START LİSTE'!$B$6:$F$836,2,0))</f>
        <v>ELİF SETENAY KANDEMİR</v>
      </c>
      <c r="F61" s="16" t="str">
        <f>IF(ISERROR(VLOOKUP($D61,'START LİSTE'!$B$6:$F$836,4,0)),"",VLOOKUP($D61,'START LİSTE'!$B$6:$F$836,4,0))</f>
        <v>T</v>
      </c>
      <c r="G61" s="106" t="str">
        <f>IF(ISERROR(VLOOKUP($D61,'FERDİ SONUÇ'!$B$6:$H$962,6,0)),"",VLOOKUP($D61,'FERDİ SONUÇ'!$B$6:$H$962,6,0))</f>
        <v>-</v>
      </c>
      <c r="H61" s="16">
        <f>IF(OR(F61="",G61="DQ",G61="DNF",G61="DNS",G61=""),"-",VLOOKUP(D61,'FERDİ SONUÇ'!$B$6:$H$962,7,0))</f>
        <v>59</v>
      </c>
      <c r="I61" s="16">
        <f>IF(OR(F61="",F61="F",G61="DQ",G61="DNF",G61="DNS",G61=""),"-",VLOOKUP(D61,'FERDİ SONUÇ'!$B$6:$H$962,7,0))</f>
        <v>59</v>
      </c>
      <c r="J61" s="18">
        <f>IF(ISERROR(SMALL(I58:I61,4)),"-",SMALL(I58:I61,4))</f>
        <v>59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>
        <v>88</v>
      </c>
      <c r="E62" s="8" t="str">
        <f>IF(ISERROR(VLOOKUP($D62,'START LİSTE'!$B$6:$F$836,2,0)),"",VLOOKUP($D62,'START LİSTE'!$B$6:$F$836,2,0))</f>
        <v>SERPİL BAKIRHAN</v>
      </c>
      <c r="F62" s="9" t="str">
        <f>IF(ISERROR(VLOOKUP($D62,'START LİSTE'!$B$6:$F$836,4,0)),"",VLOOKUP($D62,'START LİSTE'!$B$6:$F$836,4,0))</f>
        <v>T</v>
      </c>
      <c r="G62" s="105" t="str">
        <f>IF(ISERROR(VLOOKUP($D62,'FERDİ SONUÇ'!$B$6:$H$962,6,0)),"",VLOOKUP($D62,'FERDİ SONUÇ'!$B$6:$H$962,6,0))</f>
        <v>-</v>
      </c>
      <c r="H62" s="9">
        <f>IF(OR(F62="",G62="DQ",G62="DNF",G62="DNS",G62=""),"-",VLOOKUP(D62,'FERDİ SONUÇ'!$B$6:$H$962,7,0))</f>
        <v>36</v>
      </c>
      <c r="I62" s="9">
        <f>IF(OR(F62="",F62="F",G62="DQ",G62="DNF",G62="DNS",G62=""),"-",VLOOKUP(D62,'FERDİ SONUÇ'!$B$6:$H$962,7,0))</f>
        <v>36</v>
      </c>
      <c r="J62" s="11">
        <f>IF(ISERROR(SMALL(I62:I65,1)),"-",SMALL(I62:I65,1))</f>
        <v>22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>
        <v>89</v>
      </c>
      <c r="E63" s="15" t="str">
        <f>IF(ISERROR(VLOOKUP($D63,'START LİSTE'!$B$6:$F$836,2,0)),"",VLOOKUP($D63,'START LİSTE'!$B$6:$F$836,2,0))</f>
        <v>GAMZE GÜRTÜRK</v>
      </c>
      <c r="F63" s="16" t="str">
        <f>IF(ISERROR(VLOOKUP($D63,'START LİSTE'!$B$6:$F$836,4,0)),"",VLOOKUP($D63,'START LİSTE'!$B$6:$F$836,4,0))</f>
        <v>T</v>
      </c>
      <c r="G63" s="106" t="str">
        <f>IF(ISERROR(VLOOKUP($D63,'FERDİ SONUÇ'!$B$6:$H$962,6,0)),"",VLOOKUP($D63,'FERDİ SONUÇ'!$B$6:$H$962,6,0))</f>
        <v>-</v>
      </c>
      <c r="H63" s="16">
        <f>IF(OR(F63="",G63="DQ",G63="DNF",G63="DNS",G63=""),"-",VLOOKUP(D63,'FERDİ SONUÇ'!$B$6:$H$962,7,0))</f>
        <v>22</v>
      </c>
      <c r="I63" s="16">
        <f>IF(OR(F63="",F63="F",G63="DQ",G63="DNF",G63="DNS",G63=""),"-",VLOOKUP(D63,'FERDİ SONUÇ'!$B$6:$H$962,7,0))</f>
        <v>22</v>
      </c>
      <c r="J63" s="18">
        <f>IF(ISERROR(SMALL(I62:I65,2)),"-",SMALL(I62:I65,2))</f>
        <v>36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  <v>9</v>
      </c>
      <c r="B64" s="101">
        <f>IF(AND(C64&lt;&gt;"",N64&lt;&gt;"DQ"),COUNT(N$6:N$1247)-(RANK(N64,N$6:N$1247)+COUNTIF(N$6:N64,N64))+2,IF(D62&lt;&gt;"",BF64,""))</f>
        <v>9</v>
      </c>
      <c r="C64" s="14" t="str">
        <f>IF(ISERROR(VLOOKUP(D62,'START LİSTE'!$B$6:$F$836,3,0)),"",VLOOKUP(D62,'START LİSTE'!$B$6:$F$836,3,0))</f>
        <v>BURSA BÜYÜKŞEHİR BLD.SPOR</v>
      </c>
      <c r="D64" s="109">
        <v>90</v>
      </c>
      <c r="E64" s="15" t="str">
        <f>IF(ISERROR(VLOOKUP($D64,'START LİSTE'!$B$6:$F$836,2,0)),"",VLOOKUP($D64,'START LİSTE'!$B$6:$F$836,2,0))</f>
        <v>ALEYNA VARNA</v>
      </c>
      <c r="F64" s="16" t="str">
        <f>IF(ISERROR(VLOOKUP($D64,'START LİSTE'!$B$6:$F$836,4,0)),"",VLOOKUP($D64,'START LİSTE'!$B$6:$F$836,4,0))</f>
        <v>T</v>
      </c>
      <c r="G64" s="106" t="str">
        <f>IF(ISERROR(VLOOKUP($D64,'FERDİ SONUÇ'!$B$6:$H$962,6,0)),"",VLOOKUP($D64,'FERDİ SONUÇ'!$B$6:$H$962,6,0))</f>
        <v>-</v>
      </c>
      <c r="H64" s="16">
        <f>IF(OR(F64="",G64="DQ",G64="DNF",G64="DNS",G64=""),"-",VLOOKUP(D64,'FERDİ SONUÇ'!$B$6:$H$962,7,0))</f>
        <v>51</v>
      </c>
      <c r="I64" s="16">
        <f>IF(OR(F64="",F64="F",G64="DQ",G64="DNF",G64="DNS",G64=""),"-",VLOOKUP(D64,'FERDİ SONUÇ'!$B$6:$H$962,7,0))</f>
        <v>51</v>
      </c>
      <c r="J64" s="18">
        <f>IF(ISERROR(SMALL(I62:I65,3)),"-",SMALL(I62:I65,3))</f>
        <v>41</v>
      </c>
      <c r="K64" s="98">
        <v>86</v>
      </c>
      <c r="L64" s="98">
        <f>N64</f>
        <v>99.0041</v>
      </c>
      <c r="M64" s="98"/>
      <c r="N64" s="110">
        <f>_xlfn.IFERROR(IF(C64="","",IF(OR(J62="-",J63="-",J64="-"),"DQ",SUM(J62,J63,J64)))+(J64*0.0001),"DQ")</f>
        <v>99.0041</v>
      </c>
      <c r="O64" s="110">
        <f>IF(C64="","",IF(OR(K64="DQ",L64="DQ",M64="DQ"),"DQ",SUM(K64,L64,M64)))</f>
        <v>185.0041</v>
      </c>
      <c r="BF64" s="2">
        <v>1086</v>
      </c>
    </row>
    <row r="65" spans="2:58" ht="15" customHeight="1">
      <c r="B65" s="13"/>
      <c r="C65" s="14"/>
      <c r="D65" s="109">
        <v>91</v>
      </c>
      <c r="E65" s="15" t="str">
        <f>IF(ISERROR(VLOOKUP($D65,'START LİSTE'!$B$6:$F$836,2,0)),"",VLOOKUP($D65,'START LİSTE'!$B$6:$F$836,2,0))</f>
        <v>GÜLER ÜNAL</v>
      </c>
      <c r="F65" s="16" t="str">
        <f>IF(ISERROR(VLOOKUP($D65,'START LİSTE'!$B$6:$F$836,4,0)),"",VLOOKUP($D65,'START LİSTE'!$B$6:$F$836,4,0))</f>
        <v>T</v>
      </c>
      <c r="G65" s="106" t="str">
        <f>IF(ISERROR(VLOOKUP($D65,'FERDİ SONUÇ'!$B$6:$H$962,6,0)),"",VLOOKUP($D65,'FERDİ SONUÇ'!$B$6:$H$962,6,0))</f>
        <v>-</v>
      </c>
      <c r="H65" s="16">
        <f>IF(OR(F65="",G65="DQ",G65="DNF",G65="DNS",G65=""),"-",VLOOKUP(D65,'FERDİ SONUÇ'!$B$6:$H$962,7,0))</f>
        <v>41</v>
      </c>
      <c r="I65" s="16">
        <f>IF(OR(F65="",F65="F",G65="DQ",G65="DNF",G65="DNS",G65=""),"-",VLOOKUP(D65,'FERDİ SONUÇ'!$B$6:$H$962,7,0))</f>
        <v>41</v>
      </c>
      <c r="J65" s="18">
        <f>IF(ISERROR(SMALL(I62:I65,4)),"-",SMALL(I62:I65,4))</f>
        <v>51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/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/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/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/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/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/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/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/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/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/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/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/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/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/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/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46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47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646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646" stopIfTrue="1">
      <formula>AND(COUNTIF($N$8:$N$8,N8)&gt;1,NOT(ISBLANK(N8)))</formula>
    </cfRule>
  </conditionalFormatting>
  <conditionalFormatting sqref="N8">
    <cfRule type="duplicateValues" priority="506" dxfId="646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646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646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646" stopIfTrue="1">
      <formula>AND(COUNTIF($N$12:$N$12,N12)&gt;1,NOT(ISBLANK(N12)))</formula>
    </cfRule>
  </conditionalFormatting>
  <conditionalFormatting sqref="N12">
    <cfRule type="duplicateValues" priority="487" dxfId="646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646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646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646" stopIfTrue="1">
      <formula>AND(COUNTIF($N$16:$N$16,N16)&gt;1,NOT(ISBLANK(N16)))</formula>
    </cfRule>
  </conditionalFormatting>
  <conditionalFormatting sqref="N16">
    <cfRule type="duplicateValues" priority="468" dxfId="646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646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646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646" stopIfTrue="1">
      <formula>AND(COUNTIF($N$20:$N$20,N20)&gt;1,NOT(ISBLANK(N20)))</formula>
    </cfRule>
  </conditionalFormatting>
  <conditionalFormatting sqref="N20">
    <cfRule type="duplicateValues" priority="449" dxfId="646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646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646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646" stopIfTrue="1">
      <formula>AND(COUNTIF($N$24:$N$24,N24)&gt;1,NOT(ISBLANK(N24)))</formula>
    </cfRule>
  </conditionalFormatting>
  <conditionalFormatting sqref="N24">
    <cfRule type="duplicateValues" priority="430" dxfId="646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646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646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9" dxfId="0" stopIfTrue="1">
      <formula>AND(COUNTIF($N$28:$N$28,N28)&gt;1,NOT(ISBLANK(N28)))</formula>
    </cfRule>
  </conditionalFormatting>
  <conditionalFormatting sqref="N28">
    <cfRule type="duplicateValues" priority="418" dxfId="0" stopIfTrue="1">
      <formula>AND(COUNTIF($N$28:$N$28,N28)&gt;1,NOT(ISBLANK(N28)))</formula>
    </cfRule>
  </conditionalFormatting>
  <conditionalFormatting sqref="N28">
    <cfRule type="duplicateValues" priority="417" dxfId="0" stopIfTrue="1">
      <formula>AND(COUNTIF($N$28:$N$28,N28)&gt;1,NOT(ISBLANK(N28)))</formula>
    </cfRule>
  </conditionalFormatting>
  <conditionalFormatting sqref="N28">
    <cfRule type="duplicateValues" priority="416" dxfId="0" stopIfTrue="1">
      <formula>AND(COUNTIF($N$28:$N$28,N28)&gt;1,NOT(ISBLANK(N28)))</formula>
    </cfRule>
  </conditionalFormatting>
  <conditionalFormatting sqref="N28">
    <cfRule type="duplicateValues" priority="415" dxfId="0" stopIfTrue="1">
      <formula>AND(COUNTIF($N$28:$N$28,N28)&gt;1,NOT(ISBLANK(N28)))</formula>
    </cfRule>
  </conditionalFormatting>
  <conditionalFormatting sqref="N28">
    <cfRule type="duplicateValues" priority="414" dxfId="0" stopIfTrue="1">
      <formula>AND(COUNTIF($N$28:$N$28,N28)&gt;1,NOT(ISBLANK(N28)))</formula>
    </cfRule>
  </conditionalFormatting>
  <conditionalFormatting sqref="N28">
    <cfRule type="duplicateValues" priority="413" dxfId="646" stopIfTrue="1">
      <formula>AND(COUNTIF($N$28:$N$28,N28)&gt;1,NOT(ISBLANK(N28)))</formula>
    </cfRule>
  </conditionalFormatting>
  <conditionalFormatting sqref="N28">
    <cfRule type="duplicateValues" priority="411" dxfId="646">
      <formula>AND(COUNTIF($N$28:$N$28,N28)&gt;1,NOT(ISBLANK(N28)))</formula>
    </cfRule>
    <cfRule type="duplicateValues" priority="412" dxfId="0" stopIfTrue="1">
      <formula>AND(COUNTIF($N$28:$N$28,N28)&gt;1,NOT(ISBLANK(N28)))</formula>
    </cfRule>
  </conditionalFormatting>
  <conditionalFormatting sqref="N28">
    <cfRule type="duplicateValues" priority="410" dxfId="0" stopIfTrue="1">
      <formula>AND(COUNTIF($N$28:$N$28,N28)&gt;1,NOT(ISBLANK(N28)))</formula>
    </cfRule>
  </conditionalFormatting>
  <conditionalFormatting sqref="N28">
    <cfRule type="duplicateValues" priority="409" dxfId="0" stopIfTrue="1">
      <formula>AND(COUNTIF($N$28:$N$28,N28)&gt;1,NOT(ISBLANK(N28)))</formula>
    </cfRule>
  </conditionalFormatting>
  <conditionalFormatting sqref="N28">
    <cfRule type="duplicateValues" priority="408" dxfId="0" stopIfTrue="1">
      <formula>AND(COUNTIF($N$28:$N$28,N28)&gt;1,NOT(ISBLANK(N28)))</formula>
    </cfRule>
  </conditionalFormatting>
  <conditionalFormatting sqref="N28">
    <cfRule type="duplicateValues" priority="407" dxfId="0" stopIfTrue="1">
      <formula>AND(COUNTIF($N$28:$N$28,N28)&gt;1,NOT(ISBLANK(N28)))</formula>
    </cfRule>
  </conditionalFormatting>
  <conditionalFormatting sqref="N28">
    <cfRule type="duplicateValues" priority="406" dxfId="0" stopIfTrue="1">
      <formula>AND(COUNTIF($N$28:$N$28,N28)&gt;1,NOT(ISBLANK(N28)))</formula>
    </cfRule>
  </conditionalFormatting>
  <conditionalFormatting sqref="N28">
    <cfRule type="duplicateValues" priority="405" dxfId="0" stopIfTrue="1">
      <formula>AND(COUNTIF($N$28:$N$28,N28)&gt;1,NOT(ISBLANK(N28)))</formula>
    </cfRule>
  </conditionalFormatting>
  <conditionalFormatting sqref="N28">
    <cfRule type="duplicateValues" priority="404" dxfId="646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646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400" dxfId="0" stopIfTrue="1">
      <formula>AND(COUNTIF($N$32:$N$32,N32)&gt;1,NOT(ISBLANK(N32)))</formula>
    </cfRule>
  </conditionalFormatting>
  <conditionalFormatting sqref="N32">
    <cfRule type="duplicateValues" priority="399" dxfId="0" stopIfTrue="1">
      <formula>AND(COUNTIF($N$32:$N$32,N32)&gt;1,NOT(ISBLANK(N32)))</formula>
    </cfRule>
  </conditionalFormatting>
  <conditionalFormatting sqref="N32">
    <cfRule type="duplicateValues" priority="398" dxfId="0" stopIfTrue="1">
      <formula>AND(COUNTIF($N$32:$N$32,N32)&gt;1,NOT(ISBLANK(N32)))</formula>
    </cfRule>
  </conditionalFormatting>
  <conditionalFormatting sqref="N32">
    <cfRule type="duplicateValues" priority="397" dxfId="0" stopIfTrue="1">
      <formula>AND(COUNTIF($N$32:$N$32,N32)&gt;1,NOT(ISBLANK(N32)))</formula>
    </cfRule>
  </conditionalFormatting>
  <conditionalFormatting sqref="N32">
    <cfRule type="duplicateValues" priority="396" dxfId="0" stopIfTrue="1">
      <formula>AND(COUNTIF($N$32:$N$32,N32)&gt;1,NOT(ISBLANK(N32)))</formula>
    </cfRule>
  </conditionalFormatting>
  <conditionalFormatting sqref="N32">
    <cfRule type="duplicateValues" priority="395" dxfId="0" stopIfTrue="1">
      <formula>AND(COUNTIF($N$32:$N$32,N32)&gt;1,NOT(ISBLANK(N32)))</formula>
    </cfRule>
  </conditionalFormatting>
  <conditionalFormatting sqref="N32">
    <cfRule type="duplicateValues" priority="394" dxfId="646" stopIfTrue="1">
      <formula>AND(COUNTIF($N$32:$N$32,N32)&gt;1,NOT(ISBLANK(N32)))</formula>
    </cfRule>
  </conditionalFormatting>
  <conditionalFormatting sqref="N32">
    <cfRule type="duplicateValues" priority="392" dxfId="646">
      <formula>AND(COUNTIF($N$32:$N$32,N32)&gt;1,NOT(ISBLANK(N32)))</formula>
    </cfRule>
    <cfRule type="duplicateValues" priority="393" dxfId="0" stopIfTrue="1">
      <formula>AND(COUNTIF($N$32:$N$32,N32)&gt;1,NOT(ISBLANK(N32)))</formula>
    </cfRule>
  </conditionalFormatting>
  <conditionalFormatting sqref="N32">
    <cfRule type="duplicateValues" priority="391" dxfId="0" stopIfTrue="1">
      <formula>AND(COUNTIF($N$32:$N$32,N32)&gt;1,NOT(ISBLANK(N32)))</formula>
    </cfRule>
  </conditionalFormatting>
  <conditionalFormatting sqref="N32">
    <cfRule type="duplicateValues" priority="390" dxfId="0" stopIfTrue="1">
      <formula>AND(COUNTIF($N$32:$N$32,N32)&gt;1,NOT(ISBLANK(N32)))</formula>
    </cfRule>
  </conditionalFormatting>
  <conditionalFormatting sqref="N32">
    <cfRule type="duplicateValues" priority="389" dxfId="0" stopIfTrue="1">
      <formula>AND(COUNTIF($N$32:$N$32,N32)&gt;1,NOT(ISBLANK(N32)))</formula>
    </cfRule>
  </conditionalFormatting>
  <conditionalFormatting sqref="N32">
    <cfRule type="duplicateValues" priority="388" dxfId="0" stopIfTrue="1">
      <formula>AND(COUNTIF($N$32:$N$32,N32)&gt;1,NOT(ISBLANK(N32)))</formula>
    </cfRule>
  </conditionalFormatting>
  <conditionalFormatting sqref="N32">
    <cfRule type="duplicateValues" priority="387" dxfId="0" stopIfTrue="1">
      <formula>AND(COUNTIF($N$32:$N$32,N32)&gt;1,NOT(ISBLANK(N32)))</formula>
    </cfRule>
  </conditionalFormatting>
  <conditionalFormatting sqref="N32">
    <cfRule type="duplicateValues" priority="386" dxfId="0" stopIfTrue="1">
      <formula>AND(COUNTIF($N$32:$N$32,N32)&gt;1,NOT(ISBLANK(N32)))</formula>
    </cfRule>
  </conditionalFormatting>
  <conditionalFormatting sqref="N32">
    <cfRule type="duplicateValues" priority="385" dxfId="646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646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81" dxfId="0" stopIfTrue="1">
      <formula>AND(COUNTIF($N$36:$N$36,N36)&gt;1,NOT(ISBLANK(N36)))</formula>
    </cfRule>
  </conditionalFormatting>
  <conditionalFormatting sqref="N36">
    <cfRule type="duplicateValues" priority="380" dxfId="0" stopIfTrue="1">
      <formula>AND(COUNTIF($N$36:$N$36,N36)&gt;1,NOT(ISBLANK(N36)))</formula>
    </cfRule>
  </conditionalFormatting>
  <conditionalFormatting sqref="N36">
    <cfRule type="duplicateValues" priority="379" dxfId="0" stopIfTrue="1">
      <formula>AND(COUNTIF($N$36:$N$36,N36)&gt;1,NOT(ISBLANK(N36)))</formula>
    </cfRule>
  </conditionalFormatting>
  <conditionalFormatting sqref="N36">
    <cfRule type="duplicateValues" priority="378" dxfId="0" stopIfTrue="1">
      <formula>AND(COUNTIF($N$36:$N$36,N36)&gt;1,NOT(ISBLANK(N36)))</formula>
    </cfRule>
  </conditionalFormatting>
  <conditionalFormatting sqref="N36">
    <cfRule type="duplicateValues" priority="377" dxfId="0" stopIfTrue="1">
      <formula>AND(COUNTIF($N$36:$N$36,N36)&gt;1,NOT(ISBLANK(N36)))</formula>
    </cfRule>
  </conditionalFormatting>
  <conditionalFormatting sqref="N36">
    <cfRule type="duplicateValues" priority="376" dxfId="0" stopIfTrue="1">
      <formula>AND(COUNTIF($N$36:$N$36,N36)&gt;1,NOT(ISBLANK(N36)))</formula>
    </cfRule>
  </conditionalFormatting>
  <conditionalFormatting sqref="N36">
    <cfRule type="duplicateValues" priority="375" dxfId="646" stopIfTrue="1">
      <formula>AND(COUNTIF($N$36:$N$36,N36)&gt;1,NOT(ISBLANK(N36)))</formula>
    </cfRule>
  </conditionalFormatting>
  <conditionalFormatting sqref="N36">
    <cfRule type="duplicateValues" priority="373" dxfId="646">
      <formula>AND(COUNTIF($N$36:$N$36,N36)&gt;1,NOT(ISBLANK(N36)))</formula>
    </cfRule>
    <cfRule type="duplicateValues" priority="374" dxfId="0" stopIfTrue="1">
      <formula>AND(COUNTIF($N$36:$N$36,N36)&gt;1,NOT(ISBLANK(N36)))</formula>
    </cfRule>
  </conditionalFormatting>
  <conditionalFormatting sqref="N36">
    <cfRule type="duplicateValues" priority="372" dxfId="0" stopIfTrue="1">
      <formula>AND(COUNTIF($N$36:$N$36,N36)&gt;1,NOT(ISBLANK(N36)))</formula>
    </cfRule>
  </conditionalFormatting>
  <conditionalFormatting sqref="N36">
    <cfRule type="duplicateValues" priority="371" dxfId="0" stopIfTrue="1">
      <formula>AND(COUNTIF($N$36:$N$36,N36)&gt;1,NOT(ISBLANK(N36)))</formula>
    </cfRule>
  </conditionalFormatting>
  <conditionalFormatting sqref="N36">
    <cfRule type="duplicateValues" priority="370" dxfId="0" stopIfTrue="1">
      <formula>AND(COUNTIF($N$36:$N$36,N36)&gt;1,NOT(ISBLANK(N36)))</formula>
    </cfRule>
  </conditionalFormatting>
  <conditionalFormatting sqref="N36">
    <cfRule type="duplicateValues" priority="369" dxfId="0" stopIfTrue="1">
      <formula>AND(COUNTIF($N$36:$N$36,N36)&gt;1,NOT(ISBLANK(N36)))</formula>
    </cfRule>
  </conditionalFormatting>
  <conditionalFormatting sqref="N36">
    <cfRule type="duplicateValues" priority="368" dxfId="0" stopIfTrue="1">
      <formula>AND(COUNTIF($N$36:$N$36,N36)&gt;1,NOT(ISBLANK(N36)))</formula>
    </cfRule>
  </conditionalFormatting>
  <conditionalFormatting sqref="N36">
    <cfRule type="duplicateValues" priority="367" dxfId="0" stopIfTrue="1">
      <formula>AND(COUNTIF($N$36:$N$36,N36)&gt;1,NOT(ISBLANK(N36)))</formula>
    </cfRule>
  </conditionalFormatting>
  <conditionalFormatting sqref="N36">
    <cfRule type="duplicateValues" priority="366" dxfId="646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646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62" dxfId="0" stopIfTrue="1">
      <formula>AND(COUNTIF($N$40:$N$40,N40)&gt;1,NOT(ISBLANK(N40)))</formula>
    </cfRule>
  </conditionalFormatting>
  <conditionalFormatting sqref="N40">
    <cfRule type="duplicateValues" priority="361" dxfId="0" stopIfTrue="1">
      <formula>AND(COUNTIF($N$40:$N$40,N40)&gt;1,NOT(ISBLANK(N40)))</formula>
    </cfRule>
  </conditionalFormatting>
  <conditionalFormatting sqref="N40">
    <cfRule type="duplicateValues" priority="360" dxfId="0" stopIfTrue="1">
      <formula>AND(COUNTIF($N$40:$N$40,N40)&gt;1,NOT(ISBLANK(N40)))</formula>
    </cfRule>
  </conditionalFormatting>
  <conditionalFormatting sqref="N40">
    <cfRule type="duplicateValues" priority="359" dxfId="0" stopIfTrue="1">
      <formula>AND(COUNTIF($N$40:$N$40,N40)&gt;1,NOT(ISBLANK(N40)))</formula>
    </cfRule>
  </conditionalFormatting>
  <conditionalFormatting sqref="N40">
    <cfRule type="duplicateValues" priority="358" dxfId="0" stopIfTrue="1">
      <formula>AND(COUNTIF($N$40:$N$40,N40)&gt;1,NOT(ISBLANK(N40)))</formula>
    </cfRule>
  </conditionalFormatting>
  <conditionalFormatting sqref="N40">
    <cfRule type="duplicateValues" priority="357" dxfId="0" stopIfTrue="1">
      <formula>AND(COUNTIF($N$40:$N$40,N40)&gt;1,NOT(ISBLANK(N40)))</formula>
    </cfRule>
  </conditionalFormatting>
  <conditionalFormatting sqref="N40">
    <cfRule type="duplicateValues" priority="356" dxfId="646" stopIfTrue="1">
      <formula>AND(COUNTIF($N$40:$N$40,N40)&gt;1,NOT(ISBLANK(N40)))</formula>
    </cfRule>
  </conditionalFormatting>
  <conditionalFormatting sqref="N40">
    <cfRule type="duplicateValues" priority="354" dxfId="646">
      <formula>AND(COUNTIF($N$40:$N$40,N40)&gt;1,NOT(ISBLANK(N40)))</formula>
    </cfRule>
    <cfRule type="duplicateValues" priority="355" dxfId="0" stopIfTrue="1">
      <formula>AND(COUNTIF($N$40:$N$40,N40)&gt;1,NOT(ISBLANK(N40)))</formula>
    </cfRule>
  </conditionalFormatting>
  <conditionalFormatting sqref="N40">
    <cfRule type="duplicateValues" priority="353" dxfId="0" stopIfTrue="1">
      <formula>AND(COUNTIF($N$40:$N$40,N40)&gt;1,NOT(ISBLANK(N40)))</formula>
    </cfRule>
  </conditionalFormatting>
  <conditionalFormatting sqref="N40">
    <cfRule type="duplicateValues" priority="352" dxfId="0" stopIfTrue="1">
      <formula>AND(COUNTIF($N$40:$N$40,N40)&gt;1,NOT(ISBLANK(N40)))</formula>
    </cfRule>
  </conditionalFormatting>
  <conditionalFormatting sqref="N40">
    <cfRule type="duplicateValues" priority="351" dxfId="0" stopIfTrue="1">
      <formula>AND(COUNTIF($N$40:$N$40,N40)&gt;1,NOT(ISBLANK(N40)))</formula>
    </cfRule>
  </conditionalFormatting>
  <conditionalFormatting sqref="N40">
    <cfRule type="duplicateValues" priority="350" dxfId="0" stopIfTrue="1">
      <formula>AND(COUNTIF($N$40:$N$40,N40)&gt;1,NOT(ISBLANK(N40)))</formula>
    </cfRule>
  </conditionalFormatting>
  <conditionalFormatting sqref="N40">
    <cfRule type="duplicateValues" priority="349" dxfId="0" stopIfTrue="1">
      <formula>AND(COUNTIF($N$40:$N$40,N40)&gt;1,NOT(ISBLANK(N40)))</formula>
    </cfRule>
  </conditionalFormatting>
  <conditionalFormatting sqref="N40">
    <cfRule type="duplicateValues" priority="348" dxfId="0" stopIfTrue="1">
      <formula>AND(COUNTIF($N$40:$N$40,N40)&gt;1,NOT(ISBLANK(N40)))</formula>
    </cfRule>
  </conditionalFormatting>
  <conditionalFormatting sqref="N40">
    <cfRule type="duplicateValues" priority="347" dxfId="646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646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43" dxfId="0" stopIfTrue="1">
      <formula>AND(COUNTIF($N$44:$N$44,N44)&gt;1,NOT(ISBLANK(N44)))</formula>
    </cfRule>
  </conditionalFormatting>
  <conditionalFormatting sqref="N44">
    <cfRule type="duplicateValues" priority="342" dxfId="0" stopIfTrue="1">
      <formula>AND(COUNTIF($N$44:$N$44,N44)&gt;1,NOT(ISBLANK(N44)))</formula>
    </cfRule>
  </conditionalFormatting>
  <conditionalFormatting sqref="N44">
    <cfRule type="duplicateValues" priority="341" dxfId="0" stopIfTrue="1">
      <formula>AND(COUNTIF($N$44:$N$44,N44)&gt;1,NOT(ISBLANK(N44)))</formula>
    </cfRule>
  </conditionalFormatting>
  <conditionalFormatting sqref="N44">
    <cfRule type="duplicateValues" priority="340" dxfId="0" stopIfTrue="1">
      <formula>AND(COUNTIF($N$44:$N$44,N44)&gt;1,NOT(ISBLANK(N44)))</formula>
    </cfRule>
  </conditionalFormatting>
  <conditionalFormatting sqref="N44">
    <cfRule type="duplicateValues" priority="339" dxfId="0" stopIfTrue="1">
      <formula>AND(COUNTIF($N$44:$N$44,N44)&gt;1,NOT(ISBLANK(N44)))</formula>
    </cfRule>
  </conditionalFormatting>
  <conditionalFormatting sqref="N44">
    <cfRule type="duplicateValues" priority="338" dxfId="0" stopIfTrue="1">
      <formula>AND(COUNTIF($N$44:$N$44,N44)&gt;1,NOT(ISBLANK(N44)))</formula>
    </cfRule>
  </conditionalFormatting>
  <conditionalFormatting sqref="N44">
    <cfRule type="duplicateValues" priority="337" dxfId="646" stopIfTrue="1">
      <formula>AND(COUNTIF($N$44:$N$44,N44)&gt;1,NOT(ISBLANK(N44)))</formula>
    </cfRule>
  </conditionalFormatting>
  <conditionalFormatting sqref="N44">
    <cfRule type="duplicateValues" priority="335" dxfId="646">
      <formula>AND(COUNTIF($N$44:$N$44,N44)&gt;1,NOT(ISBLANK(N44)))</formula>
    </cfRule>
    <cfRule type="duplicateValues" priority="336" dxfId="0" stopIfTrue="1">
      <formula>AND(COUNTIF($N$44:$N$44,N44)&gt;1,NOT(ISBLANK(N44)))</formula>
    </cfRule>
  </conditionalFormatting>
  <conditionalFormatting sqref="N44">
    <cfRule type="duplicateValues" priority="334" dxfId="0" stopIfTrue="1">
      <formula>AND(COUNTIF($N$44:$N$44,N44)&gt;1,NOT(ISBLANK(N44)))</formula>
    </cfRule>
  </conditionalFormatting>
  <conditionalFormatting sqref="N44">
    <cfRule type="duplicateValues" priority="333" dxfId="0" stopIfTrue="1">
      <formula>AND(COUNTIF($N$44:$N$44,N44)&gt;1,NOT(ISBLANK(N44)))</formula>
    </cfRule>
  </conditionalFormatting>
  <conditionalFormatting sqref="N44">
    <cfRule type="duplicateValues" priority="332" dxfId="0" stopIfTrue="1">
      <formula>AND(COUNTIF($N$44:$N$44,N44)&gt;1,NOT(ISBLANK(N44)))</formula>
    </cfRule>
  </conditionalFormatting>
  <conditionalFormatting sqref="N44">
    <cfRule type="duplicateValues" priority="331" dxfId="0" stopIfTrue="1">
      <formula>AND(COUNTIF($N$44:$N$44,N44)&gt;1,NOT(ISBLANK(N44)))</formula>
    </cfRule>
  </conditionalFormatting>
  <conditionalFormatting sqref="N44">
    <cfRule type="duplicateValues" priority="330" dxfId="0" stopIfTrue="1">
      <formula>AND(COUNTIF($N$44:$N$44,N44)&gt;1,NOT(ISBLANK(N44)))</formula>
    </cfRule>
  </conditionalFormatting>
  <conditionalFormatting sqref="N44">
    <cfRule type="duplicateValues" priority="329" dxfId="0" stopIfTrue="1">
      <formula>AND(COUNTIF($N$44:$N$44,N44)&gt;1,NOT(ISBLANK(N44)))</formula>
    </cfRule>
  </conditionalFormatting>
  <conditionalFormatting sqref="N44">
    <cfRule type="duplicateValues" priority="328" dxfId="646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646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24" dxfId="0" stopIfTrue="1">
      <formula>AND(COUNTIF($N$48:$N$48,N48)&gt;1,NOT(ISBLANK(N48)))</formula>
    </cfRule>
  </conditionalFormatting>
  <conditionalFormatting sqref="N48">
    <cfRule type="duplicateValues" priority="323" dxfId="0" stopIfTrue="1">
      <formula>AND(COUNTIF($N$48:$N$48,N48)&gt;1,NOT(ISBLANK(N48)))</formula>
    </cfRule>
  </conditionalFormatting>
  <conditionalFormatting sqref="N48">
    <cfRule type="duplicateValues" priority="322" dxfId="0" stopIfTrue="1">
      <formula>AND(COUNTIF($N$48:$N$48,N48)&gt;1,NOT(ISBLANK(N48)))</formula>
    </cfRule>
  </conditionalFormatting>
  <conditionalFormatting sqref="N48">
    <cfRule type="duplicateValues" priority="321" dxfId="0" stopIfTrue="1">
      <formula>AND(COUNTIF($N$48:$N$48,N48)&gt;1,NOT(ISBLANK(N48)))</formula>
    </cfRule>
  </conditionalFormatting>
  <conditionalFormatting sqref="N48">
    <cfRule type="duplicateValues" priority="320" dxfId="0" stopIfTrue="1">
      <formula>AND(COUNTIF($N$48:$N$48,N48)&gt;1,NOT(ISBLANK(N48)))</formula>
    </cfRule>
  </conditionalFormatting>
  <conditionalFormatting sqref="N48">
    <cfRule type="duplicateValues" priority="319" dxfId="0" stopIfTrue="1">
      <formula>AND(COUNTIF($N$48:$N$48,N48)&gt;1,NOT(ISBLANK(N48)))</formula>
    </cfRule>
  </conditionalFormatting>
  <conditionalFormatting sqref="N48">
    <cfRule type="duplicateValues" priority="318" dxfId="646" stopIfTrue="1">
      <formula>AND(COUNTIF($N$48:$N$48,N48)&gt;1,NOT(ISBLANK(N48)))</formula>
    </cfRule>
  </conditionalFormatting>
  <conditionalFormatting sqref="N48">
    <cfRule type="duplicateValues" priority="316" dxfId="646">
      <formula>AND(COUNTIF($N$48:$N$48,N48)&gt;1,NOT(ISBLANK(N48)))</formula>
    </cfRule>
    <cfRule type="duplicateValues" priority="317" dxfId="0" stopIfTrue="1">
      <formula>AND(COUNTIF($N$48:$N$48,N48)&gt;1,NOT(ISBLANK(N48)))</formula>
    </cfRule>
  </conditionalFormatting>
  <conditionalFormatting sqref="N48">
    <cfRule type="duplicateValues" priority="315" dxfId="0" stopIfTrue="1">
      <formula>AND(COUNTIF($N$48:$N$48,N48)&gt;1,NOT(ISBLANK(N48)))</formula>
    </cfRule>
  </conditionalFormatting>
  <conditionalFormatting sqref="N48">
    <cfRule type="duplicateValues" priority="314" dxfId="0" stopIfTrue="1">
      <formula>AND(COUNTIF($N$48:$N$48,N48)&gt;1,NOT(ISBLANK(N48)))</formula>
    </cfRule>
  </conditionalFormatting>
  <conditionalFormatting sqref="N48">
    <cfRule type="duplicateValues" priority="313" dxfId="0" stopIfTrue="1">
      <formula>AND(COUNTIF($N$48:$N$48,N48)&gt;1,NOT(ISBLANK(N48)))</formula>
    </cfRule>
  </conditionalFormatting>
  <conditionalFormatting sqref="N48">
    <cfRule type="duplicateValues" priority="312" dxfId="0" stopIfTrue="1">
      <formula>AND(COUNTIF($N$48:$N$48,N48)&gt;1,NOT(ISBLANK(N48)))</formula>
    </cfRule>
  </conditionalFormatting>
  <conditionalFormatting sqref="N48">
    <cfRule type="duplicateValues" priority="311" dxfId="0" stopIfTrue="1">
      <formula>AND(COUNTIF($N$48:$N$48,N48)&gt;1,NOT(ISBLANK(N48)))</formula>
    </cfRule>
  </conditionalFormatting>
  <conditionalFormatting sqref="N48">
    <cfRule type="duplicateValues" priority="310" dxfId="0" stopIfTrue="1">
      <formula>AND(COUNTIF($N$48:$N$48,N48)&gt;1,NOT(ISBLANK(N48)))</formula>
    </cfRule>
  </conditionalFormatting>
  <conditionalFormatting sqref="N48">
    <cfRule type="duplicateValues" priority="309" dxfId="646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646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305" dxfId="0" stopIfTrue="1">
      <formula>AND(COUNTIF($N$52:$N$52,N52)&gt;1,NOT(ISBLANK(N52)))</formula>
    </cfRule>
  </conditionalFormatting>
  <conditionalFormatting sqref="N52">
    <cfRule type="duplicateValues" priority="304" dxfId="0" stopIfTrue="1">
      <formula>AND(COUNTIF($N$52:$N$52,N52)&gt;1,NOT(ISBLANK(N52)))</formula>
    </cfRule>
  </conditionalFormatting>
  <conditionalFormatting sqref="N52">
    <cfRule type="duplicateValues" priority="303" dxfId="0" stopIfTrue="1">
      <formula>AND(COUNTIF($N$52:$N$52,N52)&gt;1,NOT(ISBLANK(N52)))</formula>
    </cfRule>
  </conditionalFormatting>
  <conditionalFormatting sqref="N52">
    <cfRule type="duplicateValues" priority="302" dxfId="0" stopIfTrue="1">
      <formula>AND(COUNTIF($N$52:$N$52,N52)&gt;1,NOT(ISBLANK(N52)))</formula>
    </cfRule>
  </conditionalFormatting>
  <conditionalFormatting sqref="N52">
    <cfRule type="duplicateValues" priority="301" dxfId="0" stopIfTrue="1">
      <formula>AND(COUNTIF($N$52:$N$52,N52)&gt;1,NOT(ISBLANK(N52)))</formula>
    </cfRule>
  </conditionalFormatting>
  <conditionalFormatting sqref="N52">
    <cfRule type="duplicateValues" priority="300" dxfId="0" stopIfTrue="1">
      <formula>AND(COUNTIF($N$52:$N$52,N52)&gt;1,NOT(ISBLANK(N52)))</formula>
    </cfRule>
  </conditionalFormatting>
  <conditionalFormatting sqref="N52">
    <cfRule type="duplicateValues" priority="299" dxfId="646" stopIfTrue="1">
      <formula>AND(COUNTIF($N$52:$N$52,N52)&gt;1,NOT(ISBLANK(N52)))</formula>
    </cfRule>
  </conditionalFormatting>
  <conditionalFormatting sqref="N52">
    <cfRule type="duplicateValues" priority="297" dxfId="646">
      <formula>AND(COUNTIF($N$52:$N$52,N52)&gt;1,NOT(ISBLANK(N52)))</formula>
    </cfRule>
    <cfRule type="duplicateValues" priority="298" dxfId="0" stopIfTrue="1">
      <formula>AND(COUNTIF($N$52:$N$52,N52)&gt;1,NOT(ISBLANK(N52)))</formula>
    </cfRule>
  </conditionalFormatting>
  <conditionalFormatting sqref="N52">
    <cfRule type="duplicateValues" priority="296" dxfId="0" stopIfTrue="1">
      <formula>AND(COUNTIF($N$52:$N$52,N52)&gt;1,NOT(ISBLANK(N52)))</formula>
    </cfRule>
  </conditionalFormatting>
  <conditionalFormatting sqref="N52">
    <cfRule type="duplicateValues" priority="295" dxfId="0" stopIfTrue="1">
      <formula>AND(COUNTIF($N$52:$N$52,N52)&gt;1,NOT(ISBLANK(N52)))</formula>
    </cfRule>
  </conditionalFormatting>
  <conditionalFormatting sqref="N52">
    <cfRule type="duplicateValues" priority="294" dxfId="0" stopIfTrue="1">
      <formula>AND(COUNTIF($N$52:$N$52,N52)&gt;1,NOT(ISBLANK(N52)))</formula>
    </cfRule>
  </conditionalFormatting>
  <conditionalFormatting sqref="N52">
    <cfRule type="duplicateValues" priority="293" dxfId="0" stopIfTrue="1">
      <formula>AND(COUNTIF($N$52:$N$52,N52)&gt;1,NOT(ISBLANK(N52)))</formula>
    </cfRule>
  </conditionalFormatting>
  <conditionalFormatting sqref="N52">
    <cfRule type="duplicateValues" priority="292" dxfId="0" stopIfTrue="1">
      <formula>AND(COUNTIF($N$52:$N$52,N52)&gt;1,NOT(ISBLANK(N52)))</formula>
    </cfRule>
  </conditionalFormatting>
  <conditionalFormatting sqref="N52">
    <cfRule type="duplicateValues" priority="291" dxfId="0" stopIfTrue="1">
      <formula>AND(COUNTIF($N$52:$N$52,N52)&gt;1,NOT(ISBLANK(N52)))</formula>
    </cfRule>
  </conditionalFormatting>
  <conditionalFormatting sqref="N52">
    <cfRule type="duplicateValues" priority="290" dxfId="646" stopIfTrue="1">
      <formula>AND(COUNTIF($N$52:$N$52,N52)&gt;1,NOT(ISBLANK(N52)))</formula>
    </cfRule>
  </conditionalFormatting>
  <conditionalFormatting sqref="N56">
    <cfRule type="duplicateValues" priority="289" dxfId="0" stopIfTrue="1">
      <formula>AND(COUNTIF($N$56:$N$56,N56)&gt;1,NOT(ISBLANK(N56)))</formula>
    </cfRule>
  </conditionalFormatting>
  <conditionalFormatting sqref="N56">
    <cfRule type="duplicateValues" priority="287" dxfId="646">
      <formula>AND(COUNTIF($N$56:$N$56,N56)&gt;1,NOT(ISBLANK(N56)))</formula>
    </cfRule>
    <cfRule type="duplicateValues" priority="288" dxfId="0" stopIfTrue="1">
      <formula>AND(COUNTIF($N$56:$N$56,N56)&gt;1,NOT(ISBLANK(N56)))</formula>
    </cfRule>
  </conditionalFormatting>
  <conditionalFormatting sqref="N56">
    <cfRule type="duplicateValues" priority="286" dxfId="0" stopIfTrue="1">
      <formula>AND(COUNTIF($N$56:$N$56,N56)&gt;1,NOT(ISBLANK(N56)))</formula>
    </cfRule>
  </conditionalFormatting>
  <conditionalFormatting sqref="N56">
    <cfRule type="duplicateValues" priority="285" dxfId="0" stopIfTrue="1">
      <formula>AND(COUNTIF($N$56:$N$56,N56)&gt;1,NOT(ISBLANK(N56)))</formula>
    </cfRule>
  </conditionalFormatting>
  <conditionalFormatting sqref="N56">
    <cfRule type="duplicateValues" priority="284" dxfId="0" stopIfTrue="1">
      <formula>AND(COUNTIF($N$56:$N$56,N56)&gt;1,NOT(ISBLANK(N56)))</formula>
    </cfRule>
  </conditionalFormatting>
  <conditionalFormatting sqref="N56">
    <cfRule type="duplicateValues" priority="283" dxfId="0" stopIfTrue="1">
      <formula>AND(COUNTIF($N$56:$N$56,N56)&gt;1,NOT(ISBLANK(N56)))</formula>
    </cfRule>
  </conditionalFormatting>
  <conditionalFormatting sqref="N56">
    <cfRule type="duplicateValues" priority="282" dxfId="0" stopIfTrue="1">
      <formula>AND(COUNTIF($N$56:$N$56,N56)&gt;1,NOT(ISBLANK(N56)))</formula>
    </cfRule>
  </conditionalFormatting>
  <conditionalFormatting sqref="N56">
    <cfRule type="duplicateValues" priority="281" dxfId="0" stopIfTrue="1">
      <formula>AND(COUNTIF($N$56:$N$56,N56)&gt;1,NOT(ISBLANK(N56)))</formula>
    </cfRule>
  </conditionalFormatting>
  <conditionalFormatting sqref="N56">
    <cfRule type="duplicateValues" priority="280" dxfId="646" stopIfTrue="1">
      <formula>AND(COUNTIF($N$56:$N$56,N56)&gt;1,NOT(ISBLANK(N56)))</formula>
    </cfRule>
  </conditionalFormatting>
  <conditionalFormatting sqref="N56">
    <cfRule type="duplicateValues" priority="278" dxfId="646">
      <formula>AND(COUNTIF($N$56:$N$56,N56)&gt;1,NOT(ISBLANK(N56)))</formula>
    </cfRule>
    <cfRule type="duplicateValues" priority="279" dxfId="0" stopIfTrue="1">
      <formula>AND(COUNTIF($N$56:$N$56,N56)&gt;1,NOT(ISBLANK(N56)))</formula>
    </cfRule>
  </conditionalFormatting>
  <conditionalFormatting sqref="N56">
    <cfRule type="duplicateValues" priority="277" dxfId="0" stopIfTrue="1">
      <formula>AND(COUNTIF($N$56:$N$56,N56)&gt;1,NOT(ISBLANK(N56)))</formula>
    </cfRule>
  </conditionalFormatting>
  <conditionalFormatting sqref="N56">
    <cfRule type="duplicateValues" priority="276" dxfId="0" stopIfTrue="1">
      <formula>AND(COUNTIF($N$56:$N$56,N56)&gt;1,NOT(ISBLANK(N56)))</formula>
    </cfRule>
  </conditionalFormatting>
  <conditionalFormatting sqref="N56">
    <cfRule type="duplicateValues" priority="275" dxfId="0" stopIfTrue="1">
      <formula>AND(COUNTIF($N$56:$N$56,N56)&gt;1,NOT(ISBLANK(N56)))</formula>
    </cfRule>
  </conditionalFormatting>
  <conditionalFormatting sqref="N56">
    <cfRule type="duplicateValues" priority="274" dxfId="0" stopIfTrue="1">
      <formula>AND(COUNTIF($N$56:$N$56,N56)&gt;1,NOT(ISBLANK(N56)))</formula>
    </cfRule>
  </conditionalFormatting>
  <conditionalFormatting sqref="N56">
    <cfRule type="duplicateValues" priority="273" dxfId="0" stopIfTrue="1">
      <formula>AND(COUNTIF($N$56:$N$56,N56)&gt;1,NOT(ISBLANK(N56)))</formula>
    </cfRule>
  </conditionalFormatting>
  <conditionalFormatting sqref="N56">
    <cfRule type="duplicateValues" priority="272" dxfId="0" stopIfTrue="1">
      <formula>AND(COUNTIF($N$56:$N$56,N56)&gt;1,NOT(ISBLANK(N56)))</formula>
    </cfRule>
  </conditionalFormatting>
  <conditionalFormatting sqref="N56">
    <cfRule type="duplicateValues" priority="271" dxfId="646" stopIfTrue="1">
      <formula>AND(COUNTIF($N$56:$N$56,N56)&gt;1,NOT(ISBLANK(N56)))</formula>
    </cfRule>
  </conditionalFormatting>
  <conditionalFormatting sqref="N60">
    <cfRule type="duplicateValues" priority="270" dxfId="0" stopIfTrue="1">
      <formula>AND(COUNTIF($N$60:$N$60,N60)&gt;1,NOT(ISBLANK(N60)))</formula>
    </cfRule>
  </conditionalFormatting>
  <conditionalFormatting sqref="N60">
    <cfRule type="duplicateValues" priority="268" dxfId="646">
      <formula>AND(COUNTIF($N$60:$N$60,N60)&gt;1,NOT(ISBLANK(N60)))</formula>
    </cfRule>
    <cfRule type="duplicateValues" priority="269" dxfId="0" stopIfTrue="1">
      <formula>AND(COUNTIF($N$60:$N$60,N60)&gt;1,NOT(ISBLANK(N60)))</formula>
    </cfRule>
  </conditionalFormatting>
  <conditionalFormatting sqref="N60">
    <cfRule type="duplicateValues" priority="267" dxfId="0" stopIfTrue="1">
      <formula>AND(COUNTIF($N$60:$N$60,N60)&gt;1,NOT(ISBLANK(N60)))</formula>
    </cfRule>
  </conditionalFormatting>
  <conditionalFormatting sqref="N60">
    <cfRule type="duplicateValues" priority="266" dxfId="0" stopIfTrue="1">
      <formula>AND(COUNTIF($N$60:$N$60,N60)&gt;1,NOT(ISBLANK(N60)))</formula>
    </cfRule>
  </conditionalFormatting>
  <conditionalFormatting sqref="N60">
    <cfRule type="duplicateValues" priority="265" dxfId="0" stopIfTrue="1">
      <formula>AND(COUNTIF($N$60:$N$60,N60)&gt;1,NOT(ISBLANK(N60)))</formula>
    </cfRule>
  </conditionalFormatting>
  <conditionalFormatting sqref="N60">
    <cfRule type="duplicateValues" priority="264" dxfId="0" stopIfTrue="1">
      <formula>AND(COUNTIF($N$60:$N$60,N60)&gt;1,NOT(ISBLANK(N60)))</formula>
    </cfRule>
  </conditionalFormatting>
  <conditionalFormatting sqref="N60">
    <cfRule type="duplicateValues" priority="263" dxfId="0" stopIfTrue="1">
      <formula>AND(COUNTIF($N$60:$N$60,N60)&gt;1,NOT(ISBLANK(N60)))</formula>
    </cfRule>
  </conditionalFormatting>
  <conditionalFormatting sqref="N60">
    <cfRule type="duplicateValues" priority="262" dxfId="0" stopIfTrue="1">
      <formula>AND(COUNTIF($N$60:$N$60,N60)&gt;1,NOT(ISBLANK(N60)))</formula>
    </cfRule>
  </conditionalFormatting>
  <conditionalFormatting sqref="N60">
    <cfRule type="duplicateValues" priority="261" dxfId="646" stopIfTrue="1">
      <formula>AND(COUNTIF($N$60:$N$60,N60)&gt;1,NOT(ISBLANK(N60)))</formula>
    </cfRule>
  </conditionalFormatting>
  <conditionalFormatting sqref="N60">
    <cfRule type="duplicateValues" priority="259" dxfId="646">
      <formula>AND(COUNTIF($N$60:$N$60,N60)&gt;1,NOT(ISBLANK(N60)))</formula>
    </cfRule>
    <cfRule type="duplicateValues" priority="260" dxfId="0" stopIfTrue="1">
      <formula>AND(COUNTIF($N$60:$N$60,N60)&gt;1,NOT(ISBLANK(N60)))</formula>
    </cfRule>
  </conditionalFormatting>
  <conditionalFormatting sqref="N60">
    <cfRule type="duplicateValues" priority="258" dxfId="0" stopIfTrue="1">
      <formula>AND(COUNTIF($N$60:$N$60,N60)&gt;1,NOT(ISBLANK(N60)))</formula>
    </cfRule>
  </conditionalFormatting>
  <conditionalFormatting sqref="N60">
    <cfRule type="duplicateValues" priority="257" dxfId="0" stopIfTrue="1">
      <formula>AND(COUNTIF($N$60:$N$60,N60)&gt;1,NOT(ISBLANK(N60)))</formula>
    </cfRule>
  </conditionalFormatting>
  <conditionalFormatting sqref="N60">
    <cfRule type="duplicateValues" priority="256" dxfId="0" stopIfTrue="1">
      <formula>AND(COUNTIF($N$60:$N$60,N60)&gt;1,NOT(ISBLANK(N60)))</formula>
    </cfRule>
  </conditionalFormatting>
  <conditionalFormatting sqref="N60">
    <cfRule type="duplicateValues" priority="255" dxfId="0" stopIfTrue="1">
      <formula>AND(COUNTIF($N$60:$N$60,N60)&gt;1,NOT(ISBLANK(N60)))</formula>
    </cfRule>
  </conditionalFormatting>
  <conditionalFormatting sqref="N60">
    <cfRule type="duplicateValues" priority="254" dxfId="0" stopIfTrue="1">
      <formula>AND(COUNTIF($N$60:$N$60,N60)&gt;1,NOT(ISBLANK(N60)))</formula>
    </cfRule>
  </conditionalFormatting>
  <conditionalFormatting sqref="N60">
    <cfRule type="duplicateValues" priority="253" dxfId="0" stopIfTrue="1">
      <formula>AND(COUNTIF($N$60:$N$60,N60)&gt;1,NOT(ISBLANK(N60)))</formula>
    </cfRule>
  </conditionalFormatting>
  <conditionalFormatting sqref="N60">
    <cfRule type="duplicateValues" priority="252" dxfId="646" stopIfTrue="1">
      <formula>AND(COUNTIF($N$60:$N$60,N60)&gt;1,NOT(ISBLANK(N60)))</formula>
    </cfRule>
  </conditionalFormatting>
  <conditionalFormatting sqref="N64">
    <cfRule type="duplicateValues" priority="251" dxfId="0" stopIfTrue="1">
      <formula>AND(COUNTIF($N$64:$N$64,N64)&gt;1,NOT(ISBLANK(N64)))</formula>
    </cfRule>
  </conditionalFormatting>
  <conditionalFormatting sqref="N64">
    <cfRule type="duplicateValues" priority="249" dxfId="646">
      <formula>AND(COUNTIF($N$64:$N$64,N64)&gt;1,NOT(ISBLANK(N64)))</formula>
    </cfRule>
    <cfRule type="duplicateValues" priority="250" dxfId="0" stopIfTrue="1">
      <formula>AND(COUNTIF($N$64:$N$64,N64)&gt;1,NOT(ISBLANK(N64)))</formula>
    </cfRule>
  </conditionalFormatting>
  <conditionalFormatting sqref="N64">
    <cfRule type="duplicateValues" priority="248" dxfId="0" stopIfTrue="1">
      <formula>AND(COUNTIF($N$64:$N$64,N64)&gt;1,NOT(ISBLANK(N64)))</formula>
    </cfRule>
  </conditionalFormatting>
  <conditionalFormatting sqref="N64">
    <cfRule type="duplicateValues" priority="247" dxfId="0" stopIfTrue="1">
      <formula>AND(COUNTIF($N$64:$N$64,N64)&gt;1,NOT(ISBLANK(N64)))</formula>
    </cfRule>
  </conditionalFormatting>
  <conditionalFormatting sqref="N64">
    <cfRule type="duplicateValues" priority="246" dxfId="0" stopIfTrue="1">
      <formula>AND(COUNTIF($N$64:$N$64,N64)&gt;1,NOT(ISBLANK(N64)))</formula>
    </cfRule>
  </conditionalFormatting>
  <conditionalFormatting sqref="N64">
    <cfRule type="duplicateValues" priority="245" dxfId="0" stopIfTrue="1">
      <formula>AND(COUNTIF($N$64:$N$64,N64)&gt;1,NOT(ISBLANK(N64)))</formula>
    </cfRule>
  </conditionalFormatting>
  <conditionalFormatting sqref="N64">
    <cfRule type="duplicateValues" priority="244" dxfId="0" stopIfTrue="1">
      <formula>AND(COUNTIF($N$64:$N$64,N64)&gt;1,NOT(ISBLANK(N64)))</formula>
    </cfRule>
  </conditionalFormatting>
  <conditionalFormatting sqref="N64">
    <cfRule type="duplicateValues" priority="243" dxfId="0" stopIfTrue="1">
      <formula>AND(COUNTIF($N$64:$N$64,N64)&gt;1,NOT(ISBLANK(N64)))</formula>
    </cfRule>
  </conditionalFormatting>
  <conditionalFormatting sqref="N64">
    <cfRule type="duplicateValues" priority="242" dxfId="646" stopIfTrue="1">
      <formula>AND(COUNTIF($N$64:$N$64,N64)&gt;1,NOT(ISBLANK(N64)))</formula>
    </cfRule>
  </conditionalFormatting>
  <conditionalFormatting sqref="N64">
    <cfRule type="duplicateValues" priority="240" dxfId="646">
      <formula>AND(COUNTIF($N$64:$N$64,N64)&gt;1,NOT(ISBLANK(N64)))</formula>
    </cfRule>
    <cfRule type="duplicateValues" priority="241" dxfId="0" stopIfTrue="1">
      <formula>AND(COUNTIF($N$64:$N$64,N64)&gt;1,NOT(ISBLANK(N64)))</formula>
    </cfRule>
  </conditionalFormatting>
  <conditionalFormatting sqref="N64">
    <cfRule type="duplicateValues" priority="239" dxfId="0" stopIfTrue="1">
      <formula>AND(COUNTIF($N$64:$N$64,N64)&gt;1,NOT(ISBLANK(N64)))</formula>
    </cfRule>
  </conditionalFormatting>
  <conditionalFormatting sqref="N64">
    <cfRule type="duplicateValues" priority="238" dxfId="0" stopIfTrue="1">
      <formula>AND(COUNTIF($N$64:$N$64,N64)&gt;1,NOT(ISBLANK(N64)))</formula>
    </cfRule>
  </conditionalFormatting>
  <conditionalFormatting sqref="N64">
    <cfRule type="duplicateValues" priority="237" dxfId="0" stopIfTrue="1">
      <formula>AND(COUNTIF($N$64:$N$64,N64)&gt;1,NOT(ISBLANK(N64)))</formula>
    </cfRule>
  </conditionalFormatting>
  <conditionalFormatting sqref="N64">
    <cfRule type="duplicateValues" priority="236" dxfId="0" stopIfTrue="1">
      <formula>AND(COUNTIF($N$64:$N$64,N64)&gt;1,NOT(ISBLANK(N64)))</formula>
    </cfRule>
  </conditionalFormatting>
  <conditionalFormatting sqref="N64">
    <cfRule type="duplicateValues" priority="235" dxfId="0" stopIfTrue="1">
      <formula>AND(COUNTIF($N$64:$N$64,N64)&gt;1,NOT(ISBLANK(N64)))</formula>
    </cfRule>
  </conditionalFormatting>
  <conditionalFormatting sqref="N64">
    <cfRule type="duplicateValues" priority="234" dxfId="0" stopIfTrue="1">
      <formula>AND(COUNTIF($N$64:$N$64,N64)&gt;1,NOT(ISBLANK(N64)))</formula>
    </cfRule>
  </conditionalFormatting>
  <conditionalFormatting sqref="N64">
    <cfRule type="duplicateValues" priority="233" dxfId="646" stopIfTrue="1">
      <formula>AND(COUNTIF($N$64:$N$64,N64)&gt;1,NOT(ISBLANK(N64)))</formula>
    </cfRule>
  </conditionalFormatting>
  <conditionalFormatting sqref="N68">
    <cfRule type="duplicateValues" priority="232" dxfId="0" stopIfTrue="1">
      <formula>AND(COUNTIF($N$68:$N$68,N68)&gt;1,NOT(ISBLANK(N68)))</formula>
    </cfRule>
  </conditionalFormatting>
  <conditionalFormatting sqref="N68">
    <cfRule type="duplicateValues" priority="230" dxfId="646">
      <formula>AND(COUNTIF($N$68:$N$68,N68)&gt;1,NOT(ISBLANK(N68)))</formula>
    </cfRule>
    <cfRule type="duplicateValues" priority="231" dxfId="0" stopIfTrue="1">
      <formula>AND(COUNTIF($N$68:$N$68,N68)&gt;1,NOT(ISBLANK(N68)))</formula>
    </cfRule>
  </conditionalFormatting>
  <conditionalFormatting sqref="N68">
    <cfRule type="duplicateValues" priority="229" dxfId="0" stopIfTrue="1">
      <formula>AND(COUNTIF($N$68:$N$68,N68)&gt;1,NOT(ISBLANK(N68)))</formula>
    </cfRule>
  </conditionalFormatting>
  <conditionalFormatting sqref="N68">
    <cfRule type="duplicateValues" priority="228" dxfId="0" stopIfTrue="1">
      <formula>AND(COUNTIF($N$68:$N$68,N68)&gt;1,NOT(ISBLANK(N68)))</formula>
    </cfRule>
  </conditionalFormatting>
  <conditionalFormatting sqref="N68">
    <cfRule type="duplicateValues" priority="227" dxfId="0" stopIfTrue="1">
      <formula>AND(COUNTIF($N$68:$N$68,N68)&gt;1,NOT(ISBLANK(N68)))</formula>
    </cfRule>
  </conditionalFormatting>
  <conditionalFormatting sqref="N68">
    <cfRule type="duplicateValues" priority="226" dxfId="0" stopIfTrue="1">
      <formula>AND(COUNTIF($N$68:$N$68,N68)&gt;1,NOT(ISBLANK(N68)))</formula>
    </cfRule>
  </conditionalFormatting>
  <conditionalFormatting sqref="N68">
    <cfRule type="duplicateValues" priority="225" dxfId="0" stopIfTrue="1">
      <formula>AND(COUNTIF($N$68:$N$68,N68)&gt;1,NOT(ISBLANK(N68)))</formula>
    </cfRule>
  </conditionalFormatting>
  <conditionalFormatting sqref="N68">
    <cfRule type="duplicateValues" priority="224" dxfId="0" stopIfTrue="1">
      <formula>AND(COUNTIF($N$68:$N$68,N68)&gt;1,NOT(ISBLANK(N68)))</formula>
    </cfRule>
  </conditionalFormatting>
  <conditionalFormatting sqref="N68">
    <cfRule type="duplicateValues" priority="223" dxfId="646" stopIfTrue="1">
      <formula>AND(COUNTIF($N$68:$N$68,N68)&gt;1,NOT(ISBLANK(N68)))</formula>
    </cfRule>
  </conditionalFormatting>
  <conditionalFormatting sqref="N68">
    <cfRule type="duplicateValues" priority="221" dxfId="646">
      <formula>AND(COUNTIF($N$68:$N$68,N68)&gt;1,NOT(ISBLANK(N68)))</formula>
    </cfRule>
    <cfRule type="duplicateValues" priority="222" dxfId="0" stopIfTrue="1">
      <formula>AND(COUNTIF($N$68:$N$68,N68)&gt;1,NOT(ISBLANK(N68)))</formula>
    </cfRule>
  </conditionalFormatting>
  <conditionalFormatting sqref="N68">
    <cfRule type="duplicateValues" priority="220" dxfId="0" stopIfTrue="1">
      <formula>AND(COUNTIF($N$68:$N$68,N68)&gt;1,NOT(ISBLANK(N68)))</formula>
    </cfRule>
  </conditionalFormatting>
  <conditionalFormatting sqref="N68">
    <cfRule type="duplicateValues" priority="219" dxfId="0" stopIfTrue="1">
      <formula>AND(COUNTIF($N$68:$N$68,N68)&gt;1,NOT(ISBLANK(N68)))</formula>
    </cfRule>
  </conditionalFormatting>
  <conditionalFormatting sqref="N68">
    <cfRule type="duplicateValues" priority="218" dxfId="0" stopIfTrue="1">
      <formula>AND(COUNTIF($N$68:$N$68,N68)&gt;1,NOT(ISBLANK(N68)))</formula>
    </cfRule>
  </conditionalFormatting>
  <conditionalFormatting sqref="N68">
    <cfRule type="duplicateValues" priority="217" dxfId="0" stopIfTrue="1">
      <formula>AND(COUNTIF($N$68:$N$68,N68)&gt;1,NOT(ISBLANK(N68)))</formula>
    </cfRule>
  </conditionalFormatting>
  <conditionalFormatting sqref="N68">
    <cfRule type="duplicateValues" priority="216" dxfId="0" stopIfTrue="1">
      <formula>AND(COUNTIF($N$68:$N$68,N68)&gt;1,NOT(ISBLANK(N68)))</formula>
    </cfRule>
  </conditionalFormatting>
  <conditionalFormatting sqref="N68">
    <cfRule type="duplicateValues" priority="215" dxfId="0" stopIfTrue="1">
      <formula>AND(COUNTIF($N$68:$N$68,N68)&gt;1,NOT(ISBLANK(N68)))</formula>
    </cfRule>
  </conditionalFormatting>
  <conditionalFormatting sqref="N68">
    <cfRule type="duplicateValues" priority="214" dxfId="646" stopIfTrue="1">
      <formula>AND(COUNTIF($N$68:$N$68,N68)&gt;1,NOT(ISBLANK(N68)))</formula>
    </cfRule>
  </conditionalFormatting>
  <conditionalFormatting sqref="N72">
    <cfRule type="duplicateValues" priority="213" dxfId="0" stopIfTrue="1">
      <formula>AND(COUNTIF($N$72:$N$72,N72)&gt;1,NOT(ISBLANK(N72)))</formula>
    </cfRule>
  </conditionalFormatting>
  <conditionalFormatting sqref="N72">
    <cfRule type="duplicateValues" priority="211" dxfId="646">
      <formula>AND(COUNTIF($N$72:$N$72,N72)&gt;1,NOT(ISBLANK(N72)))</formula>
    </cfRule>
    <cfRule type="duplicateValues" priority="212" dxfId="0" stopIfTrue="1">
      <formula>AND(COUNTIF($N$72:$N$72,N72)&gt;1,NOT(ISBLANK(N72)))</formula>
    </cfRule>
  </conditionalFormatting>
  <conditionalFormatting sqref="N72">
    <cfRule type="duplicateValues" priority="210" dxfId="0" stopIfTrue="1">
      <formula>AND(COUNTIF($N$72:$N$72,N72)&gt;1,NOT(ISBLANK(N72)))</formula>
    </cfRule>
  </conditionalFormatting>
  <conditionalFormatting sqref="N72">
    <cfRule type="duplicateValues" priority="209" dxfId="0" stopIfTrue="1">
      <formula>AND(COUNTIF($N$72:$N$72,N72)&gt;1,NOT(ISBLANK(N72)))</formula>
    </cfRule>
  </conditionalFormatting>
  <conditionalFormatting sqref="N72">
    <cfRule type="duplicateValues" priority="208" dxfId="0" stopIfTrue="1">
      <formula>AND(COUNTIF($N$72:$N$72,N72)&gt;1,NOT(ISBLANK(N72)))</formula>
    </cfRule>
  </conditionalFormatting>
  <conditionalFormatting sqref="N72">
    <cfRule type="duplicateValues" priority="207" dxfId="0" stopIfTrue="1">
      <formula>AND(COUNTIF($N$72:$N$72,N72)&gt;1,NOT(ISBLANK(N72)))</formula>
    </cfRule>
  </conditionalFormatting>
  <conditionalFormatting sqref="N72">
    <cfRule type="duplicateValues" priority="206" dxfId="0" stopIfTrue="1">
      <formula>AND(COUNTIF($N$72:$N$72,N72)&gt;1,NOT(ISBLANK(N72)))</formula>
    </cfRule>
  </conditionalFormatting>
  <conditionalFormatting sqref="N72">
    <cfRule type="duplicateValues" priority="205" dxfId="0" stopIfTrue="1">
      <formula>AND(COUNTIF($N$72:$N$72,N72)&gt;1,NOT(ISBLANK(N72)))</formula>
    </cfRule>
  </conditionalFormatting>
  <conditionalFormatting sqref="N72">
    <cfRule type="duplicateValues" priority="204" dxfId="646" stopIfTrue="1">
      <formula>AND(COUNTIF($N$72:$N$72,N72)&gt;1,NOT(ISBLANK(N72)))</formula>
    </cfRule>
  </conditionalFormatting>
  <conditionalFormatting sqref="N72">
    <cfRule type="duplicateValues" priority="202" dxfId="646">
      <formula>AND(COUNTIF($N$72:$N$72,N72)&gt;1,NOT(ISBLANK(N72)))</formula>
    </cfRule>
    <cfRule type="duplicateValues" priority="203" dxfId="0" stopIfTrue="1">
      <formula>AND(COUNTIF($N$72:$N$72,N72)&gt;1,NOT(ISBLANK(N72)))</formula>
    </cfRule>
  </conditionalFormatting>
  <conditionalFormatting sqref="N72">
    <cfRule type="duplicateValues" priority="201" dxfId="0" stopIfTrue="1">
      <formula>AND(COUNTIF($N$72:$N$72,N72)&gt;1,NOT(ISBLANK(N72)))</formula>
    </cfRule>
  </conditionalFormatting>
  <conditionalFormatting sqref="N72">
    <cfRule type="duplicateValues" priority="200" dxfId="0" stopIfTrue="1">
      <formula>AND(COUNTIF($N$72:$N$72,N72)&gt;1,NOT(ISBLANK(N72)))</formula>
    </cfRule>
  </conditionalFormatting>
  <conditionalFormatting sqref="N72">
    <cfRule type="duplicateValues" priority="199" dxfId="0" stopIfTrue="1">
      <formula>AND(COUNTIF($N$72:$N$72,N72)&gt;1,NOT(ISBLANK(N72)))</formula>
    </cfRule>
  </conditionalFormatting>
  <conditionalFormatting sqref="N72">
    <cfRule type="duplicateValues" priority="198" dxfId="0" stopIfTrue="1">
      <formula>AND(COUNTIF($N$72:$N$72,N72)&gt;1,NOT(ISBLANK(N72)))</formula>
    </cfRule>
  </conditionalFormatting>
  <conditionalFormatting sqref="N72">
    <cfRule type="duplicateValues" priority="197" dxfId="0" stopIfTrue="1">
      <formula>AND(COUNTIF($N$72:$N$72,N72)&gt;1,NOT(ISBLANK(N72)))</formula>
    </cfRule>
  </conditionalFormatting>
  <conditionalFormatting sqref="N72">
    <cfRule type="duplicateValues" priority="196" dxfId="0" stopIfTrue="1">
      <formula>AND(COUNTIF($N$72:$N$72,N72)&gt;1,NOT(ISBLANK(N72)))</formula>
    </cfRule>
  </conditionalFormatting>
  <conditionalFormatting sqref="N72">
    <cfRule type="duplicateValues" priority="195" dxfId="646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46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46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46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46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46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46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46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46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47" operator="greaterThan">
      <formula>1000</formula>
    </cfRule>
  </conditionalFormatting>
  <conditionalFormatting sqref="A8">
    <cfRule type="cellIs" priority="136" dxfId="647" operator="greaterThan">
      <formula>1000</formula>
    </cfRule>
  </conditionalFormatting>
  <conditionalFormatting sqref="A8">
    <cfRule type="cellIs" priority="135" dxfId="647" operator="greaterThan">
      <formula>1000</formula>
    </cfRule>
  </conditionalFormatting>
  <conditionalFormatting sqref="O8">
    <cfRule type="duplicateValues" priority="126" dxfId="646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646" stopIfTrue="1">
      <formula>AND(COUNTIF($O$8:$O$8,O8)&gt;1,NOT(ISBLANK(O8)))</formula>
    </cfRule>
  </conditionalFormatting>
  <conditionalFormatting sqref="O8">
    <cfRule type="duplicateValues" priority="117" dxfId="646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646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647" operator="greaterThan">
      <formula>1000</formula>
    </cfRule>
  </conditionalFormatting>
  <conditionalFormatting sqref="B8">
    <cfRule type="cellIs" priority="108" dxfId="647" operator="greaterThan">
      <formula>1000</formula>
    </cfRule>
  </conditionalFormatting>
  <conditionalFormatting sqref="B8">
    <cfRule type="cellIs" priority="107" dxfId="647" operator="greaterThan">
      <formula>1000</formula>
    </cfRule>
  </conditionalFormatting>
  <conditionalFormatting sqref="B8">
    <cfRule type="cellIs" priority="106" dxfId="647" operator="greaterThan">
      <formula>1000</formula>
    </cfRule>
  </conditionalFormatting>
  <conditionalFormatting sqref="B16 B12 B20">
    <cfRule type="cellIs" priority="105" dxfId="647" operator="greaterThan">
      <formula>1000</formula>
    </cfRule>
  </conditionalFormatting>
  <conditionalFormatting sqref="B16 B12 B20">
    <cfRule type="cellIs" priority="104" dxfId="647" operator="greaterThan">
      <formula>1000</formula>
    </cfRule>
  </conditionalFormatting>
  <conditionalFormatting sqref="B16 B12 B20">
    <cfRule type="cellIs" priority="103" dxfId="647" operator="greaterThan">
      <formula>1000</formula>
    </cfRule>
  </conditionalFormatting>
  <conditionalFormatting sqref="B16 B12 B20">
    <cfRule type="cellIs" priority="102" dxfId="647" operator="greaterThan">
      <formula>1000</formula>
    </cfRule>
  </conditionalFormatting>
  <conditionalFormatting sqref="B112">
    <cfRule type="cellIs" priority="25" dxfId="647" operator="greaterThan">
      <formula>1000</formula>
    </cfRule>
  </conditionalFormatting>
  <conditionalFormatting sqref="B112">
    <cfRule type="cellIs" priority="24" dxfId="647" operator="greaterThan">
      <formula>1000</formula>
    </cfRule>
  </conditionalFormatting>
  <conditionalFormatting sqref="B112">
    <cfRule type="cellIs" priority="23" dxfId="647" operator="greaterThan">
      <formula>1000</formula>
    </cfRule>
  </conditionalFormatting>
  <conditionalFormatting sqref="B112">
    <cfRule type="cellIs" priority="22" dxfId="647" operator="greaterThan">
      <formula>1000</formula>
    </cfRule>
  </conditionalFormatting>
  <conditionalFormatting sqref="B120">
    <cfRule type="cellIs" priority="17" dxfId="647" operator="greaterThan">
      <formula>1000</formula>
    </cfRule>
  </conditionalFormatting>
  <conditionalFormatting sqref="B120">
    <cfRule type="cellIs" priority="16" dxfId="647" operator="greaterThan">
      <formula>1000</formula>
    </cfRule>
  </conditionalFormatting>
  <conditionalFormatting sqref="B120">
    <cfRule type="cellIs" priority="15" dxfId="647" operator="greaterThan">
      <formula>1000</formula>
    </cfRule>
  </conditionalFormatting>
  <conditionalFormatting sqref="B120">
    <cfRule type="cellIs" priority="14" dxfId="647" operator="greaterThan">
      <formula>1000</formula>
    </cfRule>
  </conditionalFormatting>
  <conditionalFormatting sqref="B28 B24">
    <cfRule type="cellIs" priority="93" dxfId="647" operator="greaterThan">
      <formula>1000</formula>
    </cfRule>
  </conditionalFormatting>
  <conditionalFormatting sqref="B28 B24">
    <cfRule type="cellIs" priority="92" dxfId="647" operator="greaterThan">
      <formula>1000</formula>
    </cfRule>
  </conditionalFormatting>
  <conditionalFormatting sqref="B28 B24">
    <cfRule type="cellIs" priority="91" dxfId="647" operator="greaterThan">
      <formula>1000</formula>
    </cfRule>
  </conditionalFormatting>
  <conditionalFormatting sqref="B28 B24">
    <cfRule type="cellIs" priority="90" dxfId="647" operator="greaterThan">
      <formula>1000</formula>
    </cfRule>
  </conditionalFormatting>
  <conditionalFormatting sqref="B48 B44 B40 B36 B32">
    <cfRule type="cellIs" priority="89" dxfId="647" operator="greaterThan">
      <formula>1000</formula>
    </cfRule>
  </conditionalFormatting>
  <conditionalFormatting sqref="B48 B44 B40 B36 B32">
    <cfRule type="cellIs" priority="88" dxfId="647" operator="greaterThan">
      <formula>1000</formula>
    </cfRule>
  </conditionalFormatting>
  <conditionalFormatting sqref="B48 B44 B40 B36 B32">
    <cfRule type="cellIs" priority="87" dxfId="647" operator="greaterThan">
      <formula>1000</formula>
    </cfRule>
  </conditionalFormatting>
  <conditionalFormatting sqref="B48 B44 B40 B36 B32">
    <cfRule type="cellIs" priority="86" dxfId="647" operator="greaterThan">
      <formula>1000</formula>
    </cfRule>
  </conditionalFormatting>
  <conditionalFormatting sqref="B52">
    <cfRule type="cellIs" priority="85" dxfId="647" operator="greaterThan">
      <formula>1000</formula>
    </cfRule>
  </conditionalFormatting>
  <conditionalFormatting sqref="B52">
    <cfRule type="cellIs" priority="84" dxfId="647" operator="greaterThan">
      <formula>1000</formula>
    </cfRule>
  </conditionalFormatting>
  <conditionalFormatting sqref="B52">
    <cfRule type="cellIs" priority="83" dxfId="647" operator="greaterThan">
      <formula>1000</formula>
    </cfRule>
  </conditionalFormatting>
  <conditionalFormatting sqref="B52">
    <cfRule type="cellIs" priority="82" dxfId="647" operator="greaterThan">
      <formula>1000</formula>
    </cfRule>
  </conditionalFormatting>
  <conditionalFormatting sqref="B56">
    <cfRule type="cellIs" priority="81" dxfId="647" operator="greaterThan">
      <formula>1000</formula>
    </cfRule>
  </conditionalFormatting>
  <conditionalFormatting sqref="B56">
    <cfRule type="cellIs" priority="80" dxfId="647" operator="greaterThan">
      <formula>1000</formula>
    </cfRule>
  </conditionalFormatting>
  <conditionalFormatting sqref="B56">
    <cfRule type="cellIs" priority="79" dxfId="647" operator="greaterThan">
      <formula>1000</formula>
    </cfRule>
  </conditionalFormatting>
  <conditionalFormatting sqref="B56">
    <cfRule type="cellIs" priority="78" dxfId="647" operator="greaterThan">
      <formula>1000</formula>
    </cfRule>
  </conditionalFormatting>
  <conditionalFormatting sqref="B60">
    <cfRule type="cellIs" priority="77" dxfId="647" operator="greaterThan">
      <formula>1000</formula>
    </cfRule>
  </conditionalFormatting>
  <conditionalFormatting sqref="B60">
    <cfRule type="cellIs" priority="76" dxfId="647" operator="greaterThan">
      <formula>1000</formula>
    </cfRule>
  </conditionalFormatting>
  <conditionalFormatting sqref="B60">
    <cfRule type="cellIs" priority="75" dxfId="647" operator="greaterThan">
      <formula>1000</formula>
    </cfRule>
  </conditionalFormatting>
  <conditionalFormatting sqref="B60">
    <cfRule type="cellIs" priority="74" dxfId="647" operator="greaterThan">
      <formula>1000</formula>
    </cfRule>
  </conditionalFormatting>
  <conditionalFormatting sqref="B64">
    <cfRule type="cellIs" priority="73" dxfId="647" operator="greaterThan">
      <formula>1000</formula>
    </cfRule>
  </conditionalFormatting>
  <conditionalFormatting sqref="B64">
    <cfRule type="cellIs" priority="72" dxfId="647" operator="greaterThan">
      <formula>1000</formula>
    </cfRule>
  </conditionalFormatting>
  <conditionalFormatting sqref="B64">
    <cfRule type="cellIs" priority="71" dxfId="647" operator="greaterThan">
      <formula>1000</formula>
    </cfRule>
  </conditionalFormatting>
  <conditionalFormatting sqref="B64">
    <cfRule type="cellIs" priority="70" dxfId="647" operator="greaterThan">
      <formula>1000</formula>
    </cfRule>
  </conditionalFormatting>
  <conditionalFormatting sqref="B68">
    <cfRule type="cellIs" priority="69" dxfId="647" operator="greaterThan">
      <formula>1000</formula>
    </cfRule>
  </conditionalFormatting>
  <conditionalFormatting sqref="B68">
    <cfRule type="cellIs" priority="68" dxfId="647" operator="greaterThan">
      <formula>1000</formula>
    </cfRule>
  </conditionalFormatting>
  <conditionalFormatting sqref="B68">
    <cfRule type="cellIs" priority="67" dxfId="647" operator="greaterThan">
      <formula>1000</formula>
    </cfRule>
  </conditionalFormatting>
  <conditionalFormatting sqref="B68">
    <cfRule type="cellIs" priority="66" dxfId="647" operator="greaterThan">
      <formula>1000</formula>
    </cfRule>
  </conditionalFormatting>
  <conditionalFormatting sqref="B72">
    <cfRule type="cellIs" priority="65" dxfId="647" operator="greaterThan">
      <formula>1000</formula>
    </cfRule>
  </conditionalFormatting>
  <conditionalFormatting sqref="B72">
    <cfRule type="cellIs" priority="64" dxfId="647" operator="greaterThan">
      <formula>1000</formula>
    </cfRule>
  </conditionalFormatting>
  <conditionalFormatting sqref="B72">
    <cfRule type="cellIs" priority="63" dxfId="647" operator="greaterThan">
      <formula>1000</formula>
    </cfRule>
  </conditionalFormatting>
  <conditionalFormatting sqref="B72">
    <cfRule type="cellIs" priority="62" dxfId="647" operator="greaterThan">
      <formula>1000</formula>
    </cfRule>
  </conditionalFormatting>
  <conditionalFormatting sqref="B76">
    <cfRule type="cellIs" priority="61" dxfId="647" operator="greaterThan">
      <formula>1000</formula>
    </cfRule>
  </conditionalFormatting>
  <conditionalFormatting sqref="B76">
    <cfRule type="cellIs" priority="60" dxfId="647" operator="greaterThan">
      <formula>1000</formula>
    </cfRule>
  </conditionalFormatting>
  <conditionalFormatting sqref="B76">
    <cfRule type="cellIs" priority="59" dxfId="647" operator="greaterThan">
      <formula>1000</formula>
    </cfRule>
  </conditionalFormatting>
  <conditionalFormatting sqref="B76">
    <cfRule type="cellIs" priority="58" dxfId="647" operator="greaterThan">
      <formula>1000</formula>
    </cfRule>
  </conditionalFormatting>
  <conditionalFormatting sqref="B80">
    <cfRule type="cellIs" priority="57" dxfId="647" operator="greaterThan">
      <formula>1000</formula>
    </cfRule>
  </conditionalFormatting>
  <conditionalFormatting sqref="B80">
    <cfRule type="cellIs" priority="56" dxfId="647" operator="greaterThan">
      <formula>1000</formula>
    </cfRule>
  </conditionalFormatting>
  <conditionalFormatting sqref="B80">
    <cfRule type="cellIs" priority="55" dxfId="647" operator="greaterThan">
      <formula>1000</formula>
    </cfRule>
  </conditionalFormatting>
  <conditionalFormatting sqref="B80">
    <cfRule type="cellIs" priority="54" dxfId="647" operator="greaterThan">
      <formula>1000</formula>
    </cfRule>
  </conditionalFormatting>
  <conditionalFormatting sqref="B84">
    <cfRule type="cellIs" priority="53" dxfId="647" operator="greaterThan">
      <formula>1000</formula>
    </cfRule>
  </conditionalFormatting>
  <conditionalFormatting sqref="B84">
    <cfRule type="cellIs" priority="52" dxfId="647" operator="greaterThan">
      <formula>1000</formula>
    </cfRule>
  </conditionalFormatting>
  <conditionalFormatting sqref="B84">
    <cfRule type="cellIs" priority="51" dxfId="647" operator="greaterThan">
      <formula>1000</formula>
    </cfRule>
  </conditionalFormatting>
  <conditionalFormatting sqref="B84">
    <cfRule type="cellIs" priority="50" dxfId="647" operator="greaterThan">
      <formula>1000</formula>
    </cfRule>
  </conditionalFormatting>
  <conditionalFormatting sqref="B88">
    <cfRule type="cellIs" priority="49" dxfId="647" operator="greaterThan">
      <formula>1000</formula>
    </cfRule>
  </conditionalFormatting>
  <conditionalFormatting sqref="B88">
    <cfRule type="cellIs" priority="48" dxfId="647" operator="greaterThan">
      <formula>1000</formula>
    </cfRule>
  </conditionalFormatting>
  <conditionalFormatting sqref="B88">
    <cfRule type="cellIs" priority="47" dxfId="647" operator="greaterThan">
      <formula>1000</formula>
    </cfRule>
  </conditionalFormatting>
  <conditionalFormatting sqref="B88">
    <cfRule type="cellIs" priority="46" dxfId="647" operator="greaterThan">
      <formula>1000</formula>
    </cfRule>
  </conditionalFormatting>
  <conditionalFormatting sqref="B92">
    <cfRule type="cellIs" priority="45" dxfId="647" operator="greaterThan">
      <formula>1000</formula>
    </cfRule>
  </conditionalFormatting>
  <conditionalFormatting sqref="B92">
    <cfRule type="cellIs" priority="44" dxfId="647" operator="greaterThan">
      <formula>1000</formula>
    </cfRule>
  </conditionalFormatting>
  <conditionalFormatting sqref="B92">
    <cfRule type="cellIs" priority="43" dxfId="647" operator="greaterThan">
      <formula>1000</formula>
    </cfRule>
  </conditionalFormatting>
  <conditionalFormatting sqref="B92">
    <cfRule type="cellIs" priority="42" dxfId="647" operator="greaterThan">
      <formula>1000</formula>
    </cfRule>
  </conditionalFormatting>
  <conditionalFormatting sqref="B96">
    <cfRule type="cellIs" priority="41" dxfId="647" operator="greaterThan">
      <formula>1000</formula>
    </cfRule>
  </conditionalFormatting>
  <conditionalFormatting sqref="B96">
    <cfRule type="cellIs" priority="40" dxfId="647" operator="greaterThan">
      <formula>1000</formula>
    </cfRule>
  </conditionalFormatting>
  <conditionalFormatting sqref="B96">
    <cfRule type="cellIs" priority="39" dxfId="647" operator="greaterThan">
      <formula>1000</formula>
    </cfRule>
  </conditionalFormatting>
  <conditionalFormatting sqref="B96">
    <cfRule type="cellIs" priority="38" dxfId="647" operator="greaterThan">
      <formula>1000</formula>
    </cfRule>
  </conditionalFormatting>
  <conditionalFormatting sqref="B100">
    <cfRule type="cellIs" priority="37" dxfId="647" operator="greaterThan">
      <formula>1000</formula>
    </cfRule>
  </conditionalFormatting>
  <conditionalFormatting sqref="B100">
    <cfRule type="cellIs" priority="36" dxfId="647" operator="greaterThan">
      <formula>1000</formula>
    </cfRule>
  </conditionalFormatting>
  <conditionalFormatting sqref="B100">
    <cfRule type="cellIs" priority="35" dxfId="647" operator="greaterThan">
      <formula>1000</formula>
    </cfRule>
  </conditionalFormatting>
  <conditionalFormatting sqref="B100">
    <cfRule type="cellIs" priority="34" dxfId="647" operator="greaterThan">
      <formula>1000</formula>
    </cfRule>
  </conditionalFormatting>
  <conditionalFormatting sqref="B104">
    <cfRule type="cellIs" priority="33" dxfId="647" operator="greaterThan">
      <formula>1000</formula>
    </cfRule>
  </conditionalFormatting>
  <conditionalFormatting sqref="B104">
    <cfRule type="cellIs" priority="32" dxfId="647" operator="greaterThan">
      <formula>1000</formula>
    </cfRule>
  </conditionalFormatting>
  <conditionalFormatting sqref="B104">
    <cfRule type="cellIs" priority="31" dxfId="647" operator="greaterThan">
      <formula>1000</formula>
    </cfRule>
  </conditionalFormatting>
  <conditionalFormatting sqref="B104">
    <cfRule type="cellIs" priority="30" dxfId="647" operator="greaterThan">
      <formula>1000</formula>
    </cfRule>
  </conditionalFormatting>
  <conditionalFormatting sqref="B108">
    <cfRule type="cellIs" priority="29" dxfId="647" operator="greaterThan">
      <formula>1000</formula>
    </cfRule>
  </conditionalFormatting>
  <conditionalFormatting sqref="B108">
    <cfRule type="cellIs" priority="28" dxfId="647" operator="greaterThan">
      <formula>1000</formula>
    </cfRule>
  </conditionalFormatting>
  <conditionalFormatting sqref="B108">
    <cfRule type="cellIs" priority="27" dxfId="647" operator="greaterThan">
      <formula>1000</formula>
    </cfRule>
  </conditionalFormatting>
  <conditionalFormatting sqref="B108">
    <cfRule type="cellIs" priority="26" dxfId="647" operator="greaterThan">
      <formula>1000</formula>
    </cfRule>
  </conditionalFormatting>
  <conditionalFormatting sqref="B116">
    <cfRule type="cellIs" priority="21" dxfId="647" operator="greaterThan">
      <formula>1000</formula>
    </cfRule>
  </conditionalFormatting>
  <conditionalFormatting sqref="B116">
    <cfRule type="cellIs" priority="20" dxfId="647" operator="greaterThan">
      <formula>1000</formula>
    </cfRule>
  </conditionalFormatting>
  <conditionalFormatting sqref="B116">
    <cfRule type="cellIs" priority="19" dxfId="647" operator="greaterThan">
      <formula>1000</formula>
    </cfRule>
  </conditionalFormatting>
  <conditionalFormatting sqref="B116">
    <cfRule type="cellIs" priority="18" dxfId="647" operator="greaterThan">
      <formula>1000</formula>
    </cfRule>
  </conditionalFormatting>
  <conditionalFormatting sqref="B124">
    <cfRule type="cellIs" priority="13" dxfId="647" operator="greaterThan">
      <formula>1000</formula>
    </cfRule>
  </conditionalFormatting>
  <conditionalFormatting sqref="B124">
    <cfRule type="cellIs" priority="12" dxfId="647" operator="greaterThan">
      <formula>1000</formula>
    </cfRule>
  </conditionalFormatting>
  <conditionalFormatting sqref="B124">
    <cfRule type="cellIs" priority="11" dxfId="647" operator="greaterThan">
      <formula>1000</formula>
    </cfRule>
  </conditionalFormatting>
  <conditionalFormatting sqref="B124">
    <cfRule type="cellIs" priority="10" dxfId="647" operator="greaterThan">
      <formula>1000</formula>
    </cfRule>
  </conditionalFormatting>
  <conditionalFormatting sqref="A52 A48 A44 A40 A36 A32 A28 A24 A20 A16 A12">
    <cfRule type="cellIs" priority="9" dxfId="647" operator="greaterThan">
      <formula>1000</formula>
    </cfRule>
  </conditionalFormatting>
  <conditionalFormatting sqref="A52 A48 A44 A40 A36 A32 A28 A24 A20 A16 A12">
    <cfRule type="cellIs" priority="8" dxfId="647" operator="greaterThan">
      <formula>1000</formula>
    </cfRule>
  </conditionalFormatting>
  <conditionalFormatting sqref="A52 A48 A44 A40 A36 A32 A28 A24 A20 A16 A12">
    <cfRule type="cellIs" priority="7" dxfId="647" operator="greaterThan">
      <formula>1000</formula>
    </cfRule>
  </conditionalFormatting>
  <conditionalFormatting sqref="A88 A84 A80 A76 A72 A68 A64 A60 A56">
    <cfRule type="cellIs" priority="6" dxfId="647" operator="greaterThan">
      <formula>1000</formula>
    </cfRule>
  </conditionalFormatting>
  <conditionalFormatting sqref="A88 A84 A80 A76 A72 A68 A64 A60 A56">
    <cfRule type="cellIs" priority="5" dxfId="647" operator="greaterThan">
      <formula>1000</formula>
    </cfRule>
  </conditionalFormatting>
  <conditionalFormatting sqref="A88 A84 A80 A76 A72 A68 A64 A60 A56">
    <cfRule type="cellIs" priority="4" dxfId="647" operator="greaterThan">
      <formula>1000</formula>
    </cfRule>
  </conditionalFormatting>
  <conditionalFormatting sqref="A124 A120 A116 A112 A108 A104 A100 A96 A92">
    <cfRule type="cellIs" priority="3" dxfId="647" operator="greaterThan">
      <formula>1000</formula>
    </cfRule>
  </conditionalFormatting>
  <conditionalFormatting sqref="A124 A120 A116 A112 A108 A104 A100 A96 A92">
    <cfRule type="cellIs" priority="2" dxfId="647" operator="greaterThan">
      <formula>1000</formula>
    </cfRule>
  </conditionalFormatting>
  <conditionalFormatting sqref="A124 A120 A116 A112 A108 A104 A100 A96 A92">
    <cfRule type="cellIs" priority="1" dxfId="647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K12" sqref="K12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90" t="s">
        <v>108</v>
      </c>
      <c r="B1" s="190"/>
      <c r="C1" s="190"/>
      <c r="D1" s="190"/>
      <c r="E1" s="190"/>
      <c r="F1" s="190"/>
      <c r="G1" s="190"/>
      <c r="H1" s="190"/>
    </row>
    <row r="2" spans="1:8" s="1" customFormat="1" ht="14.25">
      <c r="A2" s="194" t="s">
        <v>89</v>
      </c>
      <c r="B2" s="194"/>
      <c r="C2" s="194"/>
      <c r="D2" s="194"/>
      <c r="E2" s="194"/>
      <c r="F2" s="194"/>
      <c r="G2" s="194"/>
      <c r="H2" s="194"/>
    </row>
    <row r="3" spans="1:8" s="1" customFormat="1" ht="14.25">
      <c r="A3" s="195" t="s">
        <v>87</v>
      </c>
      <c r="B3" s="195"/>
      <c r="C3" s="195"/>
      <c r="D3" s="195"/>
      <c r="E3" s="195"/>
      <c r="F3" s="195"/>
      <c r="G3" s="195"/>
      <c r="H3" s="195"/>
    </row>
    <row r="4" spans="1:8" s="1" customFormat="1" ht="17.25" customHeight="1">
      <c r="A4" s="196" t="s">
        <v>17</v>
      </c>
      <c r="B4" s="196"/>
      <c r="C4" s="188" t="s">
        <v>19</v>
      </c>
      <c r="D4" s="188"/>
      <c r="E4" s="41"/>
      <c r="F4" s="189">
        <v>41938.416666666664</v>
      </c>
      <c r="G4" s="189"/>
      <c r="H4" s="189"/>
    </row>
    <row r="5" spans="1:8" s="4" customFormat="1" ht="29.25" customHeight="1">
      <c r="A5" s="89" t="s">
        <v>5</v>
      </c>
      <c r="B5" s="90" t="s">
        <v>18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v>29</v>
      </c>
      <c r="D6" s="8" t="s">
        <v>104</v>
      </c>
      <c r="E6" s="9" t="s">
        <v>29</v>
      </c>
      <c r="F6" s="105">
        <v>513</v>
      </c>
      <c r="G6" s="42">
        <v>2</v>
      </c>
      <c r="H6" s="145"/>
    </row>
    <row r="7" spans="1:8" s="1" customFormat="1" ht="14.25" customHeight="1">
      <c r="A7" s="13"/>
      <c r="B7" s="14"/>
      <c r="C7" s="96">
        <v>30</v>
      </c>
      <c r="D7" s="15" t="s">
        <v>78</v>
      </c>
      <c r="E7" s="16" t="s">
        <v>29</v>
      </c>
      <c r="F7" s="106">
        <v>510</v>
      </c>
      <c r="G7" s="43">
        <v>1</v>
      </c>
      <c r="H7" s="146"/>
    </row>
    <row r="8" spans="1:8" s="1" customFormat="1" ht="14.25" customHeight="1">
      <c r="A8" s="44">
        <v>1</v>
      </c>
      <c r="B8" s="14" t="s">
        <v>53</v>
      </c>
      <c r="C8" s="96">
        <v>31</v>
      </c>
      <c r="D8" s="15" t="s">
        <v>79</v>
      </c>
      <c r="E8" s="16" t="s">
        <v>29</v>
      </c>
      <c r="F8" s="106">
        <v>544</v>
      </c>
      <c r="G8" s="43">
        <v>13</v>
      </c>
      <c r="H8" s="141">
        <v>9.0006</v>
      </c>
    </row>
    <row r="9" spans="1:8" s="1" customFormat="1" ht="14.25" customHeight="1">
      <c r="A9" s="13"/>
      <c r="B9" s="14"/>
      <c r="C9" s="96">
        <v>32</v>
      </c>
      <c r="D9" s="15" t="s">
        <v>80</v>
      </c>
      <c r="E9" s="16" t="s">
        <v>29</v>
      </c>
      <c r="F9" s="106">
        <v>531</v>
      </c>
      <c r="G9" s="43">
        <v>6</v>
      </c>
      <c r="H9" s="146"/>
    </row>
    <row r="10" spans="1:8" ht="14.25" customHeight="1">
      <c r="A10" s="6"/>
      <c r="B10" s="7"/>
      <c r="C10" s="95">
        <v>9</v>
      </c>
      <c r="D10" s="8" t="s">
        <v>99</v>
      </c>
      <c r="E10" s="9" t="s">
        <v>29</v>
      </c>
      <c r="F10" s="105" t="s">
        <v>81</v>
      </c>
      <c r="G10" s="42">
        <v>21</v>
      </c>
      <c r="H10" s="145"/>
    </row>
    <row r="11" spans="1:8" ht="14.25" customHeight="1">
      <c r="A11" s="13"/>
      <c r="B11" s="14"/>
      <c r="C11" s="96">
        <v>10</v>
      </c>
      <c r="D11" s="15" t="s">
        <v>100</v>
      </c>
      <c r="E11" s="16" t="s">
        <v>29</v>
      </c>
      <c r="F11" s="106">
        <v>527</v>
      </c>
      <c r="G11" s="43">
        <v>4</v>
      </c>
      <c r="H11" s="146"/>
    </row>
    <row r="12" spans="1:8" ht="14.25" customHeight="1">
      <c r="A12" s="44">
        <v>2</v>
      </c>
      <c r="B12" s="14" t="s">
        <v>36</v>
      </c>
      <c r="C12" s="96">
        <v>11</v>
      </c>
      <c r="D12" s="15" t="s">
        <v>101</v>
      </c>
      <c r="E12" s="16" t="s">
        <v>29</v>
      </c>
      <c r="F12" s="106">
        <v>519</v>
      </c>
      <c r="G12" s="43">
        <v>3</v>
      </c>
      <c r="H12" s="141">
        <v>17.001</v>
      </c>
    </row>
    <row r="13" spans="1:8" ht="14.25" customHeight="1">
      <c r="A13" s="13"/>
      <c r="B13" s="14"/>
      <c r="C13" s="96">
        <v>12</v>
      </c>
      <c r="D13" s="15" t="s">
        <v>102</v>
      </c>
      <c r="E13" s="16" t="s">
        <v>29</v>
      </c>
      <c r="F13" s="106">
        <v>539</v>
      </c>
      <c r="G13" s="43">
        <v>10</v>
      </c>
      <c r="H13" s="146"/>
    </row>
    <row r="14" spans="1:8" ht="14.25" customHeight="1">
      <c r="A14" s="6"/>
      <c r="B14" s="7"/>
      <c r="C14" s="95">
        <v>13</v>
      </c>
      <c r="D14" s="8" t="s">
        <v>37</v>
      </c>
      <c r="E14" s="9" t="s">
        <v>29</v>
      </c>
      <c r="F14" s="105">
        <v>549</v>
      </c>
      <c r="G14" s="42">
        <v>17</v>
      </c>
      <c r="H14" s="145"/>
    </row>
    <row r="15" spans="1:8" ht="14.25" customHeight="1">
      <c r="A15" s="13"/>
      <c r="B15" s="14"/>
      <c r="C15" s="96">
        <v>14</v>
      </c>
      <c r="D15" s="15" t="s">
        <v>39</v>
      </c>
      <c r="E15" s="16" t="s">
        <v>29</v>
      </c>
      <c r="F15" s="106">
        <v>528</v>
      </c>
      <c r="G15" s="43">
        <v>5</v>
      </c>
      <c r="H15" s="146"/>
    </row>
    <row r="16" spans="1:8" ht="14.25" customHeight="1">
      <c r="A16" s="44">
        <v>3</v>
      </c>
      <c r="B16" s="14" t="s">
        <v>38</v>
      </c>
      <c r="C16" s="96">
        <v>15</v>
      </c>
      <c r="D16" s="15" t="s">
        <v>40</v>
      </c>
      <c r="E16" s="16" t="s">
        <v>29</v>
      </c>
      <c r="F16" s="106">
        <v>533</v>
      </c>
      <c r="G16" s="43">
        <v>7</v>
      </c>
      <c r="H16" s="141">
        <v>21.0009</v>
      </c>
    </row>
    <row r="17" spans="1:8" ht="14.25" customHeight="1">
      <c r="A17" s="13"/>
      <c r="B17" s="14"/>
      <c r="C17" s="96">
        <v>16</v>
      </c>
      <c r="D17" s="15" t="s">
        <v>41</v>
      </c>
      <c r="E17" s="16" t="s">
        <v>29</v>
      </c>
      <c r="F17" s="106">
        <v>537</v>
      </c>
      <c r="G17" s="43">
        <v>9</v>
      </c>
      <c r="H17" s="146"/>
    </row>
    <row r="18" spans="1:8" ht="14.25" customHeight="1">
      <c r="A18" s="6"/>
      <c r="B18" s="7"/>
      <c r="C18" s="95">
        <v>33</v>
      </c>
      <c r="D18" s="8" t="s">
        <v>95</v>
      </c>
      <c r="E18" s="9" t="s">
        <v>29</v>
      </c>
      <c r="F18" s="105">
        <v>535</v>
      </c>
      <c r="G18" s="11">
        <v>8</v>
      </c>
      <c r="H18" s="145"/>
    </row>
    <row r="19" spans="1:8" ht="14.25" customHeight="1">
      <c r="A19" s="13"/>
      <c r="B19" s="14"/>
      <c r="C19" s="96">
        <v>34</v>
      </c>
      <c r="D19" s="15" t="s">
        <v>55</v>
      </c>
      <c r="E19" s="16" t="s">
        <v>29</v>
      </c>
      <c r="F19" s="106">
        <v>547</v>
      </c>
      <c r="G19" s="18">
        <v>15</v>
      </c>
      <c r="H19" s="146"/>
    </row>
    <row r="20" spans="1:8" ht="14.25" customHeight="1">
      <c r="A20" s="44">
        <v>4</v>
      </c>
      <c r="B20" s="14" t="s">
        <v>54</v>
      </c>
      <c r="C20" s="96">
        <v>35</v>
      </c>
      <c r="D20" s="15" t="s">
        <v>56</v>
      </c>
      <c r="E20" s="16" t="s">
        <v>29</v>
      </c>
      <c r="F20" s="106">
        <v>553</v>
      </c>
      <c r="G20" s="18">
        <v>19</v>
      </c>
      <c r="H20" s="141">
        <v>35.0015</v>
      </c>
    </row>
    <row r="21" spans="1:8" ht="14.25" customHeight="1">
      <c r="A21" s="13"/>
      <c r="B21" s="14"/>
      <c r="C21" s="96">
        <v>36</v>
      </c>
      <c r="D21" s="15" t="s">
        <v>57</v>
      </c>
      <c r="E21" s="16" t="s">
        <v>29</v>
      </c>
      <c r="F21" s="106">
        <v>542</v>
      </c>
      <c r="G21" s="18">
        <v>12</v>
      </c>
      <c r="H21" s="146"/>
    </row>
    <row r="22" spans="1:8" ht="14.25" customHeight="1">
      <c r="A22" s="6"/>
      <c r="B22" s="7"/>
      <c r="C22" s="95">
        <v>56</v>
      </c>
      <c r="D22" s="8" t="s">
        <v>71</v>
      </c>
      <c r="E22" s="9" t="s">
        <v>29</v>
      </c>
      <c r="F22" s="105">
        <v>546</v>
      </c>
      <c r="G22" s="11">
        <v>14</v>
      </c>
      <c r="H22" s="145"/>
    </row>
    <row r="23" spans="1:8" ht="14.25" customHeight="1">
      <c r="A23" s="13"/>
      <c r="B23" s="14"/>
      <c r="C23" s="96">
        <v>57</v>
      </c>
      <c r="D23" s="15" t="s">
        <v>73</v>
      </c>
      <c r="E23" s="16" t="s">
        <v>29</v>
      </c>
      <c r="F23" s="106">
        <v>552</v>
      </c>
      <c r="G23" s="18">
        <v>18</v>
      </c>
      <c r="H23" s="146"/>
    </row>
    <row r="24" spans="1:8" ht="14.25" customHeight="1">
      <c r="A24" s="44">
        <v>5</v>
      </c>
      <c r="B24" s="14" t="s">
        <v>72</v>
      </c>
      <c r="C24" s="96">
        <v>58</v>
      </c>
      <c r="D24" s="15" t="s">
        <v>85</v>
      </c>
      <c r="E24" s="16" t="s">
        <v>29</v>
      </c>
      <c r="F24" s="106" t="s">
        <v>81</v>
      </c>
      <c r="G24" s="18">
        <v>25</v>
      </c>
      <c r="H24" s="141">
        <v>57.0025</v>
      </c>
    </row>
    <row r="25" spans="1:8" ht="14.25" customHeight="1">
      <c r="A25" s="13"/>
      <c r="B25" s="14"/>
      <c r="C25" s="96">
        <v>59</v>
      </c>
      <c r="D25" s="15" t="s">
        <v>86</v>
      </c>
      <c r="E25" s="16" t="s">
        <v>29</v>
      </c>
      <c r="F25" s="106" t="s">
        <v>81</v>
      </c>
      <c r="G25" s="18">
        <v>59</v>
      </c>
      <c r="H25" s="146"/>
    </row>
    <row r="26" spans="1:8" ht="14.25" customHeight="1">
      <c r="A26" s="6"/>
      <c r="B26" s="7"/>
      <c r="C26" s="95">
        <v>17</v>
      </c>
      <c r="D26" s="8" t="s">
        <v>42</v>
      </c>
      <c r="E26" s="9" t="s">
        <v>29</v>
      </c>
      <c r="F26" s="105">
        <v>548</v>
      </c>
      <c r="G26" s="11">
        <v>16</v>
      </c>
      <c r="H26" s="145"/>
    </row>
    <row r="27" spans="1:8" ht="14.25" customHeight="1">
      <c r="A27" s="13"/>
      <c r="B27" s="14"/>
      <c r="C27" s="96">
        <v>18</v>
      </c>
      <c r="D27" s="15" t="s">
        <v>44</v>
      </c>
      <c r="E27" s="16" t="s">
        <v>29</v>
      </c>
      <c r="F27" s="106" t="s">
        <v>81</v>
      </c>
      <c r="G27" s="18">
        <v>31</v>
      </c>
      <c r="H27" s="146"/>
    </row>
    <row r="28" spans="1:8" ht="14.25" customHeight="1">
      <c r="A28" s="44">
        <v>6</v>
      </c>
      <c r="B28" s="14" t="s">
        <v>43</v>
      </c>
      <c r="C28" s="96">
        <v>19</v>
      </c>
      <c r="D28" s="15" t="s">
        <v>45</v>
      </c>
      <c r="E28" s="16" t="s">
        <v>29</v>
      </c>
      <c r="F28" s="106" t="s">
        <v>81</v>
      </c>
      <c r="G28" s="18">
        <v>50</v>
      </c>
      <c r="H28" s="141">
        <v>70.0031</v>
      </c>
    </row>
    <row r="29" spans="1:8" ht="14.25" customHeight="1">
      <c r="A29" s="13"/>
      <c r="B29" s="14"/>
      <c r="C29" s="96">
        <v>20</v>
      </c>
      <c r="D29" s="15" t="s">
        <v>106</v>
      </c>
      <c r="E29" s="16" t="s">
        <v>29</v>
      </c>
      <c r="F29" s="106" t="s">
        <v>81</v>
      </c>
      <c r="G29" s="18">
        <v>23</v>
      </c>
      <c r="H29" s="146"/>
    </row>
    <row r="30" spans="1:8" ht="14.25" customHeight="1">
      <c r="A30" s="6"/>
      <c r="B30" s="7"/>
      <c r="C30" s="95">
        <v>37</v>
      </c>
      <c r="D30" s="8" t="s">
        <v>58</v>
      </c>
      <c r="E30" s="9" t="s">
        <v>29</v>
      </c>
      <c r="F30" s="105" t="s">
        <v>81</v>
      </c>
      <c r="G30" s="11">
        <v>27</v>
      </c>
      <c r="H30" s="145"/>
    </row>
    <row r="31" spans="1:8" ht="14.25" customHeight="1">
      <c r="A31" s="13"/>
      <c r="B31" s="14"/>
      <c r="C31" s="96">
        <v>38</v>
      </c>
      <c r="D31" s="15" t="s">
        <v>60</v>
      </c>
      <c r="E31" s="16" t="s">
        <v>29</v>
      </c>
      <c r="F31" s="106" t="s">
        <v>81</v>
      </c>
      <c r="G31" s="18">
        <v>30</v>
      </c>
      <c r="H31" s="146"/>
    </row>
    <row r="32" spans="1:8" ht="14.25" customHeight="1">
      <c r="A32" s="44">
        <v>7</v>
      </c>
      <c r="B32" s="14" t="s">
        <v>59</v>
      </c>
      <c r="C32" s="96">
        <v>39</v>
      </c>
      <c r="D32" s="15" t="s">
        <v>61</v>
      </c>
      <c r="E32" s="16" t="s">
        <v>29</v>
      </c>
      <c r="F32" s="106">
        <v>557</v>
      </c>
      <c r="G32" s="18">
        <v>20</v>
      </c>
      <c r="H32" s="141">
        <v>75.0028</v>
      </c>
    </row>
    <row r="33" spans="1:8" ht="14.25" customHeight="1">
      <c r="A33" s="13"/>
      <c r="B33" s="14"/>
      <c r="C33" s="96">
        <v>40</v>
      </c>
      <c r="D33" s="15" t="s">
        <v>62</v>
      </c>
      <c r="E33" s="16" t="s">
        <v>29</v>
      </c>
      <c r="F33" s="106" t="s">
        <v>81</v>
      </c>
      <c r="G33" s="18">
        <v>28</v>
      </c>
      <c r="H33" s="146"/>
    </row>
    <row r="34" spans="1:8" ht="14.25" customHeight="1">
      <c r="A34" s="6"/>
      <c r="B34" s="7"/>
      <c r="C34" s="95">
        <v>5</v>
      </c>
      <c r="D34" s="8" t="s">
        <v>32</v>
      </c>
      <c r="E34" s="9" t="s">
        <v>29</v>
      </c>
      <c r="F34" s="105" t="s">
        <v>81</v>
      </c>
      <c r="G34" s="11">
        <v>38</v>
      </c>
      <c r="H34" s="145"/>
    </row>
    <row r="35" spans="1:8" ht="14.25" customHeight="1">
      <c r="A35" s="13"/>
      <c r="B35" s="14"/>
      <c r="C35" s="96">
        <v>6</v>
      </c>
      <c r="D35" s="15" t="s">
        <v>34</v>
      </c>
      <c r="E35" s="16" t="s">
        <v>29</v>
      </c>
      <c r="F35" s="106" t="s">
        <v>81</v>
      </c>
      <c r="G35" s="18">
        <v>35</v>
      </c>
      <c r="H35" s="146"/>
    </row>
    <row r="36" spans="1:8" ht="14.25" customHeight="1">
      <c r="A36" s="44">
        <v>8</v>
      </c>
      <c r="B36" s="14" t="s">
        <v>33</v>
      </c>
      <c r="C36" s="96">
        <v>8</v>
      </c>
      <c r="D36" s="15" t="s">
        <v>35</v>
      </c>
      <c r="E36" s="16" t="s">
        <v>29</v>
      </c>
      <c r="F36" s="106">
        <v>540</v>
      </c>
      <c r="G36" s="18">
        <v>11</v>
      </c>
      <c r="H36" s="141">
        <v>84.0038</v>
      </c>
    </row>
    <row r="37" spans="1:8" ht="14.25" customHeight="1">
      <c r="A37" s="21"/>
      <c r="B37" s="22"/>
      <c r="C37" s="99">
        <v>7</v>
      </c>
      <c r="D37" s="23" t="s">
        <v>97</v>
      </c>
      <c r="E37" s="24" t="s">
        <v>29</v>
      </c>
      <c r="F37" s="107" t="s">
        <v>81</v>
      </c>
      <c r="G37" s="25">
        <v>55</v>
      </c>
      <c r="H37" s="147"/>
    </row>
    <row r="38" spans="1:8" ht="14.25" customHeight="1">
      <c r="A38" s="6"/>
      <c r="B38" s="7"/>
      <c r="C38" s="95">
        <v>88</v>
      </c>
      <c r="D38" s="8" t="s">
        <v>74</v>
      </c>
      <c r="E38" s="9" t="s">
        <v>29</v>
      </c>
      <c r="F38" s="105" t="s">
        <v>81</v>
      </c>
      <c r="G38" s="11">
        <v>36</v>
      </c>
      <c r="H38" s="145"/>
    </row>
    <row r="39" spans="1:8" ht="14.25" customHeight="1">
      <c r="A39" s="13"/>
      <c r="B39" s="14"/>
      <c r="C39" s="96">
        <v>89</v>
      </c>
      <c r="D39" s="15" t="s">
        <v>76</v>
      </c>
      <c r="E39" s="16" t="s">
        <v>29</v>
      </c>
      <c r="F39" s="106" t="s">
        <v>81</v>
      </c>
      <c r="G39" s="18">
        <v>22</v>
      </c>
      <c r="H39" s="146"/>
    </row>
    <row r="40" spans="1:8" ht="14.25" customHeight="1">
      <c r="A40" s="44">
        <v>9</v>
      </c>
      <c r="B40" s="14" t="s">
        <v>75</v>
      </c>
      <c r="C40" s="96">
        <v>90</v>
      </c>
      <c r="D40" s="15" t="s">
        <v>94</v>
      </c>
      <c r="E40" s="16" t="s">
        <v>29</v>
      </c>
      <c r="F40" s="106" t="s">
        <v>81</v>
      </c>
      <c r="G40" s="18">
        <v>51</v>
      </c>
      <c r="H40" s="141">
        <v>99.0041</v>
      </c>
    </row>
    <row r="41" spans="1:8" ht="14.25" customHeight="1">
      <c r="A41" s="13"/>
      <c r="B41" s="14"/>
      <c r="C41" s="96">
        <v>91</v>
      </c>
      <c r="D41" s="15" t="s">
        <v>77</v>
      </c>
      <c r="E41" s="16" t="s">
        <v>29</v>
      </c>
      <c r="F41" s="106" t="s">
        <v>81</v>
      </c>
      <c r="G41" s="18">
        <v>41</v>
      </c>
      <c r="H41" s="146"/>
    </row>
    <row r="42" spans="1:8" ht="14.25" customHeight="1">
      <c r="A42" s="6"/>
      <c r="B42" s="7"/>
      <c r="C42" s="95">
        <v>48</v>
      </c>
      <c r="D42" s="8" t="s">
        <v>90</v>
      </c>
      <c r="E42" s="9" t="s">
        <v>29</v>
      </c>
      <c r="F42" s="105" t="s">
        <v>81</v>
      </c>
      <c r="G42" s="11">
        <v>39</v>
      </c>
      <c r="H42" s="145"/>
    </row>
    <row r="43" spans="1:8" ht="14.25" customHeight="1">
      <c r="A43" s="13"/>
      <c r="B43" s="14"/>
      <c r="C43" s="96">
        <v>49</v>
      </c>
      <c r="D43" s="15" t="s">
        <v>91</v>
      </c>
      <c r="E43" s="16" t="s">
        <v>29</v>
      </c>
      <c r="F43" s="106" t="s">
        <v>81</v>
      </c>
      <c r="G43" s="18">
        <v>37</v>
      </c>
      <c r="H43" s="146"/>
    </row>
    <row r="44" spans="1:8" ht="14.25" customHeight="1">
      <c r="A44" s="59">
        <v>10</v>
      </c>
      <c r="B44" s="14" t="s">
        <v>65</v>
      </c>
      <c r="C44" s="96">
        <v>50</v>
      </c>
      <c r="D44" s="15" t="s">
        <v>92</v>
      </c>
      <c r="E44" s="16" t="s">
        <v>29</v>
      </c>
      <c r="F44" s="106" t="s">
        <v>81</v>
      </c>
      <c r="G44" s="18">
        <v>26</v>
      </c>
      <c r="H44" s="141">
        <v>102.0039</v>
      </c>
    </row>
    <row r="45" spans="1:8" ht="14.25" customHeight="1">
      <c r="A45" s="13"/>
      <c r="B45" s="14"/>
      <c r="C45" s="96">
        <v>51</v>
      </c>
      <c r="D45" s="15" t="s">
        <v>93</v>
      </c>
      <c r="E45" s="16" t="s">
        <v>29</v>
      </c>
      <c r="F45" s="106" t="s">
        <v>81</v>
      </c>
      <c r="G45" s="18">
        <v>40</v>
      </c>
      <c r="H45" s="146"/>
    </row>
    <row r="46" spans="1:8" ht="14.25" customHeight="1">
      <c r="A46" s="6"/>
      <c r="B46" s="7"/>
      <c r="C46" s="95">
        <v>1</v>
      </c>
      <c r="D46" s="8" t="s">
        <v>27</v>
      </c>
      <c r="E46" s="9" t="s">
        <v>29</v>
      </c>
      <c r="F46" s="105" t="s">
        <v>81</v>
      </c>
      <c r="G46" s="11">
        <v>24</v>
      </c>
      <c r="H46" s="145"/>
    </row>
    <row r="47" spans="1:8" ht="14.25" customHeight="1">
      <c r="A47" s="13"/>
      <c r="B47" s="14"/>
      <c r="C47" s="96">
        <v>2</v>
      </c>
      <c r="D47" s="15" t="s">
        <v>30</v>
      </c>
      <c r="E47" s="16" t="s">
        <v>29</v>
      </c>
      <c r="F47" s="106" t="s">
        <v>81</v>
      </c>
      <c r="G47" s="18">
        <v>44</v>
      </c>
      <c r="H47" s="146"/>
    </row>
    <row r="48" spans="1:8" ht="14.25" customHeight="1">
      <c r="A48" s="59">
        <v>11</v>
      </c>
      <c r="B48" s="14" t="s">
        <v>28</v>
      </c>
      <c r="C48" s="96">
        <v>3</v>
      </c>
      <c r="D48" s="15" t="s">
        <v>31</v>
      </c>
      <c r="E48" s="16" t="s">
        <v>29</v>
      </c>
      <c r="F48" s="106" t="s">
        <v>81</v>
      </c>
      <c r="G48" s="18">
        <v>48</v>
      </c>
      <c r="H48" s="141">
        <v>111.0044</v>
      </c>
    </row>
    <row r="49" spans="1:8" ht="14.25" customHeight="1">
      <c r="A49" s="13"/>
      <c r="B49" s="14"/>
      <c r="C49" s="96">
        <v>4</v>
      </c>
      <c r="D49" s="15" t="s">
        <v>82</v>
      </c>
      <c r="E49" s="16" t="s">
        <v>29</v>
      </c>
      <c r="F49" s="106" t="s">
        <v>81</v>
      </c>
      <c r="G49" s="18">
        <v>43</v>
      </c>
      <c r="H49" s="146"/>
    </row>
    <row r="50" spans="1:8" ht="14.25" customHeight="1">
      <c r="A50" s="6"/>
      <c r="B50" s="7"/>
      <c r="C50" s="95">
        <v>52</v>
      </c>
      <c r="D50" s="8" t="s">
        <v>66</v>
      </c>
      <c r="E50" s="9" t="s">
        <v>29</v>
      </c>
      <c r="F50" s="105" t="s">
        <v>81</v>
      </c>
      <c r="G50" s="11">
        <v>33</v>
      </c>
      <c r="H50" s="145"/>
    </row>
    <row r="51" spans="1:8" ht="14.25" customHeight="1">
      <c r="A51" s="13"/>
      <c r="B51" s="14"/>
      <c r="C51" s="96">
        <v>53</v>
      </c>
      <c r="D51" s="15" t="s">
        <v>68</v>
      </c>
      <c r="E51" s="16" t="s">
        <v>29</v>
      </c>
      <c r="F51" s="106" t="s">
        <v>81</v>
      </c>
      <c r="G51" s="18">
        <v>46</v>
      </c>
      <c r="H51" s="146"/>
    </row>
    <row r="52" spans="1:8" ht="14.25" customHeight="1">
      <c r="A52" s="59">
        <v>12</v>
      </c>
      <c r="B52" s="14" t="s">
        <v>67</v>
      </c>
      <c r="C52" s="96">
        <v>55</v>
      </c>
      <c r="D52" s="15" t="s">
        <v>69</v>
      </c>
      <c r="E52" s="16" t="s">
        <v>29</v>
      </c>
      <c r="F52" s="106" t="s">
        <v>81</v>
      </c>
      <c r="G52" s="18">
        <v>34</v>
      </c>
      <c r="H52" s="141">
        <v>113.0046</v>
      </c>
    </row>
    <row r="53" spans="1:8" ht="14.25" customHeight="1">
      <c r="A53" s="13"/>
      <c r="B53" s="14"/>
      <c r="C53" s="96">
        <v>54</v>
      </c>
      <c r="D53" s="15" t="s">
        <v>98</v>
      </c>
      <c r="E53" s="16" t="s">
        <v>29</v>
      </c>
      <c r="F53" s="106" t="s">
        <v>81</v>
      </c>
      <c r="G53" s="18">
        <v>57</v>
      </c>
      <c r="H53" s="146"/>
    </row>
    <row r="54" spans="1:8" ht="14.25" customHeight="1">
      <c r="A54" s="6"/>
      <c r="B54" s="7"/>
      <c r="C54" s="95">
        <v>25</v>
      </c>
      <c r="D54" s="8" t="s">
        <v>49</v>
      </c>
      <c r="E54" s="9" t="s">
        <v>29</v>
      </c>
      <c r="F54" s="105" t="s">
        <v>81</v>
      </c>
      <c r="G54" s="11">
        <v>29</v>
      </c>
      <c r="H54" s="145"/>
    </row>
    <row r="55" spans="1:8" ht="14.25" customHeight="1">
      <c r="A55" s="13"/>
      <c r="B55" s="14"/>
      <c r="C55" s="96">
        <v>26</v>
      </c>
      <c r="D55" s="15" t="s">
        <v>51</v>
      </c>
      <c r="E55" s="16" t="s">
        <v>29</v>
      </c>
      <c r="F55" s="106" t="s">
        <v>81</v>
      </c>
      <c r="G55" s="18">
        <v>49</v>
      </c>
      <c r="H55" s="146"/>
    </row>
    <row r="56" spans="1:8" ht="14.25" customHeight="1">
      <c r="A56" s="60">
        <v>13</v>
      </c>
      <c r="B56" s="14" t="s">
        <v>50</v>
      </c>
      <c r="C56" s="96">
        <v>27</v>
      </c>
      <c r="D56" s="15" t="s">
        <v>52</v>
      </c>
      <c r="E56" s="16" t="s">
        <v>29</v>
      </c>
      <c r="F56" s="106" t="s">
        <v>81</v>
      </c>
      <c r="G56" s="18">
        <v>45</v>
      </c>
      <c r="H56" s="141">
        <v>123.0049</v>
      </c>
    </row>
    <row r="57" spans="1:8" ht="14.25" customHeight="1">
      <c r="A57" s="13"/>
      <c r="B57" s="14"/>
      <c r="C57" s="96">
        <v>28</v>
      </c>
      <c r="D57" s="15" t="s">
        <v>103</v>
      </c>
      <c r="E57" s="16" t="s">
        <v>29</v>
      </c>
      <c r="F57" s="106" t="s">
        <v>81</v>
      </c>
      <c r="G57" s="18">
        <v>54</v>
      </c>
      <c r="H57" s="146"/>
    </row>
    <row r="58" spans="1:8" ht="14.25" customHeight="1">
      <c r="A58" s="6"/>
      <c r="B58" s="7"/>
      <c r="C58" s="95">
        <v>21</v>
      </c>
      <c r="D58" s="8" t="s">
        <v>83</v>
      </c>
      <c r="E58" s="9" t="s">
        <v>29</v>
      </c>
      <c r="F58" s="105" t="s">
        <v>81</v>
      </c>
      <c r="G58" s="11">
        <v>56</v>
      </c>
      <c r="H58" s="145"/>
    </row>
    <row r="59" spans="1:8" ht="14.25" customHeight="1">
      <c r="A59" s="13"/>
      <c r="B59" s="14"/>
      <c r="C59" s="96">
        <v>22</v>
      </c>
      <c r="D59" s="15" t="s">
        <v>47</v>
      </c>
      <c r="E59" s="16" t="s">
        <v>29</v>
      </c>
      <c r="F59" s="106" t="s">
        <v>81</v>
      </c>
      <c r="G59" s="18">
        <v>58</v>
      </c>
      <c r="H59" s="146"/>
    </row>
    <row r="60" spans="1:8" ht="14.25" customHeight="1">
      <c r="A60" s="59">
        <v>14</v>
      </c>
      <c r="B60" s="14" t="s">
        <v>46</v>
      </c>
      <c r="C60" s="96">
        <v>23</v>
      </c>
      <c r="D60" s="15" t="s">
        <v>48</v>
      </c>
      <c r="E60" s="16" t="s">
        <v>29</v>
      </c>
      <c r="F60" s="106" t="s">
        <v>81</v>
      </c>
      <c r="G60" s="18">
        <v>32</v>
      </c>
      <c r="H60" s="141">
        <v>135.0056</v>
      </c>
    </row>
    <row r="61" spans="1:8" ht="14.25" customHeight="1">
      <c r="A61" s="13"/>
      <c r="B61" s="14"/>
      <c r="C61" s="96">
        <v>24</v>
      </c>
      <c r="D61" s="15" t="s">
        <v>96</v>
      </c>
      <c r="E61" s="16" t="s">
        <v>29</v>
      </c>
      <c r="F61" s="106" t="s">
        <v>81</v>
      </c>
      <c r="G61" s="18">
        <v>47</v>
      </c>
      <c r="H61" s="146"/>
    </row>
    <row r="62" spans="1:8" ht="14.25" customHeight="1">
      <c r="A62" s="6"/>
      <c r="B62" s="7"/>
      <c r="C62" s="95">
        <v>45</v>
      </c>
      <c r="D62" s="8" t="s">
        <v>105</v>
      </c>
      <c r="E62" s="9" t="s">
        <v>29</v>
      </c>
      <c r="F62" s="105" t="s">
        <v>81</v>
      </c>
      <c r="G62" s="11">
        <v>42</v>
      </c>
      <c r="H62" s="145"/>
    </row>
    <row r="63" spans="1:8" ht="14.25" customHeight="1">
      <c r="A63" s="13"/>
      <c r="B63" s="14"/>
      <c r="C63" s="96">
        <v>46</v>
      </c>
      <c r="D63" s="15" t="s">
        <v>84</v>
      </c>
      <c r="E63" s="16" t="s">
        <v>29</v>
      </c>
      <c r="F63" s="106" t="s">
        <v>81</v>
      </c>
      <c r="G63" s="18">
        <v>52</v>
      </c>
      <c r="H63" s="146"/>
    </row>
    <row r="64" spans="1:8" ht="14.25" customHeight="1">
      <c r="A64" s="59">
        <v>15</v>
      </c>
      <c r="B64" s="14" t="s">
        <v>63</v>
      </c>
      <c r="C64" s="96">
        <v>47</v>
      </c>
      <c r="D64" s="15" t="s">
        <v>64</v>
      </c>
      <c r="E64" s="16" t="s">
        <v>29</v>
      </c>
      <c r="F64" s="106" t="s">
        <v>81</v>
      </c>
      <c r="G64" s="18">
        <v>53</v>
      </c>
      <c r="H64" s="141">
        <v>147.0053</v>
      </c>
    </row>
    <row r="65" spans="1:8" ht="14.25" customHeight="1">
      <c r="A65" s="13"/>
      <c r="B65" s="14"/>
      <c r="C65" s="96" t="s">
        <v>81</v>
      </c>
      <c r="D65" s="15" t="s">
        <v>81</v>
      </c>
      <c r="E65" s="16" t="s">
        <v>29</v>
      </c>
      <c r="F65" s="106" t="s">
        <v>109</v>
      </c>
      <c r="G65" s="18" t="s">
        <v>81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6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46" stopIfTrue="1">
      <formula>AND(COUNTIF($B$5:$B$5,B5)&gt;1,NOT(ISBLANK(B5)))</formula>
    </cfRule>
  </conditionalFormatting>
  <conditionalFormatting sqref="A6:A125">
    <cfRule type="cellIs" priority="6" dxfId="647" operator="greaterThan">
      <formula>1000</formula>
    </cfRule>
    <cfRule type="cellIs" priority="7" dxfId="646" operator="greaterThan">
      <formula>"&gt;1000"</formula>
    </cfRule>
  </conditionalFormatting>
  <conditionalFormatting sqref="H6:H125">
    <cfRule type="duplicateValues" priority="1" dxfId="646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6:C67 C70:C71 C74:C75 C82:C83 C86:C87 C90:C91 C94:C95 C98:C99 C102:C103 C106:C107 C110:C111 C114:C115 C118:C119 C122:C123 D66:D125 E66:G12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65"/>
  <sheetViews>
    <sheetView view="pageBreakPreview" zoomScale="90" zoomScaleSheetLayoutView="90" zoomScalePageLayoutView="0" workbookViewId="0" topLeftCell="A1">
      <selection activeCell="N8" sqref="N8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7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6.25" customHeight="1">
      <c r="A2" s="191" t="s">
        <v>89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4.25">
      <c r="A3" s="86"/>
      <c r="B3" s="86"/>
      <c r="C3" s="198"/>
      <c r="D3" s="198"/>
      <c r="E3" s="86"/>
      <c r="F3" s="87"/>
      <c r="G3" s="86"/>
      <c r="H3" s="86"/>
      <c r="I3" s="86"/>
      <c r="J3" s="86"/>
      <c r="K3" s="86"/>
    </row>
    <row r="4" spans="1:11" ht="12.75">
      <c r="A4" s="201" t="s">
        <v>17</v>
      </c>
      <c r="B4" s="201"/>
      <c r="C4" s="199" t="s">
        <v>19</v>
      </c>
      <c r="D4" s="199"/>
      <c r="E4" s="88"/>
      <c r="F4" s="200">
        <v>41938.416666666664</v>
      </c>
      <c r="G4" s="200"/>
      <c r="H4" s="200"/>
      <c r="I4" s="200"/>
      <c r="J4" s="200"/>
      <c r="K4" s="200"/>
    </row>
    <row r="5" spans="1:11" ht="44.25" customHeight="1">
      <c r="A5" s="89" t="s">
        <v>5</v>
      </c>
      <c r="B5" s="90" t="s">
        <v>18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21</v>
      </c>
      <c r="I5" s="94" t="s">
        <v>22</v>
      </c>
      <c r="J5" s="94" t="s">
        <v>23</v>
      </c>
      <c r="K5" s="90" t="s">
        <v>24</v>
      </c>
    </row>
    <row r="6" spans="1:11" ht="14.25">
      <c r="A6" s="119"/>
      <c r="B6" s="120"/>
      <c r="C6" s="121">
        <v>29</v>
      </c>
      <c r="D6" s="122" t="s">
        <v>104</v>
      </c>
      <c r="E6" s="123" t="s">
        <v>29</v>
      </c>
      <c r="F6" s="124">
        <v>513</v>
      </c>
      <c r="G6" s="125">
        <v>2</v>
      </c>
      <c r="H6" s="155"/>
      <c r="I6" s="155"/>
      <c r="J6" s="155"/>
      <c r="K6" s="145"/>
    </row>
    <row r="7" spans="1:11" ht="14.25">
      <c r="A7" s="126"/>
      <c r="B7" s="127"/>
      <c r="C7" s="128">
        <v>30</v>
      </c>
      <c r="D7" s="129" t="s">
        <v>78</v>
      </c>
      <c r="E7" s="130" t="s">
        <v>29</v>
      </c>
      <c r="F7" s="131">
        <v>510</v>
      </c>
      <c r="G7" s="132">
        <v>1</v>
      </c>
      <c r="H7" s="156"/>
      <c r="I7" s="156"/>
      <c r="J7" s="156"/>
      <c r="K7" s="146"/>
    </row>
    <row r="8" spans="1:11" ht="15.75">
      <c r="A8" s="126">
        <v>1</v>
      </c>
      <c r="B8" s="127" t="s">
        <v>53</v>
      </c>
      <c r="C8" s="128">
        <v>31</v>
      </c>
      <c r="D8" s="129" t="s">
        <v>79</v>
      </c>
      <c r="E8" s="130" t="s">
        <v>29</v>
      </c>
      <c r="F8" s="131">
        <v>544</v>
      </c>
      <c r="G8" s="132">
        <v>13</v>
      </c>
      <c r="H8" s="141">
        <v>14</v>
      </c>
      <c r="I8" s="141">
        <v>9.0006</v>
      </c>
      <c r="J8" s="110">
        <v>0</v>
      </c>
      <c r="K8" s="141">
        <v>23.0006</v>
      </c>
    </row>
    <row r="9" spans="1:11" ht="14.25">
      <c r="A9" s="126"/>
      <c r="B9" s="127"/>
      <c r="C9" s="128">
        <v>32</v>
      </c>
      <c r="D9" s="129" t="s">
        <v>80</v>
      </c>
      <c r="E9" s="130" t="s">
        <v>29</v>
      </c>
      <c r="F9" s="131">
        <v>531</v>
      </c>
      <c r="G9" s="132">
        <v>6</v>
      </c>
      <c r="H9" s="156"/>
      <c r="I9" s="156"/>
      <c r="J9" s="156"/>
      <c r="K9" s="146"/>
    </row>
    <row r="10" spans="1:11" ht="14.25">
      <c r="A10" s="119"/>
      <c r="B10" s="120"/>
      <c r="C10" s="121">
        <v>9</v>
      </c>
      <c r="D10" s="122" t="s">
        <v>99</v>
      </c>
      <c r="E10" s="123" t="s">
        <v>29</v>
      </c>
      <c r="F10" s="124" t="s">
        <v>81</v>
      </c>
      <c r="G10" s="125">
        <v>21</v>
      </c>
      <c r="H10" s="155"/>
      <c r="I10" s="155"/>
      <c r="J10" s="155"/>
      <c r="K10" s="145"/>
    </row>
    <row r="11" spans="1:11" ht="14.25">
      <c r="A11" s="126"/>
      <c r="B11" s="127"/>
      <c r="C11" s="128">
        <v>10</v>
      </c>
      <c r="D11" s="129" t="s">
        <v>100</v>
      </c>
      <c r="E11" s="130" t="s">
        <v>29</v>
      </c>
      <c r="F11" s="131">
        <v>527</v>
      </c>
      <c r="G11" s="132">
        <v>4</v>
      </c>
      <c r="H11" s="156"/>
      <c r="I11" s="156"/>
      <c r="J11" s="156"/>
      <c r="K11" s="146"/>
    </row>
    <row r="12" spans="1:11" ht="15.75">
      <c r="A12" s="61">
        <v>2</v>
      </c>
      <c r="B12" s="127" t="s">
        <v>38</v>
      </c>
      <c r="C12" s="128">
        <v>11</v>
      </c>
      <c r="D12" s="129" t="s">
        <v>101</v>
      </c>
      <c r="E12" s="130" t="s">
        <v>29</v>
      </c>
      <c r="F12" s="131">
        <v>519</v>
      </c>
      <c r="G12" s="132">
        <v>3</v>
      </c>
      <c r="H12" s="141">
        <v>12</v>
      </c>
      <c r="I12" s="141">
        <v>21.0009</v>
      </c>
      <c r="J12" s="110">
        <v>0</v>
      </c>
      <c r="K12" s="141">
        <v>33.0009</v>
      </c>
    </row>
    <row r="13" spans="1:11" ht="14.25">
      <c r="A13" s="126"/>
      <c r="B13" s="127"/>
      <c r="C13" s="128">
        <v>12</v>
      </c>
      <c r="D13" s="129" t="s">
        <v>102</v>
      </c>
      <c r="E13" s="130" t="s">
        <v>29</v>
      </c>
      <c r="F13" s="131">
        <v>539</v>
      </c>
      <c r="G13" s="132">
        <v>10</v>
      </c>
      <c r="H13" s="156"/>
      <c r="I13" s="156"/>
      <c r="J13" s="156"/>
      <c r="K13" s="146"/>
    </row>
    <row r="14" spans="1:11" ht="14.25">
      <c r="A14" s="119"/>
      <c r="B14" s="120"/>
      <c r="C14" s="121">
        <v>13</v>
      </c>
      <c r="D14" s="122" t="s">
        <v>37</v>
      </c>
      <c r="E14" s="123" t="s">
        <v>29</v>
      </c>
      <c r="F14" s="124">
        <v>549</v>
      </c>
      <c r="G14" s="125">
        <v>17</v>
      </c>
      <c r="H14" s="155"/>
      <c r="I14" s="155"/>
      <c r="J14" s="155"/>
      <c r="K14" s="145"/>
    </row>
    <row r="15" spans="1:11" ht="14.25">
      <c r="A15" s="126"/>
      <c r="B15" s="127"/>
      <c r="C15" s="128">
        <v>14</v>
      </c>
      <c r="D15" s="129" t="s">
        <v>39</v>
      </c>
      <c r="E15" s="130" t="s">
        <v>29</v>
      </c>
      <c r="F15" s="131">
        <v>528</v>
      </c>
      <c r="G15" s="132">
        <v>5</v>
      </c>
      <c r="H15" s="156"/>
      <c r="I15" s="156"/>
      <c r="J15" s="156"/>
      <c r="K15" s="146"/>
    </row>
    <row r="16" spans="1:11" ht="15.75">
      <c r="A16" s="126">
        <v>3</v>
      </c>
      <c r="B16" s="127" t="s">
        <v>36</v>
      </c>
      <c r="C16" s="128">
        <v>15</v>
      </c>
      <c r="D16" s="129" t="s">
        <v>40</v>
      </c>
      <c r="E16" s="130" t="s">
        <v>29</v>
      </c>
      <c r="F16" s="131">
        <v>533</v>
      </c>
      <c r="G16" s="132">
        <v>7</v>
      </c>
      <c r="H16" s="141">
        <v>22</v>
      </c>
      <c r="I16" s="141">
        <v>17.001</v>
      </c>
      <c r="J16" s="110">
        <v>0</v>
      </c>
      <c r="K16" s="141">
        <v>39.001000000000005</v>
      </c>
    </row>
    <row r="17" spans="1:11" ht="14.25">
      <c r="A17" s="126"/>
      <c r="B17" s="127"/>
      <c r="C17" s="128">
        <v>16</v>
      </c>
      <c r="D17" s="129" t="s">
        <v>41</v>
      </c>
      <c r="E17" s="130" t="s">
        <v>29</v>
      </c>
      <c r="F17" s="131">
        <v>537</v>
      </c>
      <c r="G17" s="132">
        <v>9</v>
      </c>
      <c r="H17" s="156"/>
      <c r="I17" s="156"/>
      <c r="J17" s="156"/>
      <c r="K17" s="146"/>
    </row>
    <row r="18" spans="1:11" ht="14.25">
      <c r="A18" s="119"/>
      <c r="B18" s="120"/>
      <c r="C18" s="121">
        <v>33</v>
      </c>
      <c r="D18" s="122" t="s">
        <v>95</v>
      </c>
      <c r="E18" s="123" t="s">
        <v>29</v>
      </c>
      <c r="F18" s="124">
        <v>535</v>
      </c>
      <c r="G18" s="125">
        <v>8</v>
      </c>
      <c r="H18" s="155"/>
      <c r="I18" s="155"/>
      <c r="J18" s="155"/>
      <c r="K18" s="145"/>
    </row>
    <row r="19" spans="1:11" ht="14.25">
      <c r="A19" s="126"/>
      <c r="B19" s="127"/>
      <c r="C19" s="128">
        <v>34</v>
      </c>
      <c r="D19" s="129" t="s">
        <v>55</v>
      </c>
      <c r="E19" s="130" t="s">
        <v>29</v>
      </c>
      <c r="F19" s="131">
        <v>547</v>
      </c>
      <c r="G19" s="132">
        <v>15</v>
      </c>
      <c r="H19" s="156"/>
      <c r="I19" s="156"/>
      <c r="J19" s="156"/>
      <c r="K19" s="146"/>
    </row>
    <row r="20" spans="1:11" ht="15.75">
      <c r="A20" s="126">
        <v>4</v>
      </c>
      <c r="B20" s="127" t="s">
        <v>54</v>
      </c>
      <c r="C20" s="128">
        <v>35</v>
      </c>
      <c r="D20" s="129" t="s">
        <v>56</v>
      </c>
      <c r="E20" s="130" t="s">
        <v>29</v>
      </c>
      <c r="F20" s="131">
        <v>553</v>
      </c>
      <c r="G20" s="132">
        <v>19</v>
      </c>
      <c r="H20" s="141">
        <v>38</v>
      </c>
      <c r="I20" s="141">
        <v>35.0015</v>
      </c>
      <c r="J20" s="110">
        <v>0</v>
      </c>
      <c r="K20" s="141">
        <v>73.0015</v>
      </c>
    </row>
    <row r="21" spans="1:11" ht="14.25">
      <c r="A21" s="126"/>
      <c r="B21" s="127"/>
      <c r="C21" s="128">
        <v>36</v>
      </c>
      <c r="D21" s="129" t="s">
        <v>57</v>
      </c>
      <c r="E21" s="130" t="s">
        <v>29</v>
      </c>
      <c r="F21" s="131">
        <v>542</v>
      </c>
      <c r="G21" s="132">
        <v>12</v>
      </c>
      <c r="H21" s="156"/>
      <c r="I21" s="156"/>
      <c r="J21" s="156"/>
      <c r="K21" s="146"/>
    </row>
    <row r="22" spans="1:11" ht="14.25">
      <c r="A22" s="119"/>
      <c r="B22" s="120"/>
      <c r="C22" s="121">
        <v>56</v>
      </c>
      <c r="D22" s="122" t="s">
        <v>71</v>
      </c>
      <c r="E22" s="123" t="s">
        <v>29</v>
      </c>
      <c r="F22" s="124">
        <v>546</v>
      </c>
      <c r="G22" s="125">
        <v>14</v>
      </c>
      <c r="H22" s="155"/>
      <c r="I22" s="155"/>
      <c r="J22" s="155"/>
      <c r="K22" s="145"/>
    </row>
    <row r="23" spans="1:11" ht="14.25">
      <c r="A23" s="126"/>
      <c r="B23" s="127"/>
      <c r="C23" s="128">
        <v>57</v>
      </c>
      <c r="D23" s="129" t="s">
        <v>73</v>
      </c>
      <c r="E23" s="130" t="s">
        <v>29</v>
      </c>
      <c r="F23" s="131">
        <v>552</v>
      </c>
      <c r="G23" s="132">
        <v>18</v>
      </c>
      <c r="H23" s="156"/>
      <c r="I23" s="156"/>
      <c r="J23" s="156"/>
      <c r="K23" s="146"/>
    </row>
    <row r="24" spans="1:11" ht="15.75">
      <c r="A24" s="126">
        <v>5</v>
      </c>
      <c r="B24" s="127" t="s">
        <v>72</v>
      </c>
      <c r="C24" s="128">
        <v>58</v>
      </c>
      <c r="D24" s="129" t="s">
        <v>85</v>
      </c>
      <c r="E24" s="130" t="s">
        <v>29</v>
      </c>
      <c r="F24" s="131" t="s">
        <v>81</v>
      </c>
      <c r="G24" s="132">
        <v>25</v>
      </c>
      <c r="H24" s="141">
        <v>66</v>
      </c>
      <c r="I24" s="141">
        <v>57.0025</v>
      </c>
      <c r="J24" s="110">
        <v>0</v>
      </c>
      <c r="K24" s="141">
        <v>123.0025</v>
      </c>
    </row>
    <row r="25" spans="1:11" ht="14.25">
      <c r="A25" s="126"/>
      <c r="B25" s="127"/>
      <c r="C25" s="128">
        <v>59</v>
      </c>
      <c r="D25" s="129" t="s">
        <v>86</v>
      </c>
      <c r="E25" s="130" t="s">
        <v>29</v>
      </c>
      <c r="F25" s="131" t="s">
        <v>81</v>
      </c>
      <c r="G25" s="132">
        <v>59</v>
      </c>
      <c r="H25" s="156"/>
      <c r="I25" s="156"/>
      <c r="J25" s="156"/>
      <c r="K25" s="146"/>
    </row>
    <row r="26" spans="1:11" ht="14.25">
      <c r="A26" s="119"/>
      <c r="B26" s="120"/>
      <c r="C26" s="121">
        <v>17</v>
      </c>
      <c r="D26" s="122" t="s">
        <v>42</v>
      </c>
      <c r="E26" s="123" t="s">
        <v>29</v>
      </c>
      <c r="F26" s="124">
        <v>548</v>
      </c>
      <c r="G26" s="125">
        <v>16</v>
      </c>
      <c r="H26" s="155"/>
      <c r="I26" s="155"/>
      <c r="J26" s="155"/>
      <c r="K26" s="145"/>
    </row>
    <row r="27" spans="1:11" ht="14.25">
      <c r="A27" s="126"/>
      <c r="B27" s="127"/>
      <c r="C27" s="128">
        <v>18</v>
      </c>
      <c r="D27" s="129" t="s">
        <v>44</v>
      </c>
      <c r="E27" s="130" t="s">
        <v>29</v>
      </c>
      <c r="F27" s="131" t="s">
        <v>81</v>
      </c>
      <c r="G27" s="132">
        <v>31</v>
      </c>
      <c r="H27" s="156"/>
      <c r="I27" s="156"/>
      <c r="J27" s="156"/>
      <c r="K27" s="146"/>
    </row>
    <row r="28" spans="1:11" ht="15.75">
      <c r="A28" s="126">
        <v>6</v>
      </c>
      <c r="B28" s="127" t="s">
        <v>59</v>
      </c>
      <c r="C28" s="128">
        <v>19</v>
      </c>
      <c r="D28" s="129" t="s">
        <v>45</v>
      </c>
      <c r="E28" s="130" t="s">
        <v>29</v>
      </c>
      <c r="F28" s="131" t="s">
        <v>81</v>
      </c>
      <c r="G28" s="132">
        <v>50</v>
      </c>
      <c r="H28" s="141">
        <v>62</v>
      </c>
      <c r="I28" s="141">
        <v>75.0028</v>
      </c>
      <c r="J28" s="110">
        <v>0</v>
      </c>
      <c r="K28" s="141">
        <v>137.00279999999998</v>
      </c>
    </row>
    <row r="29" spans="1:11" ht="14.25">
      <c r="A29" s="126"/>
      <c r="B29" s="127"/>
      <c r="C29" s="128">
        <v>20</v>
      </c>
      <c r="D29" s="129" t="s">
        <v>106</v>
      </c>
      <c r="E29" s="130" t="s">
        <v>29</v>
      </c>
      <c r="F29" s="131" t="s">
        <v>81</v>
      </c>
      <c r="G29" s="132">
        <v>23</v>
      </c>
      <c r="H29" s="156"/>
      <c r="I29" s="156"/>
      <c r="J29" s="156"/>
      <c r="K29" s="146"/>
    </row>
    <row r="30" spans="1:11" ht="14.25">
      <c r="A30" s="119"/>
      <c r="B30" s="120"/>
      <c r="C30" s="121">
        <v>37</v>
      </c>
      <c r="D30" s="122" t="s">
        <v>58</v>
      </c>
      <c r="E30" s="123" t="s">
        <v>29</v>
      </c>
      <c r="F30" s="124" t="s">
        <v>81</v>
      </c>
      <c r="G30" s="125">
        <v>27</v>
      </c>
      <c r="H30" s="155"/>
      <c r="I30" s="155"/>
      <c r="J30" s="155"/>
      <c r="K30" s="145"/>
    </row>
    <row r="31" spans="1:11" ht="14.25">
      <c r="A31" s="126"/>
      <c r="B31" s="127"/>
      <c r="C31" s="128">
        <v>38</v>
      </c>
      <c r="D31" s="129" t="s">
        <v>60</v>
      </c>
      <c r="E31" s="130" t="s">
        <v>29</v>
      </c>
      <c r="F31" s="131" t="s">
        <v>81</v>
      </c>
      <c r="G31" s="132">
        <v>30</v>
      </c>
      <c r="H31" s="156"/>
      <c r="I31" s="156"/>
      <c r="J31" s="156"/>
      <c r="K31" s="146"/>
    </row>
    <row r="32" spans="1:11" ht="15.75">
      <c r="A32" s="126">
        <v>7</v>
      </c>
      <c r="B32" s="127" t="s">
        <v>43</v>
      </c>
      <c r="C32" s="128">
        <v>39</v>
      </c>
      <c r="D32" s="129" t="s">
        <v>61</v>
      </c>
      <c r="E32" s="130" t="s">
        <v>29</v>
      </c>
      <c r="F32" s="131">
        <v>557</v>
      </c>
      <c r="G32" s="132">
        <v>20</v>
      </c>
      <c r="H32" s="141">
        <v>79</v>
      </c>
      <c r="I32" s="141">
        <v>70.0031</v>
      </c>
      <c r="J32" s="110">
        <v>0</v>
      </c>
      <c r="K32" s="141">
        <v>149.00310000000002</v>
      </c>
    </row>
    <row r="33" spans="1:11" ht="14.25">
      <c r="A33" s="126"/>
      <c r="B33" s="127"/>
      <c r="C33" s="128">
        <v>40</v>
      </c>
      <c r="D33" s="129" t="s">
        <v>62</v>
      </c>
      <c r="E33" s="130" t="s">
        <v>29</v>
      </c>
      <c r="F33" s="131" t="s">
        <v>81</v>
      </c>
      <c r="G33" s="132">
        <v>28</v>
      </c>
      <c r="H33" s="156"/>
      <c r="I33" s="156"/>
      <c r="J33" s="156"/>
      <c r="K33" s="146"/>
    </row>
    <row r="34" spans="1:11" ht="14.25">
      <c r="A34" s="119"/>
      <c r="B34" s="120"/>
      <c r="C34" s="121">
        <v>5</v>
      </c>
      <c r="D34" s="122" t="s">
        <v>32</v>
      </c>
      <c r="E34" s="123" t="s">
        <v>29</v>
      </c>
      <c r="F34" s="124" t="s">
        <v>81</v>
      </c>
      <c r="G34" s="125">
        <v>38</v>
      </c>
      <c r="H34" s="155"/>
      <c r="I34" s="155"/>
      <c r="J34" s="155"/>
      <c r="K34" s="145"/>
    </row>
    <row r="35" spans="1:11" ht="14.25">
      <c r="A35" s="126"/>
      <c r="B35" s="127"/>
      <c r="C35" s="128">
        <v>6</v>
      </c>
      <c r="D35" s="129" t="s">
        <v>34</v>
      </c>
      <c r="E35" s="130" t="s">
        <v>29</v>
      </c>
      <c r="F35" s="131" t="s">
        <v>81</v>
      </c>
      <c r="G35" s="132">
        <v>35</v>
      </c>
      <c r="H35" s="156"/>
      <c r="I35" s="156"/>
      <c r="J35" s="156"/>
      <c r="K35" s="146"/>
    </row>
    <row r="36" spans="1:11" ht="15.75">
      <c r="A36" s="126">
        <v>8</v>
      </c>
      <c r="B36" s="127" t="s">
        <v>65</v>
      </c>
      <c r="C36" s="128">
        <v>8</v>
      </c>
      <c r="D36" s="129" t="s">
        <v>35</v>
      </c>
      <c r="E36" s="130" t="s">
        <v>29</v>
      </c>
      <c r="F36" s="131">
        <v>540</v>
      </c>
      <c r="G36" s="132">
        <v>11</v>
      </c>
      <c r="H36" s="141">
        <v>78</v>
      </c>
      <c r="I36" s="141">
        <v>102.0039</v>
      </c>
      <c r="J36" s="110">
        <v>0</v>
      </c>
      <c r="K36" s="141">
        <v>180.0039</v>
      </c>
    </row>
    <row r="37" spans="1:11" ht="14.25">
      <c r="A37" s="126"/>
      <c r="B37" s="127"/>
      <c r="C37" s="128">
        <v>7</v>
      </c>
      <c r="D37" s="129" t="s">
        <v>97</v>
      </c>
      <c r="E37" s="130" t="s">
        <v>29</v>
      </c>
      <c r="F37" s="131" t="s">
        <v>81</v>
      </c>
      <c r="G37" s="132">
        <v>55</v>
      </c>
      <c r="H37" s="156"/>
      <c r="I37" s="156"/>
      <c r="J37" s="156"/>
      <c r="K37" s="146"/>
    </row>
    <row r="38" spans="1:11" ht="14.25">
      <c r="A38" s="119"/>
      <c r="B38" s="120"/>
      <c r="C38" s="121">
        <v>88</v>
      </c>
      <c r="D38" s="122" t="s">
        <v>74</v>
      </c>
      <c r="E38" s="123" t="s">
        <v>29</v>
      </c>
      <c r="F38" s="124" t="s">
        <v>81</v>
      </c>
      <c r="G38" s="125">
        <v>36</v>
      </c>
      <c r="H38" s="155"/>
      <c r="I38" s="155"/>
      <c r="J38" s="155"/>
      <c r="K38" s="145"/>
    </row>
    <row r="39" spans="1:11" ht="14.25">
      <c r="A39" s="126"/>
      <c r="B39" s="127"/>
      <c r="C39" s="128">
        <v>89</v>
      </c>
      <c r="D39" s="129" t="s">
        <v>76</v>
      </c>
      <c r="E39" s="130" t="s">
        <v>29</v>
      </c>
      <c r="F39" s="131" t="s">
        <v>81</v>
      </c>
      <c r="G39" s="132">
        <v>22</v>
      </c>
      <c r="H39" s="156"/>
      <c r="I39" s="156"/>
      <c r="J39" s="156"/>
      <c r="K39" s="146"/>
    </row>
    <row r="40" spans="1:11" ht="15.75">
      <c r="A40" s="126">
        <v>9</v>
      </c>
      <c r="B40" s="127" t="s">
        <v>75</v>
      </c>
      <c r="C40" s="128">
        <v>90</v>
      </c>
      <c r="D40" s="129" t="s">
        <v>94</v>
      </c>
      <c r="E40" s="130" t="s">
        <v>29</v>
      </c>
      <c r="F40" s="131" t="s">
        <v>81</v>
      </c>
      <c r="G40" s="132">
        <v>51</v>
      </c>
      <c r="H40" s="141">
        <v>86</v>
      </c>
      <c r="I40" s="141">
        <v>99.0041</v>
      </c>
      <c r="J40" s="110">
        <v>0</v>
      </c>
      <c r="K40" s="141">
        <v>185.0041</v>
      </c>
    </row>
    <row r="41" spans="1:11" ht="14.25">
      <c r="A41" s="126"/>
      <c r="B41" s="127"/>
      <c r="C41" s="128">
        <v>91</v>
      </c>
      <c r="D41" s="129" t="s">
        <v>77</v>
      </c>
      <c r="E41" s="130" t="s">
        <v>29</v>
      </c>
      <c r="F41" s="131" t="s">
        <v>81</v>
      </c>
      <c r="G41" s="132">
        <v>41</v>
      </c>
      <c r="H41" s="156"/>
      <c r="I41" s="156"/>
      <c r="J41" s="156"/>
      <c r="K41" s="146"/>
    </row>
    <row r="42" spans="1:11" ht="14.25">
      <c r="A42" s="119"/>
      <c r="B42" s="120"/>
      <c r="C42" s="121">
        <v>48</v>
      </c>
      <c r="D42" s="122" t="s">
        <v>90</v>
      </c>
      <c r="E42" s="123" t="s">
        <v>29</v>
      </c>
      <c r="F42" s="124" t="s">
        <v>81</v>
      </c>
      <c r="G42" s="125">
        <v>39</v>
      </c>
      <c r="H42" s="155"/>
      <c r="I42" s="155"/>
      <c r="J42" s="155"/>
      <c r="K42" s="145"/>
    </row>
    <row r="43" spans="1:11" ht="14.25">
      <c r="A43" s="126"/>
      <c r="B43" s="127"/>
      <c r="C43" s="128">
        <v>49</v>
      </c>
      <c r="D43" s="129" t="s">
        <v>91</v>
      </c>
      <c r="E43" s="130" t="s">
        <v>29</v>
      </c>
      <c r="F43" s="131" t="s">
        <v>81</v>
      </c>
      <c r="G43" s="132">
        <v>37</v>
      </c>
      <c r="H43" s="156"/>
      <c r="I43" s="156"/>
      <c r="J43" s="156"/>
      <c r="K43" s="146"/>
    </row>
    <row r="44" spans="1:11" ht="15.75">
      <c r="A44" s="126">
        <v>10</v>
      </c>
      <c r="B44" s="127" t="s">
        <v>33</v>
      </c>
      <c r="C44" s="128">
        <v>50</v>
      </c>
      <c r="D44" s="129" t="s">
        <v>92</v>
      </c>
      <c r="E44" s="130" t="s">
        <v>29</v>
      </c>
      <c r="F44" s="131" t="s">
        <v>81</v>
      </c>
      <c r="G44" s="132">
        <v>26</v>
      </c>
      <c r="H44" s="141">
        <v>105</v>
      </c>
      <c r="I44" s="141">
        <v>84.0038</v>
      </c>
      <c r="J44" s="110">
        <v>0</v>
      </c>
      <c r="K44" s="141">
        <v>189.0038</v>
      </c>
    </row>
    <row r="45" spans="1:11" ht="14.25">
      <c r="A45" s="126"/>
      <c r="B45" s="127"/>
      <c r="C45" s="128">
        <v>51</v>
      </c>
      <c r="D45" s="129" t="s">
        <v>93</v>
      </c>
      <c r="E45" s="130" t="s">
        <v>29</v>
      </c>
      <c r="F45" s="131" t="s">
        <v>81</v>
      </c>
      <c r="G45" s="132">
        <v>40</v>
      </c>
      <c r="H45" s="156"/>
      <c r="I45" s="156"/>
      <c r="J45" s="156"/>
      <c r="K45" s="146"/>
    </row>
    <row r="46" spans="1:11" ht="14.25">
      <c r="A46" s="119"/>
      <c r="B46" s="120"/>
      <c r="C46" s="121">
        <v>1</v>
      </c>
      <c r="D46" s="122" t="s">
        <v>27</v>
      </c>
      <c r="E46" s="123" t="s">
        <v>29</v>
      </c>
      <c r="F46" s="124" t="s">
        <v>81</v>
      </c>
      <c r="G46" s="125">
        <v>24</v>
      </c>
      <c r="H46" s="155"/>
      <c r="I46" s="155"/>
      <c r="J46" s="155"/>
      <c r="K46" s="145"/>
    </row>
    <row r="47" spans="1:11" ht="14.25">
      <c r="A47" s="126"/>
      <c r="B47" s="127"/>
      <c r="C47" s="128">
        <v>2</v>
      </c>
      <c r="D47" s="129" t="s">
        <v>30</v>
      </c>
      <c r="E47" s="130" t="s">
        <v>29</v>
      </c>
      <c r="F47" s="131" t="s">
        <v>81</v>
      </c>
      <c r="G47" s="132">
        <v>44</v>
      </c>
      <c r="H47" s="156"/>
      <c r="I47" s="156"/>
      <c r="J47" s="156"/>
      <c r="K47" s="146"/>
    </row>
    <row r="48" spans="1:11" ht="15.75">
      <c r="A48" s="126">
        <v>11</v>
      </c>
      <c r="B48" s="127" t="s">
        <v>28</v>
      </c>
      <c r="C48" s="128">
        <v>3</v>
      </c>
      <c r="D48" s="129" t="s">
        <v>31</v>
      </c>
      <c r="E48" s="130" t="s">
        <v>29</v>
      </c>
      <c r="F48" s="131" t="s">
        <v>81</v>
      </c>
      <c r="G48" s="132">
        <v>48</v>
      </c>
      <c r="H48" s="141">
        <v>116</v>
      </c>
      <c r="I48" s="141">
        <v>111.0044</v>
      </c>
      <c r="J48" s="110">
        <v>0</v>
      </c>
      <c r="K48" s="141">
        <v>227.0044</v>
      </c>
    </row>
    <row r="49" spans="1:11" ht="14.25">
      <c r="A49" s="126"/>
      <c r="B49" s="127"/>
      <c r="C49" s="128">
        <v>4</v>
      </c>
      <c r="D49" s="129" t="s">
        <v>82</v>
      </c>
      <c r="E49" s="130" t="s">
        <v>29</v>
      </c>
      <c r="F49" s="131" t="s">
        <v>81</v>
      </c>
      <c r="G49" s="132">
        <v>43</v>
      </c>
      <c r="H49" s="156"/>
      <c r="I49" s="156"/>
      <c r="J49" s="156"/>
      <c r="K49" s="146"/>
    </row>
    <row r="50" spans="1:11" ht="14.25">
      <c r="A50" s="119"/>
      <c r="B50" s="120"/>
      <c r="C50" s="121">
        <v>52</v>
      </c>
      <c r="D50" s="122" t="s">
        <v>66</v>
      </c>
      <c r="E50" s="123" t="s">
        <v>29</v>
      </c>
      <c r="F50" s="124" t="s">
        <v>81</v>
      </c>
      <c r="G50" s="125">
        <v>33</v>
      </c>
      <c r="H50" s="155"/>
      <c r="I50" s="155"/>
      <c r="J50" s="155"/>
      <c r="K50" s="145"/>
    </row>
    <row r="51" spans="1:11" ht="14.25">
      <c r="A51" s="126"/>
      <c r="B51" s="127"/>
      <c r="C51" s="128">
        <v>53</v>
      </c>
      <c r="D51" s="129" t="s">
        <v>68</v>
      </c>
      <c r="E51" s="130" t="s">
        <v>29</v>
      </c>
      <c r="F51" s="131" t="s">
        <v>81</v>
      </c>
      <c r="G51" s="132">
        <v>46</v>
      </c>
      <c r="H51" s="156"/>
      <c r="I51" s="156"/>
      <c r="J51" s="156"/>
      <c r="K51" s="146"/>
    </row>
    <row r="52" spans="1:11" ht="15.75">
      <c r="A52" s="126">
        <v>12</v>
      </c>
      <c r="B52" s="127" t="s">
        <v>50</v>
      </c>
      <c r="C52" s="128">
        <v>55</v>
      </c>
      <c r="D52" s="129" t="s">
        <v>69</v>
      </c>
      <c r="E52" s="130" t="s">
        <v>29</v>
      </c>
      <c r="F52" s="131" t="s">
        <v>81</v>
      </c>
      <c r="G52" s="132">
        <v>34</v>
      </c>
      <c r="H52" s="141">
        <v>108</v>
      </c>
      <c r="I52" s="141">
        <v>123.0049</v>
      </c>
      <c r="J52" s="110">
        <v>0</v>
      </c>
      <c r="K52" s="141">
        <v>231.00490000000002</v>
      </c>
    </row>
    <row r="53" spans="1:11" ht="14.25">
      <c r="A53" s="126"/>
      <c r="B53" s="127"/>
      <c r="C53" s="128">
        <v>54</v>
      </c>
      <c r="D53" s="129" t="s">
        <v>98</v>
      </c>
      <c r="E53" s="130" t="s">
        <v>29</v>
      </c>
      <c r="F53" s="131" t="s">
        <v>81</v>
      </c>
      <c r="G53" s="132">
        <v>57</v>
      </c>
      <c r="H53" s="156"/>
      <c r="I53" s="156"/>
      <c r="J53" s="156"/>
      <c r="K53" s="146"/>
    </row>
    <row r="54" spans="1:11" ht="14.25">
      <c r="A54" s="119"/>
      <c r="B54" s="120"/>
      <c r="C54" s="121">
        <v>25</v>
      </c>
      <c r="D54" s="122" t="s">
        <v>49</v>
      </c>
      <c r="E54" s="123" t="s">
        <v>29</v>
      </c>
      <c r="F54" s="124" t="s">
        <v>81</v>
      </c>
      <c r="G54" s="125">
        <v>29</v>
      </c>
      <c r="H54" s="155"/>
      <c r="I54" s="155"/>
      <c r="J54" s="155"/>
      <c r="K54" s="145"/>
    </row>
    <row r="55" spans="1:11" ht="14.25">
      <c r="A55" s="126"/>
      <c r="B55" s="127"/>
      <c r="C55" s="128">
        <v>26</v>
      </c>
      <c r="D55" s="129" t="s">
        <v>51</v>
      </c>
      <c r="E55" s="130" t="s">
        <v>29</v>
      </c>
      <c r="F55" s="131" t="s">
        <v>81</v>
      </c>
      <c r="G55" s="132">
        <v>49</v>
      </c>
      <c r="H55" s="156"/>
      <c r="I55" s="156"/>
      <c r="J55" s="156"/>
      <c r="K55" s="146"/>
    </row>
    <row r="56" spans="1:11" ht="15.75">
      <c r="A56" s="126">
        <v>13</v>
      </c>
      <c r="B56" s="127" t="s">
        <v>67</v>
      </c>
      <c r="C56" s="128">
        <v>27</v>
      </c>
      <c r="D56" s="129" t="s">
        <v>52</v>
      </c>
      <c r="E56" s="130" t="s">
        <v>29</v>
      </c>
      <c r="F56" s="131" t="s">
        <v>81</v>
      </c>
      <c r="G56" s="132">
        <v>45</v>
      </c>
      <c r="H56" s="141">
        <v>138</v>
      </c>
      <c r="I56" s="141">
        <v>113.0046</v>
      </c>
      <c r="J56" s="110">
        <v>0</v>
      </c>
      <c r="K56" s="141">
        <v>251.00459999999998</v>
      </c>
    </row>
    <row r="57" spans="1:11" ht="14.25">
      <c r="A57" s="126"/>
      <c r="B57" s="127"/>
      <c r="C57" s="128">
        <v>28</v>
      </c>
      <c r="D57" s="129" t="s">
        <v>103</v>
      </c>
      <c r="E57" s="130" t="s">
        <v>29</v>
      </c>
      <c r="F57" s="131" t="s">
        <v>81</v>
      </c>
      <c r="G57" s="132">
        <v>54</v>
      </c>
      <c r="H57" s="156"/>
      <c r="I57" s="156"/>
      <c r="J57" s="156"/>
      <c r="K57" s="146"/>
    </row>
    <row r="58" spans="1:11" ht="14.25">
      <c r="A58" s="119"/>
      <c r="B58" s="120"/>
      <c r="C58" s="121">
        <v>21</v>
      </c>
      <c r="D58" s="122" t="s">
        <v>83</v>
      </c>
      <c r="E58" s="123" t="s">
        <v>29</v>
      </c>
      <c r="F58" s="124" t="s">
        <v>81</v>
      </c>
      <c r="G58" s="125">
        <v>56</v>
      </c>
      <c r="H58" s="155"/>
      <c r="I58" s="155"/>
      <c r="J58" s="155"/>
      <c r="K58" s="145"/>
    </row>
    <row r="59" spans="1:11" ht="14.25">
      <c r="A59" s="126"/>
      <c r="B59" s="127"/>
      <c r="C59" s="128">
        <v>22</v>
      </c>
      <c r="D59" s="129" t="s">
        <v>47</v>
      </c>
      <c r="E59" s="130" t="s">
        <v>29</v>
      </c>
      <c r="F59" s="131" t="s">
        <v>81</v>
      </c>
      <c r="G59" s="132">
        <v>58</v>
      </c>
      <c r="H59" s="156"/>
      <c r="I59" s="156"/>
      <c r="J59" s="156"/>
      <c r="K59" s="146"/>
    </row>
    <row r="60" spans="1:11" ht="15.75">
      <c r="A60" s="126">
        <v>14</v>
      </c>
      <c r="B60" s="127" t="s">
        <v>46</v>
      </c>
      <c r="C60" s="128">
        <v>23</v>
      </c>
      <c r="D60" s="129" t="s">
        <v>48</v>
      </c>
      <c r="E60" s="130" t="s">
        <v>29</v>
      </c>
      <c r="F60" s="131" t="s">
        <v>81</v>
      </c>
      <c r="G60" s="132">
        <v>32</v>
      </c>
      <c r="H60" s="141">
        <v>128</v>
      </c>
      <c r="I60" s="141">
        <v>135.0056</v>
      </c>
      <c r="J60" s="110">
        <v>0</v>
      </c>
      <c r="K60" s="141">
        <v>263.00559999999996</v>
      </c>
    </row>
    <row r="61" spans="1:11" ht="14.25">
      <c r="A61" s="126"/>
      <c r="B61" s="127"/>
      <c r="C61" s="128">
        <v>24</v>
      </c>
      <c r="D61" s="129" t="s">
        <v>96</v>
      </c>
      <c r="E61" s="130" t="s">
        <v>29</v>
      </c>
      <c r="F61" s="131" t="s">
        <v>81</v>
      </c>
      <c r="G61" s="132">
        <v>47</v>
      </c>
      <c r="H61" s="156"/>
      <c r="I61" s="156"/>
      <c r="J61" s="156"/>
      <c r="K61" s="146"/>
    </row>
    <row r="62" spans="1:11" ht="14.25">
      <c r="A62" s="119"/>
      <c r="B62" s="120"/>
      <c r="C62" s="121">
        <v>45</v>
      </c>
      <c r="D62" s="122" t="s">
        <v>105</v>
      </c>
      <c r="E62" s="123" t="s">
        <v>29</v>
      </c>
      <c r="F62" s="124" t="s">
        <v>81</v>
      </c>
      <c r="G62" s="125">
        <v>42</v>
      </c>
      <c r="H62" s="155"/>
      <c r="I62" s="155"/>
      <c r="J62" s="155"/>
      <c r="K62" s="145"/>
    </row>
    <row r="63" spans="1:11" ht="14.25">
      <c r="A63" s="126"/>
      <c r="B63" s="127"/>
      <c r="C63" s="128">
        <v>46</v>
      </c>
      <c r="D63" s="129" t="s">
        <v>84</v>
      </c>
      <c r="E63" s="130" t="s">
        <v>29</v>
      </c>
      <c r="F63" s="131" t="s">
        <v>81</v>
      </c>
      <c r="G63" s="132">
        <v>52</v>
      </c>
      <c r="H63" s="156"/>
      <c r="I63" s="156"/>
      <c r="J63" s="156"/>
      <c r="K63" s="146"/>
    </row>
    <row r="64" spans="1:11" ht="15.75">
      <c r="A64" s="126">
        <v>15</v>
      </c>
      <c r="B64" s="127" t="s">
        <v>63</v>
      </c>
      <c r="C64" s="128">
        <v>47</v>
      </c>
      <c r="D64" s="129" t="s">
        <v>64</v>
      </c>
      <c r="E64" s="130" t="s">
        <v>29</v>
      </c>
      <c r="F64" s="131" t="s">
        <v>81</v>
      </c>
      <c r="G64" s="132">
        <v>53</v>
      </c>
      <c r="H64" s="141">
        <v>147</v>
      </c>
      <c r="I64" s="141">
        <v>147.0053</v>
      </c>
      <c r="J64" s="110">
        <v>0</v>
      </c>
      <c r="K64" s="141">
        <v>294.00530000000003</v>
      </c>
    </row>
    <row r="65" spans="1:11" ht="14.25">
      <c r="A65" s="126"/>
      <c r="B65" s="127"/>
      <c r="C65" s="128" t="s">
        <v>81</v>
      </c>
      <c r="D65" s="129" t="s">
        <v>81</v>
      </c>
      <c r="E65" s="130" t="s">
        <v>29</v>
      </c>
      <c r="F65" s="131" t="s">
        <v>109</v>
      </c>
      <c r="G65" s="132" t="s">
        <v>81</v>
      </c>
      <c r="H65" s="156"/>
      <c r="I65" s="156"/>
      <c r="J65" s="156"/>
      <c r="K65" s="146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46" stopIfTrue="1">
      <formula>AND(COUNTIF($B$5:$B$5,B5)&gt;1,NOT(ISBLANK(B5)))</formula>
    </cfRule>
  </conditionalFormatting>
  <conditionalFormatting sqref="A6:A7 A9:A65">
    <cfRule type="cellIs" priority="134" dxfId="647" operator="greaterThan">
      <formula>1000</formula>
    </cfRule>
    <cfRule type="cellIs" priority="135" dxfId="646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647" operator="greaterThan">
      <formula>1000</formula>
    </cfRule>
    <cfRule type="cellIs" priority="31" dxfId="646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K6:K11 K13:K15 K17:K19 K21:K23 K25:K27 K29:K31 K33:K35 K37:K39 K41:K43 K45:K47 K49:K51 K53:K55 K57:K59 K61:K63 K65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$65,K6)&gt;1,NOT(ISBLANK(K6)))</formula>
    </cfRule>
  </conditionalFormatting>
  <conditionalFormatting sqref="H64 H60">
    <cfRule type="duplicateValues" priority="667" dxfId="0" stopIfTrue="1">
      <formula>AND(COUNTIF($H$64:$H$64,H60)+COUNTIF($H$60:$H$60,H60)&gt;1,NOT(ISBLANK(H60)))</formula>
    </cfRule>
  </conditionalFormatting>
  <conditionalFormatting sqref="I64 I60">
    <cfRule type="duplicateValues" priority="669" dxfId="0" stopIfTrue="1">
      <formula>AND(COUNTIF($I$64:$I$64,I60)+COUNTIF($I$60:$I$60,I60)&gt;1,NOT(ISBLANK(I60)))</formula>
    </cfRule>
  </conditionalFormatting>
  <conditionalFormatting sqref="J64 J60">
    <cfRule type="duplicateValues" priority="671" dxfId="0" stopIfTrue="1">
      <formula>AND(COUNTIF($J$64:$J$64,J60)+COUNTIF($J$60:$J$60,J60)&gt;1,NOT(ISBLANK(J60)))</formula>
    </cfRule>
  </conditionalFormatting>
  <conditionalFormatting sqref="K64 K60">
    <cfRule type="duplicateValues" priority="673" dxfId="0" stopIfTrue="1">
      <formula>AND(COUNTIF($K$64:$K$64,K60)+COUNTIF($K$60:$K$60,K60)&gt;1,NOT(ISBLANK(K60)))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2014-10-26T09:19:23Z</cp:lastPrinted>
  <dcterms:created xsi:type="dcterms:W3CDTF">2008-08-11T14:10:37Z</dcterms:created>
  <dcterms:modified xsi:type="dcterms:W3CDTF">2014-10-26T12:24:11Z</dcterms:modified>
  <cp:category/>
  <cp:version/>
  <cp:contentType/>
  <cp:contentStatus/>
</cp:coreProperties>
</file>