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SONUÇ'!$A$1:$H$42</definedName>
    <definedName name="_xlnm.Print_Area" localSheetId="5">'SERAMONİ'!$A$1:$D$15</definedName>
    <definedName name="_xlnm.Print_Area" localSheetId="1">'START LİSTE'!$A$1:$F$42</definedName>
    <definedName name="_xlnm.Print_Area" localSheetId="3">'TAKIM KAYIT'!$A$1:$J$126</definedName>
    <definedName name="_xlnm.Print_Area" localSheetId="4">'TAKIM SONUÇ'!$A$1:$H$42</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<sst xmlns="http://schemas.openxmlformats.org/spreadsheetml/2006/main" count="1241" uniqueCount="95">
  <si>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</si>
  <si>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</si>
  <si>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</si>
  <si>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</si>
  <si>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</si>
  <si>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</si>
  <si>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</si>
  <si>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</si>
  <si>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</si>
  <si>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</si>
  <si>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</si>
  <si>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</si>
  <si>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</si>
  <si>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</si>
  <si>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</si>
  <si>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</si>
  <si>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</si>
  <si>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</si>
  <si>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</si>
  <si>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</si>
  <si>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</si>
  <si>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</si>
  <si>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</si>
  <si>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</si>
  <si>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</si>
  <si>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</si>
  <si>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</si>
  <si>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</si>
  <si>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</si>
  <si>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1.5 Km.</t>
  </si>
  <si>
    <t>FERDİ SIRALAMA</t>
  </si>
  <si>
    <t>S.NO</t>
  </si>
  <si>
    <t>ADI SOYADI</t>
  </si>
  <si>
    <t>DERECESİ</t>
  </si>
  <si>
    <t>TAKIM SIRALAMASI</t>
  </si>
  <si>
    <t>PUANI</t>
  </si>
  <si>
    <t>T</t>
  </si>
  <si>
    <t>Türkiye Atletizm Federasyonu</t>
  </si>
  <si>
    <t>İLİ</t>
  </si>
  <si>
    <t>İli</t>
  </si>
  <si>
    <t>2003-2004 Doğumlu Kızlar</t>
  </si>
  <si>
    <t>Aksaray</t>
  </si>
  <si>
    <r>
      <t>Atletizm Geliştirme Projesi (5</t>
    </r>
    <r>
      <rPr>
        <b/>
        <i/>
        <sz val="12"/>
        <color indexed="30"/>
        <rFont val="Cambria"/>
        <family val="1"/>
      </rPr>
      <t>. Bölge ) Yarışmaları</t>
    </r>
  </si>
  <si>
    <t>ZEHRA ZELAL KAYA</t>
  </si>
  <si>
    <t>ANKARA</t>
  </si>
  <si>
    <t>KARDELEN SOLUĞAN</t>
  </si>
  <si>
    <t>YAPRAK ERBUDAK</t>
  </si>
  <si>
    <t>ŞEVVAL NAZ ÜNAL</t>
  </si>
  <si>
    <t>FAZİLET YAMAN</t>
  </si>
  <si>
    <t>İREM UYAR</t>
  </si>
  <si>
    <t>YAĞMUR YAŞAR</t>
  </si>
  <si>
    <t>AYŞE MARAŞ</t>
  </si>
  <si>
    <t>ELİF NUR DÜNDAR</t>
  </si>
  <si>
    <t>SEVGİ TASAN</t>
  </si>
  <si>
    <t>BERİVAN ÖZTEKİN</t>
  </si>
  <si>
    <t>SENA BAY</t>
  </si>
  <si>
    <t>AYŞENUR ALTAY</t>
  </si>
  <si>
    <t>SULTAN DOĞAN</t>
  </si>
  <si>
    <t>GÜLTEN TORUN</t>
  </si>
  <si>
    <t>BÜŞRA TAŞKIN</t>
  </si>
  <si>
    <t>NEVŞEHİR</t>
  </si>
  <si>
    <t>DAMLA DÜŞMEZ</t>
  </si>
  <si>
    <t>ESMA AY</t>
  </si>
  <si>
    <t>ESMA KARAKUŞ</t>
  </si>
  <si>
    <t>İLAYDA AYRANCI</t>
  </si>
  <si>
    <t>AKSARAY</t>
  </si>
  <si>
    <t>CEMİLE OZAN</t>
  </si>
  <si>
    <t>HATİCE BALKIR</t>
  </si>
  <si>
    <t>NUR ÇELEN</t>
  </si>
  <si>
    <t>BEYZA HOŞNAR</t>
  </si>
  <si>
    <t>KIRIKKALE</t>
  </si>
  <si>
    <t>ŞULE AKKAYA</t>
  </si>
  <si>
    <t>MELİKE HÖKE</t>
  </si>
  <si>
    <t>ZEHRA HAFÇI</t>
  </si>
  <si>
    <t>NİĞDE</t>
  </si>
  <si>
    <t>SILA BAYIR</t>
  </si>
  <si>
    <t>SILA AYDIN</t>
  </si>
  <si>
    <t>CEYDA BAYUR</t>
  </si>
  <si>
    <t>ALEYNA ŞENGÜL</t>
  </si>
  <si>
    <t>ALEYNA TOK</t>
  </si>
  <si>
    <t>ŞUHEDANUR BEŞEL</t>
  </si>
  <si>
    <t>AYŞE AKDAĞ</t>
  </si>
  <si>
    <t>FATMA YIKILMAZ</t>
  </si>
  <si>
    <t>DNS</t>
  </si>
  <si>
    <t>DNF</t>
  </si>
  <si>
    <t>HAYRUNNİSA ACAR (P)</t>
  </si>
  <si>
    <t>ESKİŞEHİR</t>
  </si>
  <si>
    <t>KARAMAN</t>
  </si>
  <si>
    <t>KIRSEHİR</t>
  </si>
  <si>
    <t>KONYA</t>
  </si>
  <si>
    <t>-</t>
  </si>
  <si>
    <t>Aksaray Atletizm İl Temsilciliği</t>
  </si>
  <si>
    <t>Atletizm Geliştirme Projesi (5. Bölge ) Yarışmaları</t>
  </si>
  <si>
    <t>DQ</t>
  </si>
  <si>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</sst>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7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thin"/>
      <top style="thin"/>
      <bottom style="hair"/>
    </border>
    <border>
      <left/>
      <right style="medium"/>
      <top style="thin"/>
      <bottom style="hair"/>
    </border>
    <border>
      <left style="medium"/>
      <right style="thin"/>
      <top style="hair"/>
      <bottom style="hair"/>
    </border>
    <border>
      <left/>
      <right style="medium"/>
      <top style="hair"/>
      <bottom style="hair"/>
    </border>
    <border>
      <left/>
      <right style="medium"/>
      <top style="hair"/>
      <bottom style="medium"/>
    </border>
    <border>
      <left/>
      <right style="medium"/>
      <top/>
      <bottom style="hair"/>
    </border>
    <border>
      <left style="medium"/>
      <right style="thin"/>
      <top style="hair"/>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9">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9"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0" fontId="30" fillId="0" borderId="27"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0"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8" xfId="0" applyBorder="1" applyAlignment="1" applyProtection="1">
      <alignment horizontal="center" vertical="center" wrapText="1"/>
      <protection hidden="1"/>
    </xf>
    <xf numFmtId="0" fontId="25" fillId="0" borderId="28"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9"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29"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0"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58" fillId="29" borderId="29" xfId="0" applyFont="1" applyFill="1" applyBorder="1" applyAlignment="1" applyProtection="1">
      <alignment horizontal="right" vertical="center" wrapText="1"/>
      <protection hidden="1"/>
    </xf>
    <xf numFmtId="0" fontId="58" fillId="29" borderId="29" xfId="0" applyFont="1" applyFill="1" applyBorder="1" applyAlignment="1" applyProtection="1">
      <alignment horizontal="right" vertical="center"/>
      <protection hidden="1"/>
    </xf>
    <xf numFmtId="0" fontId="58" fillId="29" borderId="31" xfId="0" applyFont="1" applyFill="1" applyBorder="1" applyAlignment="1" applyProtection="1">
      <alignment horizontal="right" vertical="center" wrapText="1"/>
      <protection hidden="1"/>
    </xf>
    <xf numFmtId="0" fontId="59" fillId="28" borderId="29"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0" xfId="0" applyNumberFormat="1" applyFont="1" applyFill="1" applyBorder="1" applyAlignment="1" applyProtection="1">
      <alignment horizontal="left" vertical="center" wrapText="1"/>
      <protection hidden="1"/>
    </xf>
    <xf numFmtId="0" fontId="23" fillId="28" borderId="34" xfId="0" applyFont="1" applyFill="1" applyBorder="1" applyAlignment="1" applyProtection="1">
      <alignment horizontal="left" vertical="center"/>
      <protection hidden="1"/>
    </xf>
    <xf numFmtId="0" fontId="23" fillId="28" borderId="35" xfId="0" applyFont="1" applyFill="1" applyBorder="1" applyAlignment="1" applyProtection="1">
      <alignment vertical="center" wrapText="1"/>
      <protection hidden="1"/>
    </xf>
    <xf numFmtId="0" fontId="24" fillId="28" borderId="36" xfId="0" applyFont="1" applyFill="1" applyBorder="1" applyAlignment="1" applyProtection="1">
      <alignment vertical="center"/>
      <protection hidden="1"/>
    </xf>
    <xf numFmtId="184" fontId="61" fillId="29" borderId="37" xfId="0" applyNumberFormat="1" applyFont="1" applyFill="1" applyBorder="1" applyAlignment="1" applyProtection="1">
      <alignment vertical="center" wrapText="1"/>
      <protection locked="0"/>
    </xf>
    <xf numFmtId="0" fontId="61" fillId="29" borderId="38"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0" fillId="0" borderId="25"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39" xfId="0" applyNumberFormat="1" applyFont="1" applyFill="1" applyBorder="1" applyAlignment="1">
      <alignment horizontal="center" vertical="center"/>
    </xf>
    <xf numFmtId="184" fontId="62" fillId="31" borderId="39" xfId="0" applyNumberFormat="1" applyFont="1" applyFill="1" applyBorder="1" applyAlignment="1">
      <alignment vertical="center"/>
    </xf>
    <xf numFmtId="181" fontId="62" fillId="31" borderId="39" xfId="0" applyNumberFormat="1" applyFont="1" applyFill="1" applyBorder="1" applyAlignment="1" applyProtection="1">
      <alignment vertical="center"/>
      <protection hidden="1"/>
    </xf>
    <xf numFmtId="0" fontId="31" fillId="32" borderId="28" xfId="0"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40" xfId="0" applyNumberFormat="1" applyFont="1" applyFill="1" applyBorder="1" applyAlignment="1">
      <alignment horizontal="center" vertical="center" wrapText="1"/>
    </xf>
    <xf numFmtId="182" fontId="31" fillId="32" borderId="40" xfId="0" applyNumberFormat="1" applyFont="1" applyFill="1" applyBorder="1" applyAlignment="1">
      <alignment horizontal="center" vertical="center" wrapText="1"/>
    </xf>
    <xf numFmtId="0" fontId="31" fillId="32" borderId="41" xfId="0"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14" fontId="31" fillId="32" borderId="42" xfId="0" applyNumberFormat="1"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0" fontId="33" fillId="30" borderId="44" xfId="0" applyFont="1" applyFill="1" applyBorder="1" applyAlignment="1">
      <alignment horizontal="center" vertical="center"/>
    </xf>
    <xf numFmtId="0" fontId="33" fillId="30" borderId="28" xfId="0" applyFont="1" applyFill="1" applyBorder="1" applyAlignment="1">
      <alignment horizontal="center" vertical="center"/>
    </xf>
    <xf numFmtId="0" fontId="33" fillId="30" borderId="45"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6" xfId="0" applyFill="1" applyBorder="1" applyAlignment="1">
      <alignment/>
    </xf>
    <xf numFmtId="0" fontId="30" fillId="0" borderId="47" xfId="0" applyFont="1" applyBorder="1" applyAlignment="1">
      <alignment/>
    </xf>
    <xf numFmtId="0" fontId="30" fillId="0" borderId="48" xfId="0" applyFont="1" applyBorder="1" applyAlignment="1">
      <alignment/>
    </xf>
    <xf numFmtId="0" fontId="20" fillId="0" borderId="28" xfId="0" applyFont="1" applyBorder="1" applyAlignment="1">
      <alignment horizontal="center" vertical="center"/>
    </xf>
    <xf numFmtId="0" fontId="20" fillId="0" borderId="49" xfId="0" applyFont="1" applyBorder="1" applyAlignment="1">
      <alignment horizontal="center" vertical="center"/>
    </xf>
    <xf numFmtId="189" fontId="32" fillId="0" borderId="45"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8" xfId="0" applyFont="1" applyBorder="1" applyAlignment="1">
      <alignment horizontal="left" vertical="center" wrapText="1"/>
    </xf>
    <xf numFmtId="0" fontId="31" fillId="0" borderId="49" xfId="0" applyFont="1" applyBorder="1" applyAlignment="1">
      <alignment horizontal="left" vertical="center" wrapText="1"/>
    </xf>
    <xf numFmtId="0" fontId="67" fillId="0" borderId="25"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7" fillId="0" borderId="44" xfId="0" applyFont="1" applyBorder="1" applyAlignment="1">
      <alignment horizontal="center" vertical="center"/>
    </xf>
    <xf numFmtId="0" fontId="37" fillId="0" borderId="50" xfId="0" applyFont="1" applyBorder="1" applyAlignment="1">
      <alignment horizontal="center" vertical="center"/>
    </xf>
    <xf numFmtId="0" fontId="31" fillId="0" borderId="28" xfId="0" applyFont="1" applyBorder="1" applyAlignment="1">
      <alignment vertical="center" wrapText="1"/>
    </xf>
    <xf numFmtId="0" fontId="35" fillId="30" borderId="51" xfId="0" applyFont="1" applyFill="1" applyBorder="1" applyAlignment="1">
      <alignment horizontal="center" vertical="center" wrapText="1"/>
    </xf>
    <xf numFmtId="0" fontId="31" fillId="32" borderId="52" xfId="0" applyFont="1" applyFill="1" applyBorder="1" applyAlignment="1">
      <alignment horizontal="center" vertical="center" wrapText="1"/>
    </xf>
    <xf numFmtId="0" fontId="31" fillId="32" borderId="53" xfId="0" applyFont="1" applyFill="1" applyBorder="1" applyAlignment="1">
      <alignment horizontal="center" vertical="center" wrapText="1"/>
    </xf>
    <xf numFmtId="0" fontId="31" fillId="32" borderId="54" xfId="0" applyFont="1" applyFill="1" applyBorder="1" applyAlignment="1">
      <alignment horizontal="center" vertical="center" wrapText="1"/>
    </xf>
    <xf numFmtId="14" fontId="31" fillId="32" borderId="55" xfId="0" applyNumberFormat="1" applyFont="1" applyFill="1" applyBorder="1" applyAlignment="1">
      <alignment horizontal="center" vertical="center" wrapText="1"/>
    </xf>
    <xf numFmtId="0" fontId="30" fillId="0" borderId="56" xfId="0" applyFont="1" applyFill="1" applyBorder="1" applyAlignment="1">
      <alignment horizontal="center" vertical="center"/>
    </xf>
    <xf numFmtId="14" fontId="30" fillId="0" borderId="57" xfId="0" applyNumberFormat="1" applyFont="1" applyFill="1" applyBorder="1" applyAlignment="1">
      <alignment horizontal="center" vertical="center"/>
    </xf>
    <xf numFmtId="0" fontId="30" fillId="0" borderId="58" xfId="0" applyFont="1" applyFill="1" applyBorder="1" applyAlignment="1">
      <alignment horizontal="center" vertical="center"/>
    </xf>
    <xf numFmtId="14" fontId="30" fillId="0" borderId="59" xfId="0" applyNumberFormat="1" applyFont="1" applyFill="1" applyBorder="1" applyAlignment="1">
      <alignment horizontal="center" vertical="center"/>
    </xf>
    <xf numFmtId="14" fontId="30" fillId="0" borderId="60" xfId="0" applyNumberFormat="1" applyFont="1" applyFill="1" applyBorder="1" applyAlignment="1">
      <alignment horizontal="center" vertical="center"/>
    </xf>
    <xf numFmtId="14" fontId="30" fillId="0" borderId="61" xfId="0" applyNumberFormat="1" applyFont="1" applyFill="1" applyBorder="1" applyAlignment="1">
      <alignment horizontal="center" vertical="center"/>
    </xf>
    <xf numFmtId="0" fontId="30" fillId="0" borderId="62" xfId="0" applyFont="1" applyFill="1" applyBorder="1" applyAlignment="1">
      <alignment horizontal="center" vertical="center"/>
    </xf>
    <xf numFmtId="0" fontId="30" fillId="0" borderId="24"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5" xfId="0" applyFont="1" applyFill="1" applyBorder="1" applyAlignment="1">
      <alignment horizontal="left" vertical="center" shrinkToFit="1"/>
    </xf>
    <xf numFmtId="0" fontId="30" fillId="0" borderId="27" xfId="0" applyFont="1" applyFill="1" applyBorder="1" applyAlignment="1">
      <alignment horizontal="left" vertical="center"/>
    </xf>
    <xf numFmtId="0" fontId="31" fillId="26" borderId="17" xfId="0" applyNumberFormat="1" applyFont="1" applyFill="1" applyBorder="1" applyAlignment="1" applyProtection="1">
      <alignment horizontal="center" vertical="center"/>
      <protection hidden="1"/>
    </xf>
    <xf numFmtId="0" fontId="68" fillId="29" borderId="38" xfId="0" applyFont="1" applyFill="1" applyBorder="1" applyAlignment="1" applyProtection="1">
      <alignment horizontal="left" vertical="center" wrapText="1"/>
      <protection locked="0"/>
    </xf>
    <xf numFmtId="0" fontId="68" fillId="29" borderId="37"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0" fontId="59" fillId="29" borderId="37" xfId="0"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184" fontId="61" fillId="29" borderId="37" xfId="0" applyNumberFormat="1" applyFont="1" applyFill="1" applyBorder="1" applyAlignment="1" applyProtection="1">
      <alignment horizontal="left" vertical="center" wrapText="1"/>
      <protection locked="0"/>
    </xf>
    <xf numFmtId="0" fontId="19" fillId="28" borderId="63" xfId="0" applyFont="1" applyFill="1" applyBorder="1" applyAlignment="1" applyProtection="1">
      <alignment horizontal="center" wrapText="1"/>
      <protection hidden="1"/>
    </xf>
    <xf numFmtId="0" fontId="19" fillId="28" borderId="64" xfId="0" applyFont="1" applyFill="1" applyBorder="1" applyAlignment="1" applyProtection="1">
      <alignment horizontal="center" wrapText="1"/>
      <protection hidden="1"/>
    </xf>
    <xf numFmtId="0" fontId="19" fillId="28" borderId="65" xfId="0" applyFont="1" applyFill="1" applyBorder="1" applyAlignment="1" applyProtection="1">
      <alignment horizontal="center" wrapText="1"/>
      <protection hidden="1"/>
    </xf>
    <xf numFmtId="0" fontId="22" fillId="28" borderId="29"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locked="0"/>
    </xf>
    <xf numFmtId="0" fontId="69" fillId="28" borderId="29"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protection hidden="1"/>
    </xf>
    <xf numFmtId="0" fontId="69" fillId="28" borderId="29"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0"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8"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0" fillId="31" borderId="0" xfId="0" applyFont="1" applyFill="1" applyAlignment="1">
      <alignment horizontal="center" vertical="center" wrapText="1"/>
    </xf>
    <xf numFmtId="0" fontId="48"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39" xfId="0" applyNumberFormat="1" applyFont="1" applyFill="1" applyBorder="1" applyAlignment="1">
      <alignment horizontal="center" vertical="center"/>
    </xf>
    <xf numFmtId="0" fontId="40" fillId="31" borderId="0" xfId="0" applyFont="1" applyFill="1" applyAlignment="1" applyProtection="1">
      <alignment horizontal="center" vertical="center" wrapText="1"/>
      <protection hidden="1"/>
    </xf>
    <xf numFmtId="0" fontId="48"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39" xfId="0" applyFont="1" applyFill="1" applyBorder="1" applyAlignment="1" applyProtection="1">
      <alignment horizontal="left" vertical="center"/>
      <protection hidden="1"/>
    </xf>
    <xf numFmtId="181" fontId="62" fillId="31" borderId="39" xfId="0" applyNumberFormat="1" applyFont="1" applyFill="1" applyBorder="1" applyAlignment="1" applyProtection="1">
      <alignment horizontal="left" vertical="center"/>
      <protection hidden="1"/>
    </xf>
    <xf numFmtId="184" fontId="62" fillId="31" borderId="39"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66" xfId="0" applyFont="1" applyFill="1" applyBorder="1" applyAlignment="1">
      <alignment horizontal="center" vertical="center" wrapText="1"/>
    </xf>
    <xf numFmtId="0" fontId="34" fillId="33" borderId="67" xfId="0" applyFont="1" applyFill="1" applyBorder="1" applyAlignment="1">
      <alignment horizontal="center" vertical="center" wrapText="1"/>
    </xf>
    <xf numFmtId="0" fontId="34" fillId="33" borderId="68"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20" fillId="33" borderId="69"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70" xfId="0" applyFont="1" applyFill="1" applyBorder="1" applyAlignment="1">
      <alignment horizontal="center" vertical="center"/>
    </xf>
    <xf numFmtId="0" fontId="20" fillId="33" borderId="71" xfId="0" applyFont="1" applyFill="1" applyBorder="1" applyAlignment="1">
      <alignment horizontal="center" vertical="center"/>
    </xf>
    <xf numFmtId="0" fontId="20" fillId="33" borderId="72" xfId="0" applyFont="1" applyFill="1" applyBorder="1" applyAlignment="1">
      <alignment horizontal="center" vertical="center"/>
    </xf>
    <xf numFmtId="0" fontId="20" fillId="33" borderId="7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11</xdr:row>
      <xdr:rowOff>190500</xdr:rowOff>
    </xdr:from>
    <xdr:to>
      <xdr:col>3</xdr:col>
      <xdr:colOff>1209675</xdr:colOff>
      <xdr:row>14</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43719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E23" sqref="E23"/>
    </sheetView>
  </sheetViews>
  <sheetFormatPr defaultColWidth="9.00390625" defaultRowHeight="12.75"/>
  <cols>
    <col min="1" max="2" width="30.375" style="67" customWidth="1"/>
    <col min="3" max="3" width="30.875" style="67" customWidth="1"/>
    <col min="4" max="7" width="6.75390625" style="67" customWidth="1"/>
    <col min="8" max="8" width="9.125" style="67" bestFit="1" customWidth="1"/>
    <col min="9" max="9" width="8.875" style="67" bestFit="1" customWidth="1"/>
    <col min="10" max="10" width="8.75390625" style="67" bestFit="1" customWidth="1"/>
    <col min="11" max="11" width="6.625" style="67" customWidth="1"/>
    <col min="12" max="12" width="6.75390625" style="67" customWidth="1"/>
    <col min="13" max="13" width="7.25390625" style="67" customWidth="1"/>
    <col min="14" max="14" width="7.00390625" style="67" customWidth="1"/>
    <col min="15" max="16384" width="9.125" style="67" customWidth="1"/>
  </cols>
  <sheetData>
    <row r="1" spans="1:3" ht="24" customHeight="1">
      <c r="A1" s="172"/>
      <c r="B1" s="173"/>
      <c r="C1" s="174"/>
    </row>
    <row r="2" spans="1:5" ht="28.5" customHeight="1">
      <c r="A2" s="175" t="s">
        <v>37</v>
      </c>
      <c r="B2" s="176"/>
      <c r="C2" s="177"/>
      <c r="D2" s="68"/>
      <c r="E2" s="68"/>
    </row>
    <row r="3" spans="1:5" ht="20.25" customHeight="1">
      <c r="A3" s="185" t="s">
        <v>91</v>
      </c>
      <c r="B3" s="186"/>
      <c r="C3" s="187"/>
      <c r="D3" s="68"/>
      <c r="E3" s="68"/>
    </row>
    <row r="4" spans="1:5" ht="24.75" customHeight="1">
      <c r="A4" s="178"/>
      <c r="B4" s="179"/>
      <c r="C4" s="180"/>
      <c r="D4" s="69"/>
      <c r="E4" s="69"/>
    </row>
    <row r="5" spans="1:3" s="73" customFormat="1" ht="24.75" customHeight="1">
      <c r="A5" s="70"/>
      <c r="B5" s="71"/>
      <c r="C5" s="72"/>
    </row>
    <row r="6" spans="1:3" s="73" customFormat="1" ht="24.75" customHeight="1">
      <c r="A6" s="70"/>
      <c r="B6" s="71"/>
      <c r="C6" s="72"/>
    </row>
    <row r="7" spans="1:3" s="73" customFormat="1" ht="24.75" customHeight="1">
      <c r="A7" s="70"/>
      <c r="B7" s="71"/>
      <c r="C7" s="72"/>
    </row>
    <row r="8" spans="1:3" s="73" customFormat="1" ht="24.75" customHeight="1">
      <c r="A8" s="70"/>
      <c r="B8" s="71"/>
      <c r="C8" s="72"/>
    </row>
    <row r="9" spans="1:3" s="73" customFormat="1" ht="24.75" customHeight="1">
      <c r="A9" s="70"/>
      <c r="B9" s="71"/>
      <c r="C9" s="72"/>
    </row>
    <row r="10" spans="1:3" ht="22.5">
      <c r="A10" s="70"/>
      <c r="B10" s="71"/>
      <c r="C10" s="72"/>
    </row>
    <row r="11" spans="1:3" ht="22.5">
      <c r="A11" s="70"/>
      <c r="B11" s="71"/>
      <c r="C11" s="72"/>
    </row>
    <row r="12" spans="1:3" ht="22.5">
      <c r="A12" s="70"/>
      <c r="B12" s="71"/>
      <c r="C12" s="72"/>
    </row>
    <row r="13" spans="1:3" ht="22.5">
      <c r="A13" s="70"/>
      <c r="B13" s="71"/>
      <c r="C13" s="72"/>
    </row>
    <row r="14" spans="1:3" ht="22.5">
      <c r="A14" s="70"/>
      <c r="B14" s="71"/>
      <c r="C14" s="72"/>
    </row>
    <row r="15" spans="1:3" ht="22.5">
      <c r="A15" s="70"/>
      <c r="B15" s="71"/>
      <c r="C15" s="72"/>
    </row>
    <row r="16" spans="1:3" ht="22.5">
      <c r="A16" s="70"/>
      <c r="B16" s="71"/>
      <c r="C16" s="72"/>
    </row>
    <row r="17" spans="1:3" ht="22.5">
      <c r="A17" s="70"/>
      <c r="B17" s="71"/>
      <c r="C17" s="72"/>
    </row>
    <row r="18" spans="1:3" ht="22.5">
      <c r="A18" s="70"/>
      <c r="B18" s="71"/>
      <c r="C18" s="72"/>
    </row>
    <row r="19" spans="1:3" ht="18" customHeight="1">
      <c r="A19" s="181" t="s">
        <v>92</v>
      </c>
      <c r="B19" s="182"/>
      <c r="C19" s="183"/>
    </row>
    <row r="20" spans="1:3" ht="31.5" customHeight="1">
      <c r="A20" s="184"/>
      <c r="B20" s="182"/>
      <c r="C20" s="183"/>
    </row>
    <row r="21" spans="1:3" ht="25.5" customHeight="1">
      <c r="A21" s="74"/>
      <c r="B21" s="75" t="s">
        <v>41</v>
      </c>
      <c r="C21" s="76"/>
    </row>
    <row r="22" spans="1:3" ht="25.5" customHeight="1">
      <c r="A22" s="70"/>
      <c r="B22" s="77"/>
      <c r="C22" s="72"/>
    </row>
    <row r="23" spans="1:3" ht="25.5" customHeight="1">
      <c r="A23" s="70"/>
      <c r="B23" s="77"/>
      <c r="C23" s="72"/>
    </row>
    <row r="24" spans="1:3" ht="22.5">
      <c r="A24" s="78"/>
      <c r="B24" s="79"/>
      <c r="C24" s="80"/>
    </row>
    <row r="25" spans="1:3" ht="21" customHeight="1">
      <c r="A25" s="81" t="s">
        <v>10</v>
      </c>
      <c r="B25" s="166" t="s">
        <v>42</v>
      </c>
      <c r="C25" s="167"/>
    </row>
    <row r="26" spans="1:3" ht="21" customHeight="1">
      <c r="A26" s="81" t="s">
        <v>11</v>
      </c>
      <c r="B26" s="166" t="s">
        <v>29</v>
      </c>
      <c r="C26" s="167"/>
    </row>
    <row r="27" spans="1:3" ht="21" customHeight="1">
      <c r="A27" s="82" t="s">
        <v>12</v>
      </c>
      <c r="B27" s="166" t="s">
        <v>40</v>
      </c>
      <c r="C27" s="167"/>
    </row>
    <row r="28" spans="1:3" ht="21" customHeight="1">
      <c r="A28" s="81" t="s">
        <v>13</v>
      </c>
      <c r="B28" s="168" t="s">
        <v>41</v>
      </c>
      <c r="C28" s="169"/>
    </row>
    <row r="29" spans="1:3" ht="21" customHeight="1">
      <c r="A29" s="83" t="s">
        <v>16</v>
      </c>
      <c r="B29" s="170">
        <v>42114.416666666664</v>
      </c>
      <c r="C29" s="171"/>
    </row>
    <row r="30" spans="1:3" ht="21" customHeight="1">
      <c r="A30" s="83" t="s">
        <v>27</v>
      </c>
      <c r="B30" s="91">
        <v>36</v>
      </c>
      <c r="C30" s="90"/>
    </row>
    <row r="31" spans="1:3" ht="21" customHeight="1">
      <c r="A31" s="83" t="s">
        <v>28</v>
      </c>
      <c r="B31" s="91">
        <v>9</v>
      </c>
      <c r="C31" s="90"/>
    </row>
    <row r="32" spans="1:3" ht="21" customHeight="1">
      <c r="A32" s="84"/>
      <c r="B32" s="85"/>
      <c r="C32" s="86"/>
    </row>
    <row r="33" spans="1:3" ht="21" customHeight="1">
      <c r="A33" s="84"/>
      <c r="B33" s="85"/>
      <c r="C33" s="86"/>
    </row>
    <row r="34" spans="1:3" ht="18.75" thickBot="1">
      <c r="A34" s="87"/>
      <c r="B34" s="88"/>
      <c r="C34" s="89"/>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2"/>
  <sheetViews>
    <sheetView view="pageBreakPreview" zoomScaleSheetLayoutView="100" zoomScalePageLayoutView="0" workbookViewId="0" topLeftCell="A1">
      <selection activeCell="E23" sqref="E23"/>
    </sheetView>
  </sheetViews>
  <sheetFormatPr defaultColWidth="9.00390625" defaultRowHeight="12.75"/>
  <cols>
    <col min="1" max="1" width="5.125" style="54" customWidth="1"/>
    <col min="2" max="2" width="6.375" style="54" bestFit="1" customWidth="1"/>
    <col min="3" max="3" width="29.75390625" style="55" customWidth="1"/>
    <col min="4" max="4" width="35.75390625" style="55" customWidth="1"/>
    <col min="5" max="5" width="7.125" style="54" customWidth="1"/>
    <col min="6" max="6" width="14.25390625" style="56" customWidth="1"/>
    <col min="7" max="7" width="9.125" style="43" customWidth="1"/>
    <col min="8" max="8" width="28.625" style="43" customWidth="1"/>
    <col min="9" max="16384" width="9.125" style="43" customWidth="1"/>
  </cols>
  <sheetData>
    <row r="1" spans="1:6" ht="24" customHeight="1">
      <c r="A1" s="189" t="s">
        <v>37</v>
      </c>
      <c r="B1" s="190"/>
      <c r="C1" s="190"/>
      <c r="D1" s="190"/>
      <c r="E1" s="190"/>
      <c r="F1" s="190"/>
    </row>
    <row r="2" spans="1:6" ht="17.25" customHeight="1">
      <c r="A2" s="189" t="s">
        <v>91</v>
      </c>
      <c r="B2" s="189"/>
      <c r="C2" s="189"/>
      <c r="D2" s="189"/>
      <c r="E2" s="189"/>
      <c r="F2" s="189"/>
    </row>
    <row r="3" spans="1:6" ht="18.75" customHeight="1">
      <c r="A3" s="191" t="s">
        <v>92</v>
      </c>
      <c r="B3" s="191"/>
      <c r="C3" s="191"/>
      <c r="D3" s="191"/>
      <c r="E3" s="191"/>
      <c r="F3" s="191"/>
    </row>
    <row r="4" spans="1:6" ht="15.75" customHeight="1">
      <c r="A4" s="192" t="s">
        <v>41</v>
      </c>
      <c r="B4" s="192"/>
      <c r="C4" s="192"/>
      <c r="D4" s="192"/>
      <c r="E4" s="192"/>
      <c r="F4" s="192"/>
    </row>
    <row r="5" spans="1:6" ht="15.75" customHeight="1" thickBot="1">
      <c r="A5" s="188" t="s">
        <v>40</v>
      </c>
      <c r="B5" s="188"/>
      <c r="C5" s="188"/>
      <c r="D5" s="112" t="s">
        <v>29</v>
      </c>
      <c r="E5" s="193">
        <v>42114.416666666664</v>
      </c>
      <c r="F5" s="193"/>
    </row>
    <row r="6" spans="1:8" s="44" customFormat="1" ht="25.5">
      <c r="A6" s="149" t="s">
        <v>0</v>
      </c>
      <c r="B6" s="150" t="s">
        <v>1</v>
      </c>
      <c r="C6" s="151" t="s">
        <v>3</v>
      </c>
      <c r="D6" s="150" t="s">
        <v>39</v>
      </c>
      <c r="E6" s="150" t="s">
        <v>8</v>
      </c>
      <c r="F6" s="152" t="s">
        <v>2</v>
      </c>
      <c r="G6" s="45"/>
      <c r="H6" s="45"/>
    </row>
    <row r="7" spans="1:6" ht="19.5" customHeight="1">
      <c r="A7" s="153">
        <v>1</v>
      </c>
      <c r="B7" s="108">
        <v>681</v>
      </c>
      <c r="C7" s="46" t="s">
        <v>64</v>
      </c>
      <c r="D7" s="163" t="s">
        <v>65</v>
      </c>
      <c r="E7" s="141" t="s">
        <v>36</v>
      </c>
      <c r="F7" s="154">
        <v>37775</v>
      </c>
    </row>
    <row r="8" spans="1:6" ht="19.5" customHeight="1">
      <c r="A8" s="155">
        <v>2</v>
      </c>
      <c r="B8" s="109">
        <v>682</v>
      </c>
      <c r="C8" s="47" t="s">
        <v>66</v>
      </c>
      <c r="D8" s="48" t="s">
        <v>65</v>
      </c>
      <c r="E8" s="142" t="s">
        <v>36</v>
      </c>
      <c r="F8" s="156">
        <v>38175</v>
      </c>
    </row>
    <row r="9" spans="1:6" ht="19.5" customHeight="1">
      <c r="A9" s="155">
        <v>3</v>
      </c>
      <c r="B9" s="109">
        <v>683</v>
      </c>
      <c r="C9" s="47" t="s">
        <v>67</v>
      </c>
      <c r="D9" s="48" t="s">
        <v>65</v>
      </c>
      <c r="E9" s="142" t="s">
        <v>36</v>
      </c>
      <c r="F9" s="156">
        <v>37863</v>
      </c>
    </row>
    <row r="10" spans="1:6" ht="19.5" customHeight="1" thickBot="1">
      <c r="A10" s="155">
        <v>4</v>
      </c>
      <c r="B10" s="110">
        <v>684</v>
      </c>
      <c r="C10" s="49" t="s">
        <v>68</v>
      </c>
      <c r="D10" s="50" t="s">
        <v>65</v>
      </c>
      <c r="E10" s="143" t="s">
        <v>36</v>
      </c>
      <c r="F10" s="157">
        <v>37665</v>
      </c>
    </row>
    <row r="11" spans="1:6" ht="19.5" customHeight="1">
      <c r="A11" s="155">
        <v>5</v>
      </c>
      <c r="B11" s="111">
        <v>61</v>
      </c>
      <c r="C11" s="51" t="s">
        <v>43</v>
      </c>
      <c r="D11" s="51" t="s">
        <v>44</v>
      </c>
      <c r="E11" s="144" t="s">
        <v>36</v>
      </c>
      <c r="F11" s="158">
        <v>37966</v>
      </c>
    </row>
    <row r="12" spans="1:6" ht="19.5" customHeight="1">
      <c r="A12" s="155">
        <v>6</v>
      </c>
      <c r="B12" s="109">
        <v>62</v>
      </c>
      <c r="C12" s="47" t="s">
        <v>45</v>
      </c>
      <c r="D12" s="47" t="s">
        <v>44</v>
      </c>
      <c r="E12" s="142" t="s">
        <v>36</v>
      </c>
      <c r="F12" s="156">
        <v>37834</v>
      </c>
    </row>
    <row r="13" spans="1:6" ht="19.5" customHeight="1">
      <c r="A13" s="155">
        <v>7</v>
      </c>
      <c r="B13" s="109">
        <v>63</v>
      </c>
      <c r="C13" s="47" t="s">
        <v>46</v>
      </c>
      <c r="D13" s="47" t="s">
        <v>44</v>
      </c>
      <c r="E13" s="142" t="s">
        <v>36</v>
      </c>
      <c r="F13" s="156">
        <v>37944</v>
      </c>
    </row>
    <row r="14" spans="1:6" ht="19.5" customHeight="1" thickBot="1">
      <c r="A14" s="155">
        <v>8</v>
      </c>
      <c r="B14" s="110">
        <v>64</v>
      </c>
      <c r="C14" s="49" t="s">
        <v>47</v>
      </c>
      <c r="D14" s="49" t="s">
        <v>44</v>
      </c>
      <c r="E14" s="143" t="s">
        <v>36</v>
      </c>
      <c r="F14" s="157">
        <v>37802</v>
      </c>
    </row>
    <row r="15" spans="1:6" ht="19.5" customHeight="1">
      <c r="A15" s="155">
        <v>9</v>
      </c>
      <c r="B15" s="111">
        <v>262</v>
      </c>
      <c r="C15" s="51" t="s">
        <v>77</v>
      </c>
      <c r="D15" s="51" t="s">
        <v>86</v>
      </c>
      <c r="E15" s="144" t="s">
        <v>36</v>
      </c>
      <c r="F15" s="158">
        <v>37727</v>
      </c>
    </row>
    <row r="16" spans="1:6" ht="19.5" customHeight="1">
      <c r="A16" s="155">
        <v>10</v>
      </c>
      <c r="B16" s="109">
        <v>260</v>
      </c>
      <c r="C16" s="47" t="s">
        <v>75</v>
      </c>
      <c r="D16" s="51" t="s">
        <v>86</v>
      </c>
      <c r="E16" s="142" t="s">
        <v>36</v>
      </c>
      <c r="F16" s="156">
        <v>38029</v>
      </c>
    </row>
    <row r="17" spans="1:6" ht="19.5" customHeight="1">
      <c r="A17" s="155">
        <v>11</v>
      </c>
      <c r="B17" s="109">
        <v>261</v>
      </c>
      <c r="C17" s="47" t="s">
        <v>76</v>
      </c>
      <c r="D17" s="51" t="s">
        <v>86</v>
      </c>
      <c r="E17" s="142" t="s">
        <v>36</v>
      </c>
      <c r="F17" s="156">
        <v>37848</v>
      </c>
    </row>
    <row r="18" spans="1:6" ht="19.5" customHeight="1" thickBot="1">
      <c r="A18" s="155">
        <v>12</v>
      </c>
      <c r="B18" s="110">
        <v>263</v>
      </c>
      <c r="C18" s="49" t="s">
        <v>78</v>
      </c>
      <c r="D18" s="164" t="s">
        <v>86</v>
      </c>
      <c r="E18" s="143" t="s">
        <v>36</v>
      </c>
      <c r="F18" s="157">
        <v>37629</v>
      </c>
    </row>
    <row r="19" spans="1:6" ht="19.5" customHeight="1">
      <c r="A19" s="155">
        <v>13</v>
      </c>
      <c r="B19" s="111">
        <v>700</v>
      </c>
      <c r="C19" s="51" t="s">
        <v>48</v>
      </c>
      <c r="D19" s="52" t="s">
        <v>87</v>
      </c>
      <c r="E19" s="160" t="s">
        <v>36</v>
      </c>
      <c r="F19" s="158">
        <v>37669</v>
      </c>
    </row>
    <row r="20" spans="1:6" ht="19.5" customHeight="1">
      <c r="A20" s="155">
        <v>14</v>
      </c>
      <c r="B20" s="109">
        <v>703</v>
      </c>
      <c r="C20" s="47" t="s">
        <v>50</v>
      </c>
      <c r="D20" s="52" t="s">
        <v>87</v>
      </c>
      <c r="E20" s="161" t="s">
        <v>36</v>
      </c>
      <c r="F20" s="156">
        <v>37772</v>
      </c>
    </row>
    <row r="21" spans="1:6" ht="19.5" customHeight="1">
      <c r="A21" s="155">
        <v>15</v>
      </c>
      <c r="B21" s="109">
        <v>702</v>
      </c>
      <c r="C21" s="47" t="s">
        <v>85</v>
      </c>
      <c r="D21" s="52" t="s">
        <v>87</v>
      </c>
      <c r="E21" s="161" t="s">
        <v>36</v>
      </c>
      <c r="F21" s="156">
        <v>37951</v>
      </c>
    </row>
    <row r="22" spans="1:6" ht="19.5" customHeight="1" thickBot="1">
      <c r="A22" s="155">
        <v>16</v>
      </c>
      <c r="B22" s="110">
        <v>701</v>
      </c>
      <c r="C22" s="49" t="s">
        <v>49</v>
      </c>
      <c r="D22" s="53" t="s">
        <v>87</v>
      </c>
      <c r="E22" s="162" t="s">
        <v>36</v>
      </c>
      <c r="F22" s="157">
        <v>37982</v>
      </c>
    </row>
    <row r="23" spans="1:6" ht="19.5" customHeight="1">
      <c r="A23" s="155">
        <v>17</v>
      </c>
      <c r="B23" s="111">
        <v>710</v>
      </c>
      <c r="C23" s="51" t="s">
        <v>69</v>
      </c>
      <c r="D23" s="51" t="s">
        <v>70</v>
      </c>
      <c r="E23" s="144" t="s">
        <v>36</v>
      </c>
      <c r="F23" s="158">
        <v>37826</v>
      </c>
    </row>
    <row r="24" spans="1:6" ht="19.5" customHeight="1">
      <c r="A24" s="155">
        <v>18</v>
      </c>
      <c r="B24" s="109">
        <v>711</v>
      </c>
      <c r="C24" s="47" t="s">
        <v>71</v>
      </c>
      <c r="D24" s="47" t="s">
        <v>70</v>
      </c>
      <c r="E24" s="142" t="s">
        <v>36</v>
      </c>
      <c r="F24" s="156">
        <v>38062</v>
      </c>
    </row>
    <row r="25" spans="1:6" ht="19.5" customHeight="1">
      <c r="A25" s="155">
        <v>19</v>
      </c>
      <c r="B25" s="109">
        <v>712</v>
      </c>
      <c r="C25" s="47" t="s">
        <v>72</v>
      </c>
      <c r="D25" s="47" t="s">
        <v>70</v>
      </c>
      <c r="E25" s="142" t="s">
        <v>36</v>
      </c>
      <c r="F25" s="156">
        <v>37644</v>
      </c>
    </row>
    <row r="26" spans="1:6" ht="19.5" customHeight="1" thickBot="1">
      <c r="A26" s="155">
        <v>20</v>
      </c>
      <c r="B26" s="110">
        <v>713</v>
      </c>
      <c r="C26" s="49" t="s">
        <v>73</v>
      </c>
      <c r="D26" s="49" t="s">
        <v>70</v>
      </c>
      <c r="E26" s="143" t="s">
        <v>36</v>
      </c>
      <c r="F26" s="157">
        <v>38062</v>
      </c>
    </row>
    <row r="27" spans="1:6" ht="19.5" customHeight="1">
      <c r="A27" s="155">
        <v>21</v>
      </c>
      <c r="B27" s="111">
        <v>402</v>
      </c>
      <c r="C27" s="51" t="s">
        <v>53</v>
      </c>
      <c r="D27" s="52" t="s">
        <v>88</v>
      </c>
      <c r="E27" s="160" t="s">
        <v>36</v>
      </c>
      <c r="F27" s="158">
        <v>38056</v>
      </c>
    </row>
    <row r="28" spans="1:6" ht="19.5" customHeight="1">
      <c r="A28" s="155">
        <v>22</v>
      </c>
      <c r="B28" s="109">
        <v>403</v>
      </c>
      <c r="C28" s="47" t="s">
        <v>54</v>
      </c>
      <c r="D28" s="48" t="s">
        <v>88</v>
      </c>
      <c r="E28" s="161" t="s">
        <v>36</v>
      </c>
      <c r="F28" s="156">
        <v>38051</v>
      </c>
    </row>
    <row r="29" spans="1:6" ht="19.5" customHeight="1">
      <c r="A29" s="155">
        <v>23</v>
      </c>
      <c r="B29" s="109">
        <v>400</v>
      </c>
      <c r="C29" s="47" t="s">
        <v>51</v>
      </c>
      <c r="D29" s="48" t="s">
        <v>88</v>
      </c>
      <c r="E29" s="161" t="s">
        <v>36</v>
      </c>
      <c r="F29" s="156">
        <v>37636</v>
      </c>
    </row>
    <row r="30" spans="1:6" ht="19.5" customHeight="1" thickBot="1">
      <c r="A30" s="155">
        <v>24</v>
      </c>
      <c r="B30" s="110">
        <v>401</v>
      </c>
      <c r="C30" s="49" t="s">
        <v>52</v>
      </c>
      <c r="D30" s="50" t="s">
        <v>88</v>
      </c>
      <c r="E30" s="162" t="s">
        <v>36</v>
      </c>
      <c r="F30" s="157">
        <v>37838</v>
      </c>
    </row>
    <row r="31" spans="1:6" ht="19.5" customHeight="1">
      <c r="A31" s="155">
        <v>25</v>
      </c>
      <c r="B31" s="111">
        <v>424</v>
      </c>
      <c r="C31" s="51" t="s">
        <v>58</v>
      </c>
      <c r="D31" s="52" t="s">
        <v>89</v>
      </c>
      <c r="E31" s="144" t="s">
        <v>36</v>
      </c>
      <c r="F31" s="158">
        <v>37810</v>
      </c>
    </row>
    <row r="32" spans="1:6" ht="19.5" customHeight="1">
      <c r="A32" s="155">
        <v>26</v>
      </c>
      <c r="B32" s="109">
        <v>423</v>
      </c>
      <c r="C32" s="47" t="s">
        <v>57</v>
      </c>
      <c r="D32" s="52" t="s">
        <v>89</v>
      </c>
      <c r="E32" s="142" t="s">
        <v>36</v>
      </c>
      <c r="F32" s="156">
        <v>38037</v>
      </c>
    </row>
    <row r="33" spans="1:6" ht="19.5" customHeight="1">
      <c r="A33" s="155">
        <v>27</v>
      </c>
      <c r="B33" s="109">
        <v>422</v>
      </c>
      <c r="C33" s="47" t="s">
        <v>56</v>
      </c>
      <c r="D33" s="48" t="s">
        <v>89</v>
      </c>
      <c r="E33" s="142" t="s">
        <v>36</v>
      </c>
      <c r="F33" s="156">
        <v>37845</v>
      </c>
    </row>
    <row r="34" spans="1:6" ht="19.5" customHeight="1" thickBot="1">
      <c r="A34" s="155">
        <v>28</v>
      </c>
      <c r="B34" s="110">
        <v>421</v>
      </c>
      <c r="C34" s="49" t="s">
        <v>55</v>
      </c>
      <c r="D34" s="50" t="s">
        <v>89</v>
      </c>
      <c r="E34" s="143" t="s">
        <v>36</v>
      </c>
      <c r="F34" s="157">
        <v>37856</v>
      </c>
    </row>
    <row r="35" spans="1:6" ht="19.5" customHeight="1">
      <c r="A35" s="155">
        <v>29</v>
      </c>
      <c r="B35" s="111">
        <v>500</v>
      </c>
      <c r="C35" s="51" t="s">
        <v>59</v>
      </c>
      <c r="D35" s="52" t="s">
        <v>60</v>
      </c>
      <c r="E35" s="144" t="s">
        <v>36</v>
      </c>
      <c r="F35" s="158">
        <v>38095</v>
      </c>
    </row>
    <row r="36" spans="1:6" ht="19.5" customHeight="1">
      <c r="A36" s="155">
        <v>30</v>
      </c>
      <c r="B36" s="109">
        <v>501</v>
      </c>
      <c r="C36" s="47" t="s">
        <v>61</v>
      </c>
      <c r="D36" s="48" t="s">
        <v>60</v>
      </c>
      <c r="E36" s="142" t="s">
        <v>36</v>
      </c>
      <c r="F36" s="156">
        <v>37726</v>
      </c>
    </row>
    <row r="37" spans="1:6" ht="19.5" customHeight="1">
      <c r="A37" s="155">
        <v>31</v>
      </c>
      <c r="B37" s="109">
        <v>502</v>
      </c>
      <c r="C37" s="47" t="s">
        <v>62</v>
      </c>
      <c r="D37" s="48" t="s">
        <v>60</v>
      </c>
      <c r="E37" s="142" t="s">
        <v>36</v>
      </c>
      <c r="F37" s="156">
        <v>38256</v>
      </c>
    </row>
    <row r="38" spans="1:6" ht="19.5" customHeight="1" thickBot="1">
      <c r="A38" s="155">
        <v>32</v>
      </c>
      <c r="B38" s="110">
        <v>503</v>
      </c>
      <c r="C38" s="49" t="s">
        <v>63</v>
      </c>
      <c r="D38" s="50" t="s">
        <v>60</v>
      </c>
      <c r="E38" s="143" t="s">
        <v>36</v>
      </c>
      <c r="F38" s="157">
        <v>37852</v>
      </c>
    </row>
    <row r="39" spans="1:6" ht="19.5" customHeight="1">
      <c r="A39" s="155">
        <v>33</v>
      </c>
      <c r="B39" s="111">
        <v>511</v>
      </c>
      <c r="C39" s="51" t="s">
        <v>79</v>
      </c>
      <c r="D39" s="52" t="s">
        <v>74</v>
      </c>
      <c r="E39" s="144" t="s">
        <v>36</v>
      </c>
      <c r="F39" s="158">
        <v>37622</v>
      </c>
    </row>
    <row r="40" spans="1:6" ht="19.5" customHeight="1">
      <c r="A40" s="155">
        <v>34</v>
      </c>
      <c r="B40" s="109">
        <v>512</v>
      </c>
      <c r="C40" s="47" t="s">
        <v>80</v>
      </c>
      <c r="D40" s="48" t="s">
        <v>74</v>
      </c>
      <c r="E40" s="142" t="s">
        <v>36</v>
      </c>
      <c r="F40" s="156">
        <v>37622</v>
      </c>
    </row>
    <row r="41" spans="1:6" ht="19.5" customHeight="1">
      <c r="A41" s="155">
        <v>35</v>
      </c>
      <c r="B41" s="109">
        <v>513</v>
      </c>
      <c r="C41" s="47" t="s">
        <v>81</v>
      </c>
      <c r="D41" s="48" t="s">
        <v>74</v>
      </c>
      <c r="E41" s="142" t="s">
        <v>36</v>
      </c>
      <c r="F41" s="156">
        <v>37622</v>
      </c>
    </row>
    <row r="42" spans="1:6" ht="19.5" customHeight="1" thickBot="1">
      <c r="A42" s="159">
        <v>36</v>
      </c>
      <c r="B42" s="110">
        <v>514</v>
      </c>
      <c r="C42" s="49" t="s">
        <v>82</v>
      </c>
      <c r="D42" s="50" t="s">
        <v>74</v>
      </c>
      <c r="E42" s="143" t="s">
        <v>36</v>
      </c>
      <c r="F42" s="157">
        <v>37987</v>
      </c>
    </row>
    <row r="43" ht="18" customHeight="1"/>
  </sheetData>
  <sheetProtection/>
  <mergeCells count="6">
    <mergeCell ref="A5:C5"/>
    <mergeCell ref="A1:F1"/>
    <mergeCell ref="A3:F3"/>
    <mergeCell ref="A4:F4"/>
    <mergeCell ref="E5:F5"/>
    <mergeCell ref="A2:F2"/>
  </mergeCells>
  <conditionalFormatting sqref="F7:F42">
    <cfRule type="cellIs" priority="1" dxfId="11" operator="between" stopIfTrue="1">
      <formula>37622</formula>
      <formula>38352</formula>
    </cfRule>
  </conditionalFormatting>
  <conditionalFormatting sqref="B7:B42">
    <cfRule type="duplicateValues" priority="182" dxfId="12" stopIfTrue="1">
      <formula>AND(COUNTIF($B$7:$B$42,B7)&gt;1,NOT(ISBLANK(B7)))</formula>
    </cfRule>
  </conditionalFormatting>
  <printOptions horizontalCentered="1"/>
  <pageMargins left="0.3937007874015748" right="0.3937007874015748" top="0.3937007874015748" bottom="0.3937007874015748" header="0.3937007874015748" footer="0.15748031496062992"/>
  <pageSetup horizontalDpi="300" verticalDpi="300" orientation="portrait" paperSize="9" scale="9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E23" sqref="E23"/>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0" customWidth="1"/>
    <col min="8" max="8" width="6.75390625" style="31" customWidth="1"/>
    <col min="9" max="16384" width="9.125" style="31" customWidth="1"/>
  </cols>
  <sheetData>
    <row r="1" spans="1:10" ht="24" customHeight="1">
      <c r="A1" s="195" t="s">
        <v>37</v>
      </c>
      <c r="B1" s="195"/>
      <c r="C1" s="195"/>
      <c r="D1" s="195"/>
      <c r="E1" s="195"/>
      <c r="F1" s="195"/>
      <c r="G1" s="195"/>
      <c r="H1" s="195"/>
      <c r="J1" s="32"/>
    </row>
    <row r="2" spans="1:10" ht="21" customHeight="1">
      <c r="A2" s="195" t="s">
        <v>91</v>
      </c>
      <c r="B2" s="195"/>
      <c r="C2" s="195"/>
      <c r="D2" s="195"/>
      <c r="E2" s="195"/>
      <c r="F2" s="195"/>
      <c r="G2" s="195"/>
      <c r="H2" s="195"/>
      <c r="J2" s="32"/>
    </row>
    <row r="3" spans="1:8" ht="15.75">
      <c r="A3" s="196" t="s">
        <v>92</v>
      </c>
      <c r="B3" s="196"/>
      <c r="C3" s="196"/>
      <c r="D3" s="196"/>
      <c r="E3" s="196"/>
      <c r="F3" s="196"/>
      <c r="G3" s="196"/>
      <c r="H3" s="196"/>
    </row>
    <row r="4" spans="1:9" ht="14.25">
      <c r="A4" s="197" t="s">
        <v>41</v>
      </c>
      <c r="B4" s="197"/>
      <c r="C4" s="197"/>
      <c r="D4" s="197"/>
      <c r="E4" s="197"/>
      <c r="F4" s="197"/>
      <c r="G4" s="197"/>
      <c r="H4" s="197"/>
      <c r="I4" s="33"/>
    </row>
    <row r="5" spans="1:8" ht="15.75" customHeight="1">
      <c r="A5" s="194" t="s">
        <v>40</v>
      </c>
      <c r="B5" s="194"/>
      <c r="C5" s="194"/>
      <c r="D5" s="113" t="s">
        <v>29</v>
      </c>
      <c r="E5" s="114"/>
      <c r="F5" s="198">
        <v>42114.416666666664</v>
      </c>
      <c r="G5" s="198"/>
      <c r="H5" s="198"/>
    </row>
    <row r="6" spans="1:16" s="34" customFormat="1" ht="25.5">
      <c r="A6" s="116" t="s">
        <v>0</v>
      </c>
      <c r="B6" s="117" t="s">
        <v>1</v>
      </c>
      <c r="C6" s="117" t="s">
        <v>3</v>
      </c>
      <c r="D6" s="117" t="s">
        <v>39</v>
      </c>
      <c r="E6" s="117" t="s">
        <v>8</v>
      </c>
      <c r="F6" s="118" t="s">
        <v>2</v>
      </c>
      <c r="G6" s="119" t="s">
        <v>4</v>
      </c>
      <c r="H6" s="117" t="s">
        <v>15</v>
      </c>
      <c r="L6" s="35"/>
      <c r="M6" s="35"/>
      <c r="N6" s="35"/>
      <c r="O6" s="35"/>
      <c r="P6" s="35"/>
    </row>
    <row r="7" spans="1:10" ht="18" customHeight="1">
      <c r="A7" s="36">
        <v>1</v>
      </c>
      <c r="B7" s="107">
        <v>61</v>
      </c>
      <c r="C7" s="37" t="s">
        <v>43</v>
      </c>
      <c r="D7" s="37" t="s">
        <v>44</v>
      </c>
      <c r="E7" s="38" t="s">
        <v>36</v>
      </c>
      <c r="F7" s="39">
        <v>37966</v>
      </c>
      <c r="G7" s="135">
        <v>535</v>
      </c>
      <c r="H7" s="40">
        <v>1</v>
      </c>
      <c r="J7" s="32"/>
    </row>
    <row r="8" spans="1:10" ht="18" customHeight="1">
      <c r="A8" s="36">
        <v>2</v>
      </c>
      <c r="B8" s="107">
        <v>681</v>
      </c>
      <c r="C8" s="37" t="s">
        <v>64</v>
      </c>
      <c r="D8" s="37" t="s">
        <v>65</v>
      </c>
      <c r="E8" s="38" t="s">
        <v>36</v>
      </c>
      <c r="F8" s="39">
        <v>37775</v>
      </c>
      <c r="G8" s="135">
        <v>540</v>
      </c>
      <c r="H8" s="40">
        <v>2</v>
      </c>
      <c r="J8" s="32"/>
    </row>
    <row r="9" spans="1:10" ht="18" customHeight="1">
      <c r="A9" s="36">
        <v>3</v>
      </c>
      <c r="B9" s="107">
        <v>511</v>
      </c>
      <c r="C9" s="37" t="s">
        <v>79</v>
      </c>
      <c r="D9" s="37" t="s">
        <v>74</v>
      </c>
      <c r="E9" s="38" t="s">
        <v>36</v>
      </c>
      <c r="F9" s="39">
        <v>37622</v>
      </c>
      <c r="G9" s="135">
        <v>543</v>
      </c>
      <c r="H9" s="40">
        <v>3</v>
      </c>
      <c r="J9" s="32"/>
    </row>
    <row r="10" spans="1:8" ht="18" customHeight="1">
      <c r="A10" s="36">
        <v>4</v>
      </c>
      <c r="B10" s="107">
        <v>682</v>
      </c>
      <c r="C10" s="37" t="s">
        <v>66</v>
      </c>
      <c r="D10" s="37" t="s">
        <v>65</v>
      </c>
      <c r="E10" s="38" t="s">
        <v>36</v>
      </c>
      <c r="F10" s="39">
        <v>38175</v>
      </c>
      <c r="G10" s="135">
        <v>550</v>
      </c>
      <c r="H10" s="40">
        <v>4</v>
      </c>
    </row>
    <row r="11" spans="1:8" ht="18" customHeight="1">
      <c r="A11" s="36">
        <v>5</v>
      </c>
      <c r="B11" s="107">
        <v>260</v>
      </c>
      <c r="C11" s="37" t="s">
        <v>75</v>
      </c>
      <c r="D11" s="37" t="s">
        <v>86</v>
      </c>
      <c r="E11" s="38" t="s">
        <v>36</v>
      </c>
      <c r="F11" s="39">
        <v>38029</v>
      </c>
      <c r="G11" s="135">
        <v>552</v>
      </c>
      <c r="H11" s="40">
        <v>5</v>
      </c>
    </row>
    <row r="12" spans="1:8" ht="18" customHeight="1">
      <c r="A12" s="36">
        <v>6</v>
      </c>
      <c r="B12" s="107">
        <v>62</v>
      </c>
      <c r="C12" s="37" t="s">
        <v>45</v>
      </c>
      <c r="D12" s="37" t="s">
        <v>44</v>
      </c>
      <c r="E12" s="38" t="s">
        <v>36</v>
      </c>
      <c r="F12" s="39">
        <v>37834</v>
      </c>
      <c r="G12" s="135">
        <v>553</v>
      </c>
      <c r="H12" s="40">
        <v>6</v>
      </c>
    </row>
    <row r="13" spans="1:8" ht="18" customHeight="1">
      <c r="A13" s="36">
        <v>7</v>
      </c>
      <c r="B13" s="107">
        <v>63</v>
      </c>
      <c r="C13" s="37" t="s">
        <v>46</v>
      </c>
      <c r="D13" s="37" t="s">
        <v>44</v>
      </c>
      <c r="E13" s="38" t="s">
        <v>36</v>
      </c>
      <c r="F13" s="39">
        <v>37944</v>
      </c>
      <c r="G13" s="135">
        <v>554</v>
      </c>
      <c r="H13" s="40">
        <v>7</v>
      </c>
    </row>
    <row r="14" spans="1:8" ht="18" customHeight="1">
      <c r="A14" s="36">
        <v>8</v>
      </c>
      <c r="B14" s="107">
        <v>683</v>
      </c>
      <c r="C14" s="37" t="s">
        <v>67</v>
      </c>
      <c r="D14" s="37" t="s">
        <v>65</v>
      </c>
      <c r="E14" s="38" t="s">
        <v>36</v>
      </c>
      <c r="F14" s="39">
        <v>37863</v>
      </c>
      <c r="G14" s="135">
        <v>555</v>
      </c>
      <c r="H14" s="40">
        <v>8</v>
      </c>
    </row>
    <row r="15" spans="1:8" ht="18" customHeight="1">
      <c r="A15" s="36">
        <v>9</v>
      </c>
      <c r="B15" s="107">
        <v>261</v>
      </c>
      <c r="C15" s="37" t="s">
        <v>76</v>
      </c>
      <c r="D15" s="37" t="s">
        <v>86</v>
      </c>
      <c r="E15" s="38" t="s">
        <v>36</v>
      </c>
      <c r="F15" s="39">
        <v>37848</v>
      </c>
      <c r="G15" s="135">
        <v>557</v>
      </c>
      <c r="H15" s="40">
        <v>9</v>
      </c>
    </row>
    <row r="16" spans="1:8" ht="18" customHeight="1">
      <c r="A16" s="36">
        <v>10</v>
      </c>
      <c r="B16" s="107">
        <v>512</v>
      </c>
      <c r="C16" s="37" t="s">
        <v>80</v>
      </c>
      <c r="D16" s="37" t="s">
        <v>74</v>
      </c>
      <c r="E16" s="38" t="s">
        <v>36</v>
      </c>
      <c r="F16" s="39">
        <v>37622</v>
      </c>
      <c r="G16" s="135">
        <v>559</v>
      </c>
      <c r="H16" s="40">
        <v>10</v>
      </c>
    </row>
    <row r="17" spans="1:8" ht="18" customHeight="1">
      <c r="A17" s="36">
        <v>11</v>
      </c>
      <c r="B17" s="107">
        <v>423</v>
      </c>
      <c r="C17" s="37" t="s">
        <v>57</v>
      </c>
      <c r="D17" s="37" t="s">
        <v>89</v>
      </c>
      <c r="E17" s="38" t="s">
        <v>36</v>
      </c>
      <c r="F17" s="39">
        <v>38037</v>
      </c>
      <c r="G17" s="135">
        <v>559</v>
      </c>
      <c r="H17" s="40">
        <v>11</v>
      </c>
    </row>
    <row r="18" spans="1:8" ht="18" customHeight="1">
      <c r="A18" s="36">
        <v>12</v>
      </c>
      <c r="B18" s="107">
        <v>422</v>
      </c>
      <c r="C18" s="37" t="s">
        <v>56</v>
      </c>
      <c r="D18" s="37" t="s">
        <v>89</v>
      </c>
      <c r="E18" s="38" t="s">
        <v>36</v>
      </c>
      <c r="F18" s="39">
        <v>37845</v>
      </c>
      <c r="G18" s="135">
        <v>603</v>
      </c>
      <c r="H18" s="40">
        <v>12</v>
      </c>
    </row>
    <row r="19" spans="1:8" ht="18" customHeight="1">
      <c r="A19" s="36">
        <v>13</v>
      </c>
      <c r="B19" s="107">
        <v>513</v>
      </c>
      <c r="C19" s="37" t="s">
        <v>81</v>
      </c>
      <c r="D19" s="37" t="s">
        <v>74</v>
      </c>
      <c r="E19" s="38" t="s">
        <v>36</v>
      </c>
      <c r="F19" s="39">
        <v>37622</v>
      </c>
      <c r="G19" s="135">
        <v>607</v>
      </c>
      <c r="H19" s="40">
        <v>13</v>
      </c>
    </row>
    <row r="20" spans="1:8" ht="18" customHeight="1">
      <c r="A20" s="36">
        <v>14</v>
      </c>
      <c r="B20" s="107">
        <v>262</v>
      </c>
      <c r="C20" s="37" t="s">
        <v>77</v>
      </c>
      <c r="D20" s="37" t="s">
        <v>86</v>
      </c>
      <c r="E20" s="38" t="s">
        <v>36</v>
      </c>
      <c r="F20" s="39">
        <v>37727</v>
      </c>
      <c r="G20" s="135">
        <v>611</v>
      </c>
      <c r="H20" s="40">
        <v>14</v>
      </c>
    </row>
    <row r="21" spans="1:8" ht="18" customHeight="1">
      <c r="A21" s="36">
        <v>15</v>
      </c>
      <c r="B21" s="107">
        <v>424</v>
      </c>
      <c r="C21" s="37" t="s">
        <v>58</v>
      </c>
      <c r="D21" s="37" t="s">
        <v>89</v>
      </c>
      <c r="E21" s="38" t="s">
        <v>36</v>
      </c>
      <c r="F21" s="39">
        <v>37810</v>
      </c>
      <c r="G21" s="135">
        <v>613</v>
      </c>
      <c r="H21" s="40">
        <v>15</v>
      </c>
    </row>
    <row r="22" spans="1:8" ht="18" customHeight="1">
      <c r="A22" s="36">
        <v>16</v>
      </c>
      <c r="B22" s="107">
        <v>501</v>
      </c>
      <c r="C22" s="37" t="s">
        <v>61</v>
      </c>
      <c r="D22" s="37" t="s">
        <v>60</v>
      </c>
      <c r="E22" s="38" t="s">
        <v>36</v>
      </c>
      <c r="F22" s="39">
        <v>37726</v>
      </c>
      <c r="G22" s="135">
        <v>618</v>
      </c>
      <c r="H22" s="40">
        <v>16</v>
      </c>
    </row>
    <row r="23" spans="1:8" ht="18" customHeight="1">
      <c r="A23" s="36">
        <v>17</v>
      </c>
      <c r="B23" s="107">
        <v>64</v>
      </c>
      <c r="C23" s="37" t="s">
        <v>47</v>
      </c>
      <c r="D23" s="37" t="s">
        <v>44</v>
      </c>
      <c r="E23" s="38" t="s">
        <v>36</v>
      </c>
      <c r="F23" s="39">
        <v>37802</v>
      </c>
      <c r="G23" s="135">
        <v>632</v>
      </c>
      <c r="H23" s="40">
        <v>17</v>
      </c>
    </row>
    <row r="24" spans="1:8" ht="18" customHeight="1">
      <c r="A24" s="36">
        <v>18</v>
      </c>
      <c r="B24" s="107">
        <v>710</v>
      </c>
      <c r="C24" s="37" t="s">
        <v>69</v>
      </c>
      <c r="D24" s="37" t="s">
        <v>70</v>
      </c>
      <c r="E24" s="38" t="s">
        <v>36</v>
      </c>
      <c r="F24" s="39">
        <v>37826</v>
      </c>
      <c r="G24" s="135">
        <v>634</v>
      </c>
      <c r="H24" s="40">
        <v>18</v>
      </c>
    </row>
    <row r="25" spans="1:8" ht="18" customHeight="1">
      <c r="A25" s="36">
        <v>19</v>
      </c>
      <c r="B25" s="107">
        <v>712</v>
      </c>
      <c r="C25" s="37" t="s">
        <v>72</v>
      </c>
      <c r="D25" s="37" t="s">
        <v>70</v>
      </c>
      <c r="E25" s="38" t="s">
        <v>36</v>
      </c>
      <c r="F25" s="39">
        <v>37644</v>
      </c>
      <c r="G25" s="135">
        <v>639</v>
      </c>
      <c r="H25" s="40">
        <v>19</v>
      </c>
    </row>
    <row r="26" spans="1:8" ht="18" customHeight="1">
      <c r="A26" s="36">
        <v>20</v>
      </c>
      <c r="B26" s="107">
        <v>500</v>
      </c>
      <c r="C26" s="37" t="s">
        <v>59</v>
      </c>
      <c r="D26" s="37" t="s">
        <v>60</v>
      </c>
      <c r="E26" s="38" t="s">
        <v>36</v>
      </c>
      <c r="F26" s="39">
        <v>38095</v>
      </c>
      <c r="G26" s="135">
        <v>642</v>
      </c>
      <c r="H26" s="40">
        <v>20</v>
      </c>
    </row>
    <row r="27" spans="1:8" ht="18" customHeight="1">
      <c r="A27" s="36">
        <v>21</v>
      </c>
      <c r="B27" s="107">
        <v>502</v>
      </c>
      <c r="C27" s="37" t="s">
        <v>62</v>
      </c>
      <c r="D27" s="37" t="s">
        <v>60</v>
      </c>
      <c r="E27" s="38" t="s">
        <v>36</v>
      </c>
      <c r="F27" s="39">
        <v>38256</v>
      </c>
      <c r="G27" s="135">
        <v>646</v>
      </c>
      <c r="H27" s="40">
        <v>21</v>
      </c>
    </row>
    <row r="28" spans="1:8" ht="18" customHeight="1">
      <c r="A28" s="36">
        <v>22</v>
      </c>
      <c r="B28" s="107">
        <v>263</v>
      </c>
      <c r="C28" s="37" t="s">
        <v>78</v>
      </c>
      <c r="D28" s="37" t="s">
        <v>86</v>
      </c>
      <c r="E28" s="38" t="s">
        <v>36</v>
      </c>
      <c r="F28" s="39">
        <v>37629</v>
      </c>
      <c r="G28" s="135">
        <v>650</v>
      </c>
      <c r="H28" s="40">
        <v>22</v>
      </c>
    </row>
    <row r="29" spans="1:8" ht="18" customHeight="1">
      <c r="A29" s="36">
        <v>23</v>
      </c>
      <c r="B29" s="107">
        <v>514</v>
      </c>
      <c r="C29" s="37" t="s">
        <v>82</v>
      </c>
      <c r="D29" s="37" t="s">
        <v>74</v>
      </c>
      <c r="E29" s="38" t="s">
        <v>36</v>
      </c>
      <c r="F29" s="39">
        <v>37987</v>
      </c>
      <c r="G29" s="135">
        <v>654</v>
      </c>
      <c r="H29" s="40">
        <v>23</v>
      </c>
    </row>
    <row r="30" spans="1:8" ht="18" customHeight="1">
      <c r="A30" s="36">
        <v>24</v>
      </c>
      <c r="B30" s="107">
        <v>421</v>
      </c>
      <c r="C30" s="37" t="s">
        <v>55</v>
      </c>
      <c r="D30" s="37" t="s">
        <v>89</v>
      </c>
      <c r="E30" s="38" t="s">
        <v>36</v>
      </c>
      <c r="F30" s="39">
        <v>37856</v>
      </c>
      <c r="G30" s="135">
        <v>655</v>
      </c>
      <c r="H30" s="40">
        <v>24</v>
      </c>
    </row>
    <row r="31" spans="1:8" ht="18" customHeight="1">
      <c r="A31" s="36">
        <v>25</v>
      </c>
      <c r="B31" s="107">
        <v>700</v>
      </c>
      <c r="C31" s="37" t="s">
        <v>48</v>
      </c>
      <c r="D31" s="37" t="s">
        <v>87</v>
      </c>
      <c r="E31" s="38" t="s">
        <v>36</v>
      </c>
      <c r="F31" s="39">
        <v>37669</v>
      </c>
      <c r="G31" s="135">
        <v>655</v>
      </c>
      <c r="H31" s="40">
        <v>25</v>
      </c>
    </row>
    <row r="32" spans="1:8" ht="18" customHeight="1">
      <c r="A32" s="36">
        <v>26</v>
      </c>
      <c r="B32" s="107">
        <v>503</v>
      </c>
      <c r="C32" s="37" t="s">
        <v>63</v>
      </c>
      <c r="D32" s="37" t="s">
        <v>60</v>
      </c>
      <c r="E32" s="38" t="s">
        <v>36</v>
      </c>
      <c r="F32" s="39">
        <v>37852</v>
      </c>
      <c r="G32" s="135">
        <v>710</v>
      </c>
      <c r="H32" s="40">
        <v>26</v>
      </c>
    </row>
    <row r="33" spans="1:8" ht="18" customHeight="1">
      <c r="A33" s="36">
        <v>27</v>
      </c>
      <c r="B33" s="107">
        <v>403</v>
      </c>
      <c r="C33" s="37" t="s">
        <v>54</v>
      </c>
      <c r="D33" s="37" t="s">
        <v>88</v>
      </c>
      <c r="E33" s="38" t="s">
        <v>36</v>
      </c>
      <c r="F33" s="39">
        <v>38051</v>
      </c>
      <c r="G33" s="135">
        <v>721</v>
      </c>
      <c r="H33" s="40">
        <v>27</v>
      </c>
    </row>
    <row r="34" spans="1:8" ht="18" customHeight="1">
      <c r="A34" s="36">
        <v>28</v>
      </c>
      <c r="B34" s="107">
        <v>401</v>
      </c>
      <c r="C34" s="37" t="s">
        <v>52</v>
      </c>
      <c r="D34" s="37" t="s">
        <v>88</v>
      </c>
      <c r="E34" s="38" t="s">
        <v>36</v>
      </c>
      <c r="F34" s="39">
        <v>37838</v>
      </c>
      <c r="G34" s="135">
        <v>726</v>
      </c>
      <c r="H34" s="40">
        <v>28</v>
      </c>
    </row>
    <row r="35" spans="1:8" ht="18" customHeight="1">
      <c r="A35" s="36">
        <v>29</v>
      </c>
      <c r="B35" s="107">
        <v>702</v>
      </c>
      <c r="C35" s="37" t="s">
        <v>85</v>
      </c>
      <c r="D35" s="37" t="s">
        <v>87</v>
      </c>
      <c r="E35" s="38" t="s">
        <v>36</v>
      </c>
      <c r="F35" s="39">
        <v>37951</v>
      </c>
      <c r="G35" s="135">
        <v>730</v>
      </c>
      <c r="H35" s="40">
        <v>29</v>
      </c>
    </row>
    <row r="36" spans="1:8" ht="18" customHeight="1">
      <c r="A36" s="36">
        <v>30</v>
      </c>
      <c r="B36" s="107">
        <v>711</v>
      </c>
      <c r="C36" s="37" t="s">
        <v>71</v>
      </c>
      <c r="D36" s="37" t="s">
        <v>70</v>
      </c>
      <c r="E36" s="38" t="s">
        <v>36</v>
      </c>
      <c r="F36" s="39">
        <v>38062</v>
      </c>
      <c r="G36" s="135">
        <v>737</v>
      </c>
      <c r="H36" s="40">
        <v>30</v>
      </c>
    </row>
    <row r="37" spans="1:8" ht="18" customHeight="1">
      <c r="A37" s="36">
        <v>31</v>
      </c>
      <c r="B37" s="107">
        <v>400</v>
      </c>
      <c r="C37" s="37" t="s">
        <v>51</v>
      </c>
      <c r="D37" s="37" t="s">
        <v>88</v>
      </c>
      <c r="E37" s="38" t="s">
        <v>36</v>
      </c>
      <c r="F37" s="39">
        <v>37636</v>
      </c>
      <c r="G37" s="135">
        <v>742</v>
      </c>
      <c r="H37" s="40">
        <v>31</v>
      </c>
    </row>
    <row r="38" spans="1:8" ht="18" customHeight="1">
      <c r="A38" s="36">
        <v>32</v>
      </c>
      <c r="B38" s="107">
        <v>713</v>
      </c>
      <c r="C38" s="37" t="s">
        <v>73</v>
      </c>
      <c r="D38" s="37" t="s">
        <v>70</v>
      </c>
      <c r="E38" s="38" t="s">
        <v>36</v>
      </c>
      <c r="F38" s="39">
        <v>38062</v>
      </c>
      <c r="G38" s="135">
        <v>742</v>
      </c>
      <c r="H38" s="40">
        <v>32</v>
      </c>
    </row>
    <row r="39" spans="1:8" ht="18" customHeight="1">
      <c r="A39" s="36" t="s">
        <v>90</v>
      </c>
      <c r="B39" s="107">
        <v>701</v>
      </c>
      <c r="C39" s="37" t="s">
        <v>49</v>
      </c>
      <c r="D39" s="37" t="s">
        <v>87</v>
      </c>
      <c r="E39" s="38" t="s">
        <v>36</v>
      </c>
      <c r="F39" s="39">
        <v>37982</v>
      </c>
      <c r="G39" s="135" t="s">
        <v>84</v>
      </c>
      <c r="H39" s="40" t="s">
        <v>90</v>
      </c>
    </row>
    <row r="40" spans="1:8" ht="18" customHeight="1">
      <c r="A40" s="36" t="s">
        <v>90</v>
      </c>
      <c r="B40" s="107">
        <v>703</v>
      </c>
      <c r="C40" s="37" t="s">
        <v>50</v>
      </c>
      <c r="D40" s="37" t="s">
        <v>87</v>
      </c>
      <c r="E40" s="38" t="s">
        <v>36</v>
      </c>
      <c r="F40" s="39">
        <v>37772</v>
      </c>
      <c r="G40" s="135" t="s">
        <v>84</v>
      </c>
      <c r="H40" s="40" t="s">
        <v>90</v>
      </c>
    </row>
    <row r="41" spans="1:8" ht="18" customHeight="1">
      <c r="A41" s="36" t="s">
        <v>90</v>
      </c>
      <c r="B41" s="107">
        <v>402</v>
      </c>
      <c r="C41" s="37" t="s">
        <v>53</v>
      </c>
      <c r="D41" s="37" t="s">
        <v>88</v>
      </c>
      <c r="E41" s="38" t="s">
        <v>36</v>
      </c>
      <c r="F41" s="39">
        <v>38056</v>
      </c>
      <c r="G41" s="135" t="s">
        <v>83</v>
      </c>
      <c r="H41" s="40" t="s">
        <v>90</v>
      </c>
    </row>
    <row r="42" spans="1:8" ht="18" customHeight="1">
      <c r="A42" s="36" t="s">
        <v>90</v>
      </c>
      <c r="B42" s="107">
        <v>684</v>
      </c>
      <c r="C42" s="37" t="s">
        <v>68</v>
      </c>
      <c r="D42" s="37" t="s">
        <v>65</v>
      </c>
      <c r="E42" s="38" t="s">
        <v>36</v>
      </c>
      <c r="F42" s="39">
        <v>37665</v>
      </c>
      <c r="G42" s="135" t="s">
        <v>83</v>
      </c>
      <c r="H42" s="40" t="s">
        <v>90</v>
      </c>
    </row>
    <row r="43" spans="1:8" ht="18" customHeight="1">
      <c r="A43" s="36" t="s">
        <v>94</v>
      </c>
      <c r="B43" s="107"/>
      <c r="C43" s="37" t="s">
        <v>94</v>
      </c>
      <c r="D43" s="37" t="s">
        <v>94</v>
      </c>
      <c r="E43" s="38" t="s">
        <v>94</v>
      </c>
      <c r="F43" s="39" t="s">
        <v>94</v>
      </c>
      <c r="G43" s="135"/>
      <c r="H43" s="40" t="s">
        <v>94</v>
      </c>
    </row>
    <row r="44" spans="1:8" ht="18" customHeight="1">
      <c r="A44" s="36" t="s">
        <v>94</v>
      </c>
      <c r="B44" s="107"/>
      <c r="C44" s="37" t="s">
        <v>94</v>
      </c>
      <c r="D44" s="37" t="s">
        <v>94</v>
      </c>
      <c r="E44" s="38" t="s">
        <v>94</v>
      </c>
      <c r="F44" s="39" t="s">
        <v>94</v>
      </c>
      <c r="G44" s="135"/>
      <c r="H44" s="40" t="s">
        <v>94</v>
      </c>
    </row>
    <row r="45" spans="1:8" ht="18" customHeight="1">
      <c r="A45" s="36" t="s">
        <v>94</v>
      </c>
      <c r="B45" s="107"/>
      <c r="C45" s="37" t="s">
        <v>94</v>
      </c>
      <c r="D45" s="37" t="s">
        <v>94</v>
      </c>
      <c r="E45" s="38" t="s">
        <v>94</v>
      </c>
      <c r="F45" s="39" t="s">
        <v>94</v>
      </c>
      <c r="G45" s="135"/>
      <c r="H45" s="40" t="s">
        <v>94</v>
      </c>
    </row>
    <row r="46" spans="1:8" ht="18" customHeight="1">
      <c r="A46" s="36" t="s">
        <v>94</v>
      </c>
      <c r="B46" s="107"/>
      <c r="C46" s="37" t="s">
        <v>94</v>
      </c>
      <c r="D46" s="37" t="s">
        <v>94</v>
      </c>
      <c r="E46" s="38" t="s">
        <v>94</v>
      </c>
      <c r="F46" s="39" t="s">
        <v>94</v>
      </c>
      <c r="G46" s="135"/>
      <c r="H46" s="40" t="s">
        <v>94</v>
      </c>
    </row>
    <row r="47" spans="1:8" ht="18" customHeight="1">
      <c r="A47" s="36" t="s">
        <v>94</v>
      </c>
      <c r="B47" s="107"/>
      <c r="C47" s="37" t="s">
        <v>94</v>
      </c>
      <c r="D47" s="37" t="s">
        <v>94</v>
      </c>
      <c r="E47" s="38" t="s">
        <v>94</v>
      </c>
      <c r="F47" s="39" t="s">
        <v>94</v>
      </c>
      <c r="G47" s="135"/>
      <c r="H47" s="40" t="s">
        <v>94</v>
      </c>
    </row>
    <row r="48" spans="1:8" ht="18" customHeight="1">
      <c r="A48" s="36" t="s">
        <v>94</v>
      </c>
      <c r="B48" s="107"/>
      <c r="C48" s="37" t="s">
        <v>94</v>
      </c>
      <c r="D48" s="37" t="s">
        <v>94</v>
      </c>
      <c r="E48" s="38" t="s">
        <v>94</v>
      </c>
      <c r="F48" s="39" t="s">
        <v>94</v>
      </c>
      <c r="G48" s="135"/>
      <c r="H48" s="40" t="s">
        <v>94</v>
      </c>
    </row>
    <row r="49" spans="1:8" ht="18" customHeight="1">
      <c r="A49" s="36" t="s">
        <v>94</v>
      </c>
      <c r="B49" s="107"/>
      <c r="C49" s="37" t="s">
        <v>94</v>
      </c>
      <c r="D49" s="37" t="s">
        <v>94</v>
      </c>
      <c r="E49" s="38" t="s">
        <v>94</v>
      </c>
      <c r="F49" s="39" t="s">
        <v>94</v>
      </c>
      <c r="G49" s="135"/>
      <c r="H49" s="40" t="s">
        <v>94</v>
      </c>
    </row>
    <row r="50" spans="1:8" ht="18" customHeight="1">
      <c r="A50" s="36" t="s">
        <v>94</v>
      </c>
      <c r="B50" s="107"/>
      <c r="C50" s="37" t="s">
        <v>94</v>
      </c>
      <c r="D50" s="37" t="s">
        <v>94</v>
      </c>
      <c r="E50" s="38" t="s">
        <v>94</v>
      </c>
      <c r="F50" s="39" t="s">
        <v>94</v>
      </c>
      <c r="G50" s="135"/>
      <c r="H50" s="40" t="s">
        <v>94</v>
      </c>
    </row>
    <row r="51" spans="1:8" ht="18" customHeight="1">
      <c r="A51" s="36" t="s">
        <v>94</v>
      </c>
      <c r="B51" s="107"/>
      <c r="C51" s="37" t="s">
        <v>94</v>
      </c>
      <c r="D51" s="37" t="s">
        <v>94</v>
      </c>
      <c r="E51" s="38" t="s">
        <v>94</v>
      </c>
      <c r="F51" s="39" t="s">
        <v>94</v>
      </c>
      <c r="G51" s="135"/>
      <c r="H51" s="40" t="s">
        <v>94</v>
      </c>
    </row>
    <row r="52" spans="1:8" ht="18" customHeight="1">
      <c r="A52" s="36" t="s">
        <v>94</v>
      </c>
      <c r="B52" s="107"/>
      <c r="C52" s="37" t="s">
        <v>94</v>
      </c>
      <c r="D52" s="37" t="s">
        <v>94</v>
      </c>
      <c r="E52" s="38" t="s">
        <v>94</v>
      </c>
      <c r="F52" s="39" t="s">
        <v>94</v>
      </c>
      <c r="G52" s="135"/>
      <c r="H52" s="40" t="s">
        <v>94</v>
      </c>
    </row>
    <row r="53" spans="1:8" ht="18" customHeight="1">
      <c r="A53" s="36" t="s">
        <v>94</v>
      </c>
      <c r="B53" s="107"/>
      <c r="C53" s="37" t="s">
        <v>94</v>
      </c>
      <c r="D53" s="37" t="s">
        <v>94</v>
      </c>
      <c r="E53" s="38" t="s">
        <v>94</v>
      </c>
      <c r="F53" s="39" t="s">
        <v>94</v>
      </c>
      <c r="G53" s="135"/>
      <c r="H53" s="40" t="s">
        <v>94</v>
      </c>
    </row>
    <row r="54" spans="1:8" ht="18" customHeight="1">
      <c r="A54" s="36" t="s">
        <v>94</v>
      </c>
      <c r="B54" s="107"/>
      <c r="C54" s="37" t="s">
        <v>94</v>
      </c>
      <c r="D54" s="37" t="s">
        <v>94</v>
      </c>
      <c r="E54" s="38" t="s">
        <v>94</v>
      </c>
      <c r="F54" s="39" t="s">
        <v>94</v>
      </c>
      <c r="G54" s="135"/>
      <c r="H54" s="40" t="s">
        <v>94</v>
      </c>
    </row>
    <row r="55" spans="1:8" ht="18" customHeight="1">
      <c r="A55" s="36" t="s">
        <v>94</v>
      </c>
      <c r="B55" s="107"/>
      <c r="C55" s="37" t="s">
        <v>94</v>
      </c>
      <c r="D55" s="37" t="s">
        <v>94</v>
      </c>
      <c r="E55" s="38" t="s">
        <v>94</v>
      </c>
      <c r="F55" s="39" t="s">
        <v>94</v>
      </c>
      <c r="G55" s="135"/>
      <c r="H55" s="40" t="s">
        <v>94</v>
      </c>
    </row>
    <row r="56" spans="1:8" ht="18" customHeight="1">
      <c r="A56" s="36" t="s">
        <v>94</v>
      </c>
      <c r="B56" s="107"/>
      <c r="C56" s="37" t="s">
        <v>94</v>
      </c>
      <c r="D56" s="37" t="s">
        <v>94</v>
      </c>
      <c r="E56" s="38" t="s">
        <v>94</v>
      </c>
      <c r="F56" s="39" t="s">
        <v>94</v>
      </c>
      <c r="G56" s="135"/>
      <c r="H56" s="40" t="s">
        <v>94</v>
      </c>
    </row>
    <row r="57" spans="1:8" ht="18" customHeight="1">
      <c r="A57" s="36" t="s">
        <v>94</v>
      </c>
      <c r="B57" s="107"/>
      <c r="C57" s="37" t="s">
        <v>94</v>
      </c>
      <c r="D57" s="37" t="s">
        <v>94</v>
      </c>
      <c r="E57" s="38" t="s">
        <v>94</v>
      </c>
      <c r="F57" s="39" t="s">
        <v>94</v>
      </c>
      <c r="G57" s="135"/>
      <c r="H57" s="40" t="s">
        <v>94</v>
      </c>
    </row>
    <row r="58" spans="1:8" ht="18" customHeight="1">
      <c r="A58" s="36" t="s">
        <v>94</v>
      </c>
      <c r="B58" s="107"/>
      <c r="C58" s="37" t="s">
        <v>94</v>
      </c>
      <c r="D58" s="37" t="s">
        <v>94</v>
      </c>
      <c r="E58" s="38" t="s">
        <v>94</v>
      </c>
      <c r="F58" s="39" t="s">
        <v>94</v>
      </c>
      <c r="G58" s="135"/>
      <c r="H58" s="40" t="s">
        <v>94</v>
      </c>
    </row>
    <row r="59" spans="1:8" ht="18" customHeight="1">
      <c r="A59" s="36" t="s">
        <v>94</v>
      </c>
      <c r="B59" s="107"/>
      <c r="C59" s="37" t="s">
        <v>94</v>
      </c>
      <c r="D59" s="37" t="s">
        <v>94</v>
      </c>
      <c r="E59" s="38" t="s">
        <v>94</v>
      </c>
      <c r="F59" s="39" t="s">
        <v>94</v>
      </c>
      <c r="G59" s="135"/>
      <c r="H59" s="40" t="s">
        <v>94</v>
      </c>
    </row>
    <row r="60" spans="1:8" ht="18" customHeight="1">
      <c r="A60" s="36" t="s">
        <v>94</v>
      </c>
      <c r="B60" s="107"/>
      <c r="C60" s="37" t="s">
        <v>94</v>
      </c>
      <c r="D60" s="37" t="s">
        <v>94</v>
      </c>
      <c r="E60" s="38" t="s">
        <v>94</v>
      </c>
      <c r="F60" s="39" t="s">
        <v>94</v>
      </c>
      <c r="G60" s="135"/>
      <c r="H60" s="40" t="s">
        <v>94</v>
      </c>
    </row>
    <row r="61" spans="1:8" ht="18" customHeight="1">
      <c r="A61" s="36" t="s">
        <v>94</v>
      </c>
      <c r="B61" s="107"/>
      <c r="C61" s="37" t="s">
        <v>94</v>
      </c>
      <c r="D61" s="37" t="s">
        <v>94</v>
      </c>
      <c r="E61" s="38" t="s">
        <v>94</v>
      </c>
      <c r="F61" s="39" t="s">
        <v>94</v>
      </c>
      <c r="G61" s="135"/>
      <c r="H61" s="40" t="s">
        <v>94</v>
      </c>
    </row>
    <row r="62" spans="1:8" ht="18" customHeight="1">
      <c r="A62" s="36" t="s">
        <v>94</v>
      </c>
      <c r="B62" s="107"/>
      <c r="C62" s="37" t="s">
        <v>94</v>
      </c>
      <c r="D62" s="37" t="s">
        <v>94</v>
      </c>
      <c r="E62" s="38" t="s">
        <v>94</v>
      </c>
      <c r="F62" s="39" t="s">
        <v>94</v>
      </c>
      <c r="G62" s="135"/>
      <c r="H62" s="40" t="s">
        <v>94</v>
      </c>
    </row>
    <row r="63" spans="1:8" ht="18" customHeight="1">
      <c r="A63" s="36" t="s">
        <v>94</v>
      </c>
      <c r="B63" s="107"/>
      <c r="C63" s="37" t="s">
        <v>94</v>
      </c>
      <c r="D63" s="37" t="s">
        <v>94</v>
      </c>
      <c r="E63" s="38" t="s">
        <v>94</v>
      </c>
      <c r="F63" s="39" t="s">
        <v>94</v>
      </c>
      <c r="G63" s="135"/>
      <c r="H63" s="40" t="s">
        <v>94</v>
      </c>
    </row>
    <row r="64" spans="1:8" ht="18" customHeight="1">
      <c r="A64" s="36" t="s">
        <v>94</v>
      </c>
      <c r="B64" s="107"/>
      <c r="C64" s="37" t="s">
        <v>94</v>
      </c>
      <c r="D64" s="37" t="s">
        <v>94</v>
      </c>
      <c r="E64" s="38" t="s">
        <v>94</v>
      </c>
      <c r="F64" s="39" t="s">
        <v>94</v>
      </c>
      <c r="G64" s="135"/>
      <c r="H64" s="40" t="s">
        <v>94</v>
      </c>
    </row>
    <row r="65" spans="1:8" ht="18" customHeight="1">
      <c r="A65" s="36" t="s">
        <v>94</v>
      </c>
      <c r="B65" s="107"/>
      <c r="C65" s="37" t="s">
        <v>94</v>
      </c>
      <c r="D65" s="37" t="s">
        <v>94</v>
      </c>
      <c r="E65" s="38" t="s">
        <v>94</v>
      </c>
      <c r="F65" s="39" t="s">
        <v>94</v>
      </c>
      <c r="G65" s="135"/>
      <c r="H65" s="40" t="s">
        <v>94</v>
      </c>
    </row>
    <row r="66" spans="1:8" ht="18" customHeight="1">
      <c r="A66" s="36" t="s">
        <v>94</v>
      </c>
      <c r="B66" s="107"/>
      <c r="C66" s="37" t="s">
        <v>94</v>
      </c>
      <c r="D66" s="37" t="s">
        <v>94</v>
      </c>
      <c r="E66" s="38" t="s">
        <v>94</v>
      </c>
      <c r="F66" s="39" t="s">
        <v>94</v>
      </c>
      <c r="G66" s="135"/>
      <c r="H66" s="40" t="s">
        <v>94</v>
      </c>
    </row>
    <row r="67" spans="1:8" ht="18" customHeight="1">
      <c r="A67" s="36" t="s">
        <v>94</v>
      </c>
      <c r="B67" s="107"/>
      <c r="C67" s="37" t="s">
        <v>94</v>
      </c>
      <c r="D67" s="37" t="s">
        <v>94</v>
      </c>
      <c r="E67" s="38" t="s">
        <v>94</v>
      </c>
      <c r="F67" s="39" t="s">
        <v>94</v>
      </c>
      <c r="G67" s="135"/>
      <c r="H67" s="40" t="s">
        <v>94</v>
      </c>
    </row>
    <row r="68" spans="1:8" ht="18" customHeight="1">
      <c r="A68" s="36" t="s">
        <v>94</v>
      </c>
      <c r="B68" s="107"/>
      <c r="C68" s="37" t="s">
        <v>94</v>
      </c>
      <c r="D68" s="37" t="s">
        <v>94</v>
      </c>
      <c r="E68" s="38" t="s">
        <v>94</v>
      </c>
      <c r="F68" s="39" t="s">
        <v>94</v>
      </c>
      <c r="G68" s="135"/>
      <c r="H68" s="40" t="s">
        <v>94</v>
      </c>
    </row>
    <row r="69" spans="1:8" ht="18" customHeight="1">
      <c r="A69" s="36" t="s">
        <v>94</v>
      </c>
      <c r="B69" s="107"/>
      <c r="C69" s="37" t="s">
        <v>94</v>
      </c>
      <c r="D69" s="37" t="s">
        <v>94</v>
      </c>
      <c r="E69" s="38" t="s">
        <v>94</v>
      </c>
      <c r="F69" s="39" t="s">
        <v>94</v>
      </c>
      <c r="G69" s="135"/>
      <c r="H69" s="40" t="s">
        <v>94</v>
      </c>
    </row>
    <row r="70" spans="1:8" ht="18" customHeight="1">
      <c r="A70" s="36" t="s">
        <v>94</v>
      </c>
      <c r="B70" s="107"/>
      <c r="C70" s="37" t="s">
        <v>94</v>
      </c>
      <c r="D70" s="37" t="s">
        <v>94</v>
      </c>
      <c r="E70" s="38" t="s">
        <v>94</v>
      </c>
      <c r="F70" s="39" t="s">
        <v>94</v>
      </c>
      <c r="G70" s="135"/>
      <c r="H70" s="40" t="s">
        <v>94</v>
      </c>
    </row>
    <row r="71" spans="1:8" ht="18" customHeight="1">
      <c r="A71" s="36" t="s">
        <v>94</v>
      </c>
      <c r="B71" s="107"/>
      <c r="C71" s="37" t="s">
        <v>94</v>
      </c>
      <c r="D71" s="37" t="s">
        <v>94</v>
      </c>
      <c r="E71" s="38" t="s">
        <v>94</v>
      </c>
      <c r="F71" s="39" t="s">
        <v>94</v>
      </c>
      <c r="G71" s="135"/>
      <c r="H71" s="40" t="s">
        <v>94</v>
      </c>
    </row>
    <row r="72" spans="1:8" ht="18" customHeight="1">
      <c r="A72" s="36" t="s">
        <v>94</v>
      </c>
      <c r="B72" s="107"/>
      <c r="C72" s="37" t="s">
        <v>94</v>
      </c>
      <c r="D72" s="37" t="s">
        <v>94</v>
      </c>
      <c r="E72" s="38" t="s">
        <v>94</v>
      </c>
      <c r="F72" s="39" t="s">
        <v>94</v>
      </c>
      <c r="G72" s="135"/>
      <c r="H72" s="40" t="s">
        <v>94</v>
      </c>
    </row>
    <row r="73" spans="1:8" ht="18" customHeight="1">
      <c r="A73" s="36" t="s">
        <v>94</v>
      </c>
      <c r="B73" s="107"/>
      <c r="C73" s="37" t="s">
        <v>94</v>
      </c>
      <c r="D73" s="37" t="s">
        <v>94</v>
      </c>
      <c r="E73" s="38" t="s">
        <v>94</v>
      </c>
      <c r="F73" s="39" t="s">
        <v>94</v>
      </c>
      <c r="G73" s="135"/>
      <c r="H73" s="40" t="s">
        <v>94</v>
      </c>
    </row>
    <row r="74" spans="1:8" ht="18" customHeight="1">
      <c r="A74" s="36" t="s">
        <v>94</v>
      </c>
      <c r="B74" s="107"/>
      <c r="C74" s="37" t="s">
        <v>94</v>
      </c>
      <c r="D74" s="37" t="s">
        <v>94</v>
      </c>
      <c r="E74" s="38" t="s">
        <v>94</v>
      </c>
      <c r="F74" s="39" t="s">
        <v>94</v>
      </c>
      <c r="G74" s="135"/>
      <c r="H74" s="40" t="s">
        <v>94</v>
      </c>
    </row>
    <row r="75" spans="1:8" ht="18" customHeight="1">
      <c r="A75" s="36" t="s">
        <v>94</v>
      </c>
      <c r="B75" s="107"/>
      <c r="C75" s="37" t="s">
        <v>94</v>
      </c>
      <c r="D75" s="37" t="s">
        <v>94</v>
      </c>
      <c r="E75" s="38" t="s">
        <v>94</v>
      </c>
      <c r="F75" s="39" t="s">
        <v>94</v>
      </c>
      <c r="G75" s="135"/>
      <c r="H75" s="40" t="s">
        <v>94</v>
      </c>
    </row>
    <row r="76" spans="1:8" ht="18" customHeight="1">
      <c r="A76" s="36" t="s">
        <v>94</v>
      </c>
      <c r="B76" s="107"/>
      <c r="C76" s="37" t="s">
        <v>94</v>
      </c>
      <c r="D76" s="37" t="s">
        <v>94</v>
      </c>
      <c r="E76" s="38" t="s">
        <v>94</v>
      </c>
      <c r="F76" s="39" t="s">
        <v>94</v>
      </c>
      <c r="G76" s="135"/>
      <c r="H76" s="40" t="s">
        <v>94</v>
      </c>
    </row>
    <row r="77" spans="1:8" ht="18" customHeight="1">
      <c r="A77" s="36" t="s">
        <v>94</v>
      </c>
      <c r="B77" s="107"/>
      <c r="C77" s="37" t="s">
        <v>94</v>
      </c>
      <c r="D77" s="37" t="s">
        <v>94</v>
      </c>
      <c r="E77" s="38" t="s">
        <v>94</v>
      </c>
      <c r="F77" s="39" t="s">
        <v>94</v>
      </c>
      <c r="G77" s="135"/>
      <c r="H77" s="40" t="s">
        <v>94</v>
      </c>
    </row>
    <row r="78" spans="1:8" ht="18" customHeight="1">
      <c r="A78" s="36" t="s">
        <v>94</v>
      </c>
      <c r="B78" s="107"/>
      <c r="C78" s="37" t="s">
        <v>94</v>
      </c>
      <c r="D78" s="37" t="s">
        <v>94</v>
      </c>
      <c r="E78" s="38" t="s">
        <v>94</v>
      </c>
      <c r="F78" s="39" t="s">
        <v>94</v>
      </c>
      <c r="G78" s="135"/>
      <c r="H78" s="40" t="s">
        <v>94</v>
      </c>
    </row>
    <row r="79" spans="1:8" ht="18" customHeight="1">
      <c r="A79" s="36" t="s">
        <v>94</v>
      </c>
      <c r="B79" s="107"/>
      <c r="C79" s="37" t="s">
        <v>94</v>
      </c>
      <c r="D79" s="37" t="s">
        <v>94</v>
      </c>
      <c r="E79" s="38" t="s">
        <v>94</v>
      </c>
      <c r="F79" s="39" t="s">
        <v>94</v>
      </c>
      <c r="G79" s="135"/>
      <c r="H79" s="40" t="s">
        <v>94</v>
      </c>
    </row>
    <row r="80" spans="1:8" ht="18" customHeight="1">
      <c r="A80" s="36" t="s">
        <v>94</v>
      </c>
      <c r="B80" s="107"/>
      <c r="C80" s="37" t="s">
        <v>94</v>
      </c>
      <c r="D80" s="37" t="s">
        <v>94</v>
      </c>
      <c r="E80" s="38" t="s">
        <v>94</v>
      </c>
      <c r="F80" s="39" t="s">
        <v>94</v>
      </c>
      <c r="G80" s="135"/>
      <c r="H80" s="40" t="s">
        <v>94</v>
      </c>
    </row>
    <row r="81" spans="1:8" ht="18" customHeight="1">
      <c r="A81" s="36" t="s">
        <v>94</v>
      </c>
      <c r="B81" s="107"/>
      <c r="C81" s="37" t="s">
        <v>94</v>
      </c>
      <c r="D81" s="37" t="s">
        <v>94</v>
      </c>
      <c r="E81" s="38" t="s">
        <v>94</v>
      </c>
      <c r="F81" s="39" t="s">
        <v>94</v>
      </c>
      <c r="G81" s="135"/>
      <c r="H81" s="40" t="s">
        <v>94</v>
      </c>
    </row>
    <row r="82" spans="1:8" ht="18" customHeight="1">
      <c r="A82" s="36" t="s">
        <v>94</v>
      </c>
      <c r="B82" s="107"/>
      <c r="C82" s="37" t="s">
        <v>94</v>
      </c>
      <c r="D82" s="37" t="s">
        <v>94</v>
      </c>
      <c r="E82" s="38" t="s">
        <v>94</v>
      </c>
      <c r="F82" s="39" t="s">
        <v>94</v>
      </c>
      <c r="G82" s="135"/>
      <c r="H82" s="40" t="s">
        <v>94</v>
      </c>
    </row>
    <row r="83" spans="1:8" ht="18" customHeight="1">
      <c r="A83" s="36" t="s">
        <v>94</v>
      </c>
      <c r="B83" s="107"/>
      <c r="C83" s="37" t="s">
        <v>94</v>
      </c>
      <c r="D83" s="37" t="s">
        <v>94</v>
      </c>
      <c r="E83" s="38" t="s">
        <v>94</v>
      </c>
      <c r="F83" s="39" t="s">
        <v>94</v>
      </c>
      <c r="G83" s="135"/>
      <c r="H83" s="40" t="s">
        <v>94</v>
      </c>
    </row>
    <row r="84" spans="1:8" ht="18" customHeight="1">
      <c r="A84" s="36" t="s">
        <v>94</v>
      </c>
      <c r="B84" s="107"/>
      <c r="C84" s="37" t="s">
        <v>94</v>
      </c>
      <c r="D84" s="37" t="s">
        <v>94</v>
      </c>
      <c r="E84" s="38" t="s">
        <v>94</v>
      </c>
      <c r="F84" s="39" t="s">
        <v>94</v>
      </c>
      <c r="G84" s="135"/>
      <c r="H84" s="40" t="s">
        <v>94</v>
      </c>
    </row>
    <row r="85" spans="1:8" ht="18" customHeight="1">
      <c r="A85" s="36" t="s">
        <v>94</v>
      </c>
      <c r="B85" s="107"/>
      <c r="C85" s="37" t="s">
        <v>94</v>
      </c>
      <c r="D85" s="37" t="s">
        <v>94</v>
      </c>
      <c r="E85" s="38" t="s">
        <v>94</v>
      </c>
      <c r="F85" s="39" t="s">
        <v>94</v>
      </c>
      <c r="G85" s="135"/>
      <c r="H85" s="40" t="s">
        <v>94</v>
      </c>
    </row>
    <row r="86" spans="1:8" ht="18" customHeight="1">
      <c r="A86" s="36" t="s">
        <v>94</v>
      </c>
      <c r="B86" s="107"/>
      <c r="C86" s="37" t="s">
        <v>94</v>
      </c>
      <c r="D86" s="37" t="s">
        <v>94</v>
      </c>
      <c r="E86" s="38" t="s">
        <v>94</v>
      </c>
      <c r="F86" s="39" t="s">
        <v>94</v>
      </c>
      <c r="G86" s="135"/>
      <c r="H86" s="40" t="s">
        <v>94</v>
      </c>
    </row>
    <row r="87" spans="1:8" ht="18" customHeight="1">
      <c r="A87" s="36" t="s">
        <v>94</v>
      </c>
      <c r="B87" s="107"/>
      <c r="C87" s="37" t="s">
        <v>94</v>
      </c>
      <c r="D87" s="37" t="s">
        <v>94</v>
      </c>
      <c r="E87" s="38" t="s">
        <v>94</v>
      </c>
      <c r="F87" s="39" t="s">
        <v>94</v>
      </c>
      <c r="G87" s="135"/>
      <c r="H87" s="40" t="s">
        <v>94</v>
      </c>
    </row>
    <row r="88" spans="1:8" ht="18" customHeight="1">
      <c r="A88" s="36" t="s">
        <v>94</v>
      </c>
      <c r="B88" s="107"/>
      <c r="C88" s="37" t="s">
        <v>94</v>
      </c>
      <c r="D88" s="37" t="s">
        <v>94</v>
      </c>
      <c r="E88" s="38" t="s">
        <v>94</v>
      </c>
      <c r="F88" s="39" t="s">
        <v>94</v>
      </c>
      <c r="G88" s="135"/>
      <c r="H88" s="40" t="s">
        <v>94</v>
      </c>
    </row>
    <row r="89" spans="1:8" ht="18" customHeight="1">
      <c r="A89" s="36" t="s">
        <v>94</v>
      </c>
      <c r="B89" s="107"/>
      <c r="C89" s="37" t="s">
        <v>94</v>
      </c>
      <c r="D89" s="37" t="s">
        <v>94</v>
      </c>
      <c r="E89" s="38" t="s">
        <v>94</v>
      </c>
      <c r="F89" s="39" t="s">
        <v>94</v>
      </c>
      <c r="G89" s="135"/>
      <c r="H89" s="40" t="s">
        <v>94</v>
      </c>
    </row>
    <row r="90" spans="1:8" ht="18" customHeight="1">
      <c r="A90" s="36" t="s">
        <v>94</v>
      </c>
      <c r="B90" s="107"/>
      <c r="C90" s="37" t="s">
        <v>94</v>
      </c>
      <c r="D90" s="37" t="s">
        <v>94</v>
      </c>
      <c r="E90" s="38" t="s">
        <v>94</v>
      </c>
      <c r="F90" s="39" t="s">
        <v>94</v>
      </c>
      <c r="G90" s="135"/>
      <c r="H90" s="40" t="s">
        <v>94</v>
      </c>
    </row>
    <row r="91" spans="1:8" ht="18" customHeight="1">
      <c r="A91" s="36" t="s">
        <v>94</v>
      </c>
      <c r="B91" s="107"/>
      <c r="C91" s="37" t="s">
        <v>94</v>
      </c>
      <c r="D91" s="37" t="s">
        <v>94</v>
      </c>
      <c r="E91" s="38" t="s">
        <v>94</v>
      </c>
      <c r="F91" s="39" t="s">
        <v>94</v>
      </c>
      <c r="G91" s="135"/>
      <c r="H91" s="40" t="s">
        <v>94</v>
      </c>
    </row>
    <row r="92" spans="1:8" ht="18" customHeight="1">
      <c r="A92" s="36" t="s">
        <v>94</v>
      </c>
      <c r="B92" s="107"/>
      <c r="C92" s="37" t="s">
        <v>94</v>
      </c>
      <c r="D92" s="37" t="s">
        <v>94</v>
      </c>
      <c r="E92" s="38" t="s">
        <v>94</v>
      </c>
      <c r="F92" s="39" t="s">
        <v>94</v>
      </c>
      <c r="G92" s="135"/>
      <c r="H92" s="40" t="s">
        <v>94</v>
      </c>
    </row>
    <row r="93" spans="1:8" ht="18" customHeight="1">
      <c r="A93" s="36" t="s">
        <v>94</v>
      </c>
      <c r="B93" s="107"/>
      <c r="C93" s="37" t="s">
        <v>94</v>
      </c>
      <c r="D93" s="37" t="s">
        <v>94</v>
      </c>
      <c r="E93" s="38" t="s">
        <v>94</v>
      </c>
      <c r="F93" s="39" t="s">
        <v>94</v>
      </c>
      <c r="G93" s="135"/>
      <c r="H93" s="40" t="s">
        <v>94</v>
      </c>
    </row>
    <row r="94" spans="1:8" ht="18" customHeight="1">
      <c r="A94" s="36" t="s">
        <v>94</v>
      </c>
      <c r="B94" s="107"/>
      <c r="C94" s="37" t="s">
        <v>94</v>
      </c>
      <c r="D94" s="37" t="s">
        <v>94</v>
      </c>
      <c r="E94" s="38" t="s">
        <v>94</v>
      </c>
      <c r="F94" s="39" t="s">
        <v>94</v>
      </c>
      <c r="G94" s="135"/>
      <c r="H94" s="40" t="s">
        <v>94</v>
      </c>
    </row>
    <row r="95" spans="1:8" ht="18" customHeight="1">
      <c r="A95" s="36" t="s">
        <v>94</v>
      </c>
      <c r="B95" s="107"/>
      <c r="C95" s="37" t="s">
        <v>94</v>
      </c>
      <c r="D95" s="37" t="s">
        <v>94</v>
      </c>
      <c r="E95" s="38" t="s">
        <v>94</v>
      </c>
      <c r="F95" s="39" t="s">
        <v>94</v>
      </c>
      <c r="G95" s="135"/>
      <c r="H95" s="40" t="s">
        <v>94</v>
      </c>
    </row>
    <row r="96" spans="1:8" ht="18" customHeight="1">
      <c r="A96" s="36" t="s">
        <v>94</v>
      </c>
      <c r="B96" s="107"/>
      <c r="C96" s="37" t="s">
        <v>94</v>
      </c>
      <c r="D96" s="37" t="s">
        <v>94</v>
      </c>
      <c r="E96" s="38" t="s">
        <v>94</v>
      </c>
      <c r="F96" s="39" t="s">
        <v>94</v>
      </c>
      <c r="G96" s="135"/>
      <c r="H96" s="40" t="s">
        <v>94</v>
      </c>
    </row>
    <row r="97" spans="1:8" ht="18" customHeight="1">
      <c r="A97" s="36" t="s">
        <v>94</v>
      </c>
      <c r="B97" s="107"/>
      <c r="C97" s="37" t="s">
        <v>94</v>
      </c>
      <c r="D97" s="37" t="s">
        <v>94</v>
      </c>
      <c r="E97" s="38" t="s">
        <v>94</v>
      </c>
      <c r="F97" s="39" t="s">
        <v>94</v>
      </c>
      <c r="G97" s="135"/>
      <c r="H97" s="40" t="s">
        <v>94</v>
      </c>
    </row>
    <row r="98" spans="1:8" ht="18" customHeight="1">
      <c r="A98" s="36" t="s">
        <v>94</v>
      </c>
      <c r="B98" s="107"/>
      <c r="C98" s="37" t="s">
        <v>94</v>
      </c>
      <c r="D98" s="37" t="s">
        <v>94</v>
      </c>
      <c r="E98" s="38" t="s">
        <v>94</v>
      </c>
      <c r="F98" s="39" t="s">
        <v>94</v>
      </c>
      <c r="G98" s="135"/>
      <c r="H98" s="40" t="s">
        <v>94</v>
      </c>
    </row>
    <row r="99" spans="1:8" ht="18" customHeight="1">
      <c r="A99" s="36" t="s">
        <v>94</v>
      </c>
      <c r="B99" s="107"/>
      <c r="C99" s="37" t="s">
        <v>94</v>
      </c>
      <c r="D99" s="37" t="s">
        <v>94</v>
      </c>
      <c r="E99" s="38" t="s">
        <v>94</v>
      </c>
      <c r="F99" s="39" t="s">
        <v>94</v>
      </c>
      <c r="G99" s="135"/>
      <c r="H99" s="40" t="s">
        <v>94</v>
      </c>
    </row>
    <row r="100" spans="1:8" ht="18" customHeight="1">
      <c r="A100" s="36" t="s">
        <v>94</v>
      </c>
      <c r="B100" s="107"/>
      <c r="C100" s="37" t="s">
        <v>94</v>
      </c>
      <c r="D100" s="37" t="s">
        <v>94</v>
      </c>
      <c r="E100" s="38" t="s">
        <v>94</v>
      </c>
      <c r="F100" s="39" t="s">
        <v>94</v>
      </c>
      <c r="G100" s="135"/>
      <c r="H100" s="40" t="s">
        <v>94</v>
      </c>
    </row>
    <row r="101" spans="1:8" ht="18" customHeight="1">
      <c r="A101" s="36" t="s">
        <v>94</v>
      </c>
      <c r="B101" s="107"/>
      <c r="C101" s="37" t="s">
        <v>94</v>
      </c>
      <c r="D101" s="37" t="s">
        <v>94</v>
      </c>
      <c r="E101" s="38" t="s">
        <v>94</v>
      </c>
      <c r="F101" s="39" t="s">
        <v>94</v>
      </c>
      <c r="G101" s="135"/>
      <c r="H101" s="40" t="s">
        <v>94</v>
      </c>
    </row>
    <row r="102" spans="1:8" ht="18" customHeight="1">
      <c r="A102" s="36" t="s">
        <v>94</v>
      </c>
      <c r="B102" s="107"/>
      <c r="C102" s="37" t="s">
        <v>94</v>
      </c>
      <c r="D102" s="37" t="s">
        <v>94</v>
      </c>
      <c r="E102" s="38" t="s">
        <v>94</v>
      </c>
      <c r="F102" s="39" t="s">
        <v>94</v>
      </c>
      <c r="G102" s="135"/>
      <c r="H102" s="40" t="s">
        <v>94</v>
      </c>
    </row>
    <row r="103" spans="1:8" ht="18" customHeight="1">
      <c r="A103" s="36" t="s">
        <v>94</v>
      </c>
      <c r="B103" s="107"/>
      <c r="C103" s="37" t="s">
        <v>94</v>
      </c>
      <c r="D103" s="37" t="s">
        <v>94</v>
      </c>
      <c r="E103" s="38" t="s">
        <v>94</v>
      </c>
      <c r="F103" s="39" t="s">
        <v>94</v>
      </c>
      <c r="G103" s="135"/>
      <c r="H103" s="40" t="s">
        <v>94</v>
      </c>
    </row>
    <row r="104" spans="1:8" ht="18" customHeight="1">
      <c r="A104" s="36" t="s">
        <v>94</v>
      </c>
      <c r="B104" s="107"/>
      <c r="C104" s="37" t="s">
        <v>94</v>
      </c>
      <c r="D104" s="37" t="s">
        <v>94</v>
      </c>
      <c r="E104" s="38" t="s">
        <v>94</v>
      </c>
      <c r="F104" s="39" t="s">
        <v>94</v>
      </c>
      <c r="G104" s="135"/>
      <c r="H104" s="40" t="s">
        <v>94</v>
      </c>
    </row>
    <row r="105" spans="1:8" ht="18" customHeight="1">
      <c r="A105" s="36" t="s">
        <v>94</v>
      </c>
      <c r="B105" s="107"/>
      <c r="C105" s="37" t="s">
        <v>94</v>
      </c>
      <c r="D105" s="37" t="s">
        <v>94</v>
      </c>
      <c r="E105" s="38" t="s">
        <v>94</v>
      </c>
      <c r="F105" s="39" t="s">
        <v>94</v>
      </c>
      <c r="G105" s="135"/>
      <c r="H105" s="40" t="s">
        <v>94</v>
      </c>
    </row>
    <row r="106" spans="1:8" ht="18" customHeight="1">
      <c r="A106" s="36" t="s">
        <v>94</v>
      </c>
      <c r="B106" s="107"/>
      <c r="C106" s="37" t="s">
        <v>94</v>
      </c>
      <c r="D106" s="37" t="s">
        <v>94</v>
      </c>
      <c r="E106" s="38" t="s">
        <v>94</v>
      </c>
      <c r="F106" s="39" t="s">
        <v>94</v>
      </c>
      <c r="G106" s="135"/>
      <c r="H106" s="40" t="s">
        <v>94</v>
      </c>
    </row>
    <row r="107" spans="1:8" ht="18" customHeight="1">
      <c r="A107" s="36" t="s">
        <v>94</v>
      </c>
      <c r="B107" s="107"/>
      <c r="C107" s="37" t="s">
        <v>94</v>
      </c>
      <c r="D107" s="37" t="s">
        <v>94</v>
      </c>
      <c r="E107" s="38" t="s">
        <v>94</v>
      </c>
      <c r="F107" s="39" t="s">
        <v>94</v>
      </c>
      <c r="G107" s="135"/>
      <c r="H107" s="40" t="s">
        <v>94</v>
      </c>
    </row>
    <row r="108" spans="1:8" ht="18" customHeight="1">
      <c r="A108" s="36" t="s">
        <v>94</v>
      </c>
      <c r="B108" s="107"/>
      <c r="C108" s="37" t="s">
        <v>94</v>
      </c>
      <c r="D108" s="37" t="s">
        <v>94</v>
      </c>
      <c r="E108" s="38" t="s">
        <v>94</v>
      </c>
      <c r="F108" s="39" t="s">
        <v>94</v>
      </c>
      <c r="G108" s="135"/>
      <c r="H108" s="40" t="s">
        <v>94</v>
      </c>
    </row>
    <row r="109" spans="1:8" ht="18" customHeight="1">
      <c r="A109" s="36" t="s">
        <v>94</v>
      </c>
      <c r="B109" s="107"/>
      <c r="C109" s="37" t="s">
        <v>94</v>
      </c>
      <c r="D109" s="37" t="s">
        <v>94</v>
      </c>
      <c r="E109" s="38" t="s">
        <v>94</v>
      </c>
      <c r="F109" s="39" t="s">
        <v>94</v>
      </c>
      <c r="G109" s="135"/>
      <c r="H109" s="40" t="s">
        <v>94</v>
      </c>
    </row>
    <row r="110" spans="1:8" ht="18" customHeight="1">
      <c r="A110" s="36" t="s">
        <v>94</v>
      </c>
      <c r="B110" s="107"/>
      <c r="C110" s="37" t="s">
        <v>94</v>
      </c>
      <c r="D110" s="37" t="s">
        <v>94</v>
      </c>
      <c r="E110" s="38" t="s">
        <v>94</v>
      </c>
      <c r="F110" s="39" t="s">
        <v>94</v>
      </c>
      <c r="G110" s="135"/>
      <c r="H110" s="40" t="s">
        <v>94</v>
      </c>
    </row>
    <row r="111" spans="1:8" ht="18" customHeight="1">
      <c r="A111" s="36" t="s">
        <v>94</v>
      </c>
      <c r="B111" s="107"/>
      <c r="C111" s="37" t="s">
        <v>94</v>
      </c>
      <c r="D111" s="37" t="s">
        <v>94</v>
      </c>
      <c r="E111" s="38" t="s">
        <v>94</v>
      </c>
      <c r="F111" s="39" t="s">
        <v>94</v>
      </c>
      <c r="G111" s="135"/>
      <c r="H111" s="40" t="s">
        <v>94</v>
      </c>
    </row>
    <row r="112" spans="1:8" ht="18" customHeight="1">
      <c r="A112" s="36" t="s">
        <v>94</v>
      </c>
      <c r="B112" s="107"/>
      <c r="C112" s="37" t="s">
        <v>94</v>
      </c>
      <c r="D112" s="37" t="s">
        <v>94</v>
      </c>
      <c r="E112" s="38" t="s">
        <v>94</v>
      </c>
      <c r="F112" s="39" t="s">
        <v>94</v>
      </c>
      <c r="G112" s="135"/>
      <c r="H112" s="40" t="s">
        <v>94</v>
      </c>
    </row>
    <row r="113" spans="1:8" ht="18" customHeight="1">
      <c r="A113" s="36" t="s">
        <v>94</v>
      </c>
      <c r="B113" s="107"/>
      <c r="C113" s="37" t="s">
        <v>94</v>
      </c>
      <c r="D113" s="37" t="s">
        <v>94</v>
      </c>
      <c r="E113" s="38" t="s">
        <v>94</v>
      </c>
      <c r="F113" s="39" t="s">
        <v>94</v>
      </c>
      <c r="G113" s="135"/>
      <c r="H113" s="40" t="s">
        <v>94</v>
      </c>
    </row>
    <row r="114" spans="1:8" ht="18" customHeight="1">
      <c r="A114" s="36" t="s">
        <v>94</v>
      </c>
      <c r="B114" s="107"/>
      <c r="C114" s="37" t="s">
        <v>94</v>
      </c>
      <c r="D114" s="37" t="s">
        <v>94</v>
      </c>
      <c r="E114" s="38" t="s">
        <v>94</v>
      </c>
      <c r="F114" s="39" t="s">
        <v>94</v>
      </c>
      <c r="G114" s="135"/>
      <c r="H114" s="40" t="s">
        <v>94</v>
      </c>
    </row>
  </sheetData>
  <sheetProtection/>
  <mergeCells count="6">
    <mergeCell ref="A5:C5"/>
    <mergeCell ref="A1:H1"/>
    <mergeCell ref="A3:H3"/>
    <mergeCell ref="A4:H4"/>
    <mergeCell ref="F5:H5"/>
    <mergeCell ref="A2:H2"/>
  </mergeCells>
  <conditionalFormatting sqref="H7:H114">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114">
    <cfRule type="duplicateValues" priority="180" dxfId="12"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2"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L14" sqref="L14"/>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199" t="str">
        <f>KAPAK!A2</f>
        <v>Türkiye Atletizm Federasyonu</v>
      </c>
      <c r="B1" s="199"/>
      <c r="C1" s="199"/>
      <c r="D1" s="199"/>
      <c r="E1" s="199"/>
      <c r="F1" s="199"/>
      <c r="G1" s="199"/>
      <c r="H1" s="199"/>
      <c r="I1" s="199"/>
      <c r="J1" s="199"/>
      <c r="BA1" s="2"/>
    </row>
    <row r="2" spans="1:53" s="1" customFormat="1" ht="17.25" customHeight="1">
      <c r="A2" s="199" t="str">
        <f>KAPAK!A3</f>
        <v>Aksaray Atletizm İl Temsilciliği</v>
      </c>
      <c r="B2" s="199"/>
      <c r="C2" s="199"/>
      <c r="D2" s="199"/>
      <c r="E2" s="199"/>
      <c r="F2" s="199"/>
      <c r="G2" s="199"/>
      <c r="H2" s="199"/>
      <c r="I2" s="199"/>
      <c r="J2" s="199"/>
      <c r="BA2" s="2"/>
    </row>
    <row r="3" spans="1:53" s="1" customFormat="1" ht="18" customHeight="1">
      <c r="A3" s="200" t="str">
        <f>KAPAK!B25</f>
        <v>Atletizm Geliştirme Projesi (5. Bölge ) Yarışmaları</v>
      </c>
      <c r="B3" s="200"/>
      <c r="C3" s="200"/>
      <c r="D3" s="200"/>
      <c r="E3" s="200"/>
      <c r="F3" s="200"/>
      <c r="G3" s="200"/>
      <c r="H3" s="200"/>
      <c r="I3" s="200"/>
      <c r="J3" s="200"/>
      <c r="BA3" s="2"/>
    </row>
    <row r="4" spans="1:53" s="1" customFormat="1" ht="14.25" customHeight="1">
      <c r="A4" s="201" t="str">
        <f>KAPAK!B28</f>
        <v>Aksaray</v>
      </c>
      <c r="B4" s="201"/>
      <c r="C4" s="201"/>
      <c r="D4" s="201"/>
      <c r="E4" s="201"/>
      <c r="F4" s="201"/>
      <c r="G4" s="201"/>
      <c r="H4" s="201"/>
      <c r="I4" s="201"/>
      <c r="J4" s="201"/>
      <c r="BA4" s="2"/>
    </row>
    <row r="5" spans="1:53" s="1" customFormat="1" ht="18" customHeight="1">
      <c r="A5" s="202" t="str">
        <f>KAPAK!B27</f>
        <v>2003-2004 Doğumlu Kızlar</v>
      </c>
      <c r="B5" s="202"/>
      <c r="C5" s="203" t="str">
        <f>KAPAK!B26</f>
        <v>1.5 Km.</v>
      </c>
      <c r="D5" s="203"/>
      <c r="E5" s="204">
        <f>KAPAK!B29</f>
        <v>42114.416666666664</v>
      </c>
      <c r="F5" s="204"/>
      <c r="G5" s="204"/>
      <c r="H5" s="204"/>
      <c r="I5" s="204"/>
      <c r="J5" s="204"/>
      <c r="BA5" s="2"/>
    </row>
    <row r="6" spans="1:53" s="4" customFormat="1" ht="26.25" customHeight="1">
      <c r="A6" s="120" t="s">
        <v>5</v>
      </c>
      <c r="B6" s="121" t="s">
        <v>39</v>
      </c>
      <c r="C6" s="122" t="s">
        <v>1</v>
      </c>
      <c r="D6" s="121" t="s">
        <v>3</v>
      </c>
      <c r="E6" s="121" t="s">
        <v>8</v>
      </c>
      <c r="F6" s="121" t="s">
        <v>7</v>
      </c>
      <c r="G6" s="121" t="s">
        <v>9</v>
      </c>
      <c r="H6" s="121" t="s">
        <v>15</v>
      </c>
      <c r="I6" s="123" t="s">
        <v>14</v>
      </c>
      <c r="J6" s="121" t="s">
        <v>6</v>
      </c>
      <c r="K6" s="3"/>
      <c r="L6" s="3"/>
      <c r="M6" s="3"/>
      <c r="N6" s="3"/>
      <c r="BA6" s="5"/>
    </row>
    <row r="7" spans="1:53" s="1" customFormat="1" ht="15" customHeight="1">
      <c r="A7" s="6"/>
      <c r="B7" s="7"/>
      <c r="C7" s="105">
        <v>681</v>
      </c>
      <c r="D7" s="8" t="str">
        <f>IF(ISERROR(VLOOKUP($C7,'START LİSTE'!$B$7:$F$763,2,0)),"",VLOOKUP($C7,'START LİSTE'!$B$7:$F$763,2,0))</f>
        <v>İLAYDA AYRANCI</v>
      </c>
      <c r="E7" s="9" t="str">
        <f>IF(ISERROR(VLOOKUP($C7,'START LİSTE'!$B$7:$F$763,4,0)),"",VLOOKUP($C7,'START LİSTE'!$B$7:$F$763,4,0))</f>
        <v>T</v>
      </c>
      <c r="F7" s="136">
        <f>IF(ISERROR(VLOOKUP($C7,'FERDİ SONUÇ'!$B$7:$H$997,6,0)),"",VLOOKUP($C7,'FERDİ SONUÇ'!$B$7:$H$997,6,0))</f>
        <v>540</v>
      </c>
      <c r="G7" s="10">
        <f>IF(OR(E7="",F7="DQ",F7="DNF",F7="DNS",F7=""),"-",VLOOKUP(C7,'FERDİ SONUÇ'!$B$7:$H$997,7,0))</f>
        <v>2</v>
      </c>
      <c r="H7" s="100">
        <f>IF(OR(E7="",E7="F",F7="DQ",F7="DNF",F7="DNS",F7=""),"-",VLOOKUP(C7,'FERDİ SONUÇ'!$B$7:$H$997,7,0))</f>
        <v>2</v>
      </c>
      <c r="I7" s="11">
        <f>IF(ISERROR(SMALL(H7:H10,1)),"-",SMALL(H7:H10,1))</f>
        <v>2</v>
      </c>
      <c r="J7" s="12"/>
      <c r="K7" s="3"/>
      <c r="BA7" s="2">
        <v>1000</v>
      </c>
    </row>
    <row r="8" spans="1:53" s="1" customFormat="1" ht="15" customHeight="1">
      <c r="A8" s="13"/>
      <c r="B8" s="14"/>
      <c r="C8" s="106">
        <v>682</v>
      </c>
      <c r="D8" s="15" t="str">
        <f>IF(ISERROR(VLOOKUP($C8,'START LİSTE'!$B$7:$F$763,2,0)),"",VLOOKUP($C8,'START LİSTE'!$B$7:$F$763,2,0))</f>
        <v>CEMİLE OZAN</v>
      </c>
      <c r="E8" s="16" t="str">
        <f>IF(ISERROR(VLOOKUP($C8,'START LİSTE'!$B$7:$F$763,4,0)),"",VLOOKUP($C8,'START LİSTE'!$B$7:$F$763,4,0))</f>
        <v>T</v>
      </c>
      <c r="F8" s="137">
        <f>IF(ISERROR(VLOOKUP($C8,'FERDİ SONUÇ'!$B$7:$H$997,6,0)),"",VLOOKUP($C8,'FERDİ SONUÇ'!$B$7:$H$997,6,0))</f>
        <v>550</v>
      </c>
      <c r="G8" s="17">
        <f>IF(OR(E8="",F8="DQ",F8="DNF",F8="DNS",F8=""),"-",VLOOKUP(C8,'FERDİ SONUÇ'!$B$7:$H$997,7,0))</f>
        <v>4</v>
      </c>
      <c r="H8" s="101">
        <f>IF(OR(E8="",E8="F",F8="DQ",F8="DNF",F8="DNS",F8=""),"-",VLOOKUP(C8,'FERDİ SONUÇ'!$B$7:$H$997,7,0))</f>
        <v>4</v>
      </c>
      <c r="I8" s="18">
        <f>IF(ISERROR(SMALL(H7:H10,2)),"-",SMALL(H7:H10,2))</f>
        <v>4</v>
      </c>
      <c r="J8" s="19"/>
      <c r="K8" s="3"/>
      <c r="BA8" s="2">
        <v>1001</v>
      </c>
    </row>
    <row r="9" spans="1:53" s="1" customFormat="1" ht="15" customHeight="1">
      <c r="A9" s="30">
        <f>IF(AND(B9&lt;&gt;"",J9&lt;&gt;"DQ"),COUNT(J$7:J$126)-(RANK(J9,J$7:J$126)+COUNTIF(J$7:J9,J9))+2,IF(C7&lt;&gt;"",BA9,""))</f>
        <v>2</v>
      </c>
      <c r="B9" s="14" t="str">
        <f>IF(ISERROR(VLOOKUP(C7,'START LİSTE'!$B$7:$F$763,3,0)),"",VLOOKUP(C7,'START LİSTE'!$B$7:$F$763,3,0))</f>
        <v>AKSARAY</v>
      </c>
      <c r="C9" s="106">
        <v>683</v>
      </c>
      <c r="D9" s="15" t="str">
        <f>IF(ISERROR(VLOOKUP($C9,'START LİSTE'!$B$7:$F$763,2,0)),"",VLOOKUP($C9,'START LİSTE'!$B$7:$F$763,2,0))</f>
        <v>HATİCE BALKIR</v>
      </c>
      <c r="E9" s="16" t="str">
        <f>IF(ISERROR(VLOOKUP($C9,'START LİSTE'!$B$7:$F$763,4,0)),"",VLOOKUP($C9,'START LİSTE'!$B$7:$F$763,4,0))</f>
        <v>T</v>
      </c>
      <c r="F9" s="137">
        <f>IF(ISERROR(VLOOKUP($C9,'FERDİ SONUÇ'!$B$7:$H$997,6,0)),"",VLOOKUP($C9,'FERDİ SONUÇ'!$B$7:$H$997,6,0))</f>
        <v>555</v>
      </c>
      <c r="G9" s="17">
        <f>IF(OR(E9="",F9="DQ",F9="DNF",F9="DNS",F9=""),"-",VLOOKUP(C9,'FERDİ SONUÇ'!$B$7:$H$997,7,0))</f>
        <v>8</v>
      </c>
      <c r="H9" s="101">
        <f>IF(OR(E9="",E9="F",F9="DQ",F9="DNF",F9="DNS",F9=""),"-",VLOOKUP(C9,'FERDİ SONUÇ'!$B$7:$H$997,7,0))</f>
        <v>8</v>
      </c>
      <c r="I9" s="18">
        <f>IF(ISERROR(SMALL(H7:H10,3)),"-",SMALL(H7:H10,3))</f>
        <v>8</v>
      </c>
      <c r="J9" s="20">
        <f>IF(C7="","",IF(OR(I7="-",I8="-",I9="-"),"DQ",SUM(I7,I8,I9)))</f>
        <v>14</v>
      </c>
      <c r="K9" s="3"/>
      <c r="BA9" s="2">
        <v>1002</v>
      </c>
    </row>
    <row r="10" spans="1:53" s="1" customFormat="1" ht="15" customHeight="1">
      <c r="A10" s="13"/>
      <c r="B10" s="14"/>
      <c r="C10" s="106">
        <v>684</v>
      </c>
      <c r="D10" s="15" t="str">
        <f>IF(ISERROR(VLOOKUP($C10,'START LİSTE'!$B$7:$F$763,2,0)),"",VLOOKUP($C10,'START LİSTE'!$B$7:$F$763,2,0))</f>
        <v>NUR ÇELEN</v>
      </c>
      <c r="E10" s="16" t="str">
        <f>IF(ISERROR(VLOOKUP($C10,'START LİSTE'!$B$7:$F$763,4,0)),"",VLOOKUP($C10,'START LİSTE'!$B$7:$F$763,4,0))</f>
        <v>T</v>
      </c>
      <c r="F10" s="137" t="str">
        <f>IF(ISERROR(VLOOKUP($C10,'FERDİ SONUÇ'!$B$7:$H$997,6,0)),"",VLOOKUP($C10,'FERDİ SONUÇ'!$B$7:$H$997,6,0))</f>
        <v>DNS</v>
      </c>
      <c r="G10" s="17" t="str">
        <f>IF(OR(E10="",F10="DQ",F10="DNF",F10="DNS",F10=""),"-",VLOOKUP(C10,'FERDİ SONUÇ'!$B$7:$H$997,7,0))</f>
        <v>-</v>
      </c>
      <c r="H10" s="101" t="str">
        <f>IF(OR(E10="",E10="F",F10="DQ",F10="DNF",F10="DNS",F10=""),"-",VLOOKUP(C10,'FERDİ SONUÇ'!$B$7:$H$997,7,0))</f>
        <v>-</v>
      </c>
      <c r="I10" s="18" t="str">
        <f>IF(ISERROR(SMALL(H7:H10,4)),"-",SMALL(H7:H10,4))</f>
        <v>-</v>
      </c>
      <c r="J10" s="19"/>
      <c r="K10" s="3"/>
      <c r="BA10" s="2">
        <v>1003</v>
      </c>
    </row>
    <row r="11" spans="1:53" ht="15" customHeight="1">
      <c r="A11" s="6"/>
      <c r="B11" s="7"/>
      <c r="C11" s="105">
        <v>61</v>
      </c>
      <c r="D11" s="8" t="str">
        <f>IF(ISERROR(VLOOKUP($C11,'START LİSTE'!$B$7:$F$763,2,0)),"",VLOOKUP($C11,'START LİSTE'!$B$7:$F$763,2,0))</f>
        <v>ZEHRA ZELAL KAYA</v>
      </c>
      <c r="E11" s="9" t="str">
        <f>IF(ISERROR(VLOOKUP($C11,'START LİSTE'!$B$7:$F$763,4,0)),"",VLOOKUP($C11,'START LİSTE'!$B$7:$F$763,4,0))</f>
        <v>T</v>
      </c>
      <c r="F11" s="136">
        <f>IF(ISERROR(VLOOKUP($C11,'FERDİ SONUÇ'!$B$7:$H$997,6,0)),"",VLOOKUP($C11,'FERDİ SONUÇ'!$B$7:$H$997,6,0))</f>
        <v>535</v>
      </c>
      <c r="G11" s="10">
        <f>IF(OR(E11="",F11="DQ",F11="DNF",F11="DNS",F11=""),"-",VLOOKUP(C11,'FERDİ SONUÇ'!$B$7:$H$997,7,0))</f>
        <v>1</v>
      </c>
      <c r="H11" s="100">
        <f>IF(OR(E11="",E11="F",F11="DQ",F11="DNF",F11="DNS",F11=""),"-",VLOOKUP(C11,'FERDİ SONUÇ'!$B$7:$H$997,7,0))</f>
        <v>1</v>
      </c>
      <c r="I11" s="11">
        <f>IF(ISERROR(SMALL(H11:H14,1)),"-",SMALL(H11:H14,1))</f>
        <v>1</v>
      </c>
      <c r="J11" s="12"/>
      <c r="BA11" s="2">
        <v>1006</v>
      </c>
    </row>
    <row r="12" spans="1:53" ht="15" customHeight="1">
      <c r="A12" s="13"/>
      <c r="B12" s="14"/>
      <c r="C12" s="106">
        <v>62</v>
      </c>
      <c r="D12" s="15" t="str">
        <f>IF(ISERROR(VLOOKUP($C12,'START LİSTE'!$B$7:$F$763,2,0)),"",VLOOKUP($C12,'START LİSTE'!$B$7:$F$763,2,0))</f>
        <v>KARDELEN SOLUĞAN</v>
      </c>
      <c r="E12" s="16" t="str">
        <f>IF(ISERROR(VLOOKUP($C12,'START LİSTE'!$B$7:$F$763,4,0)),"",VLOOKUP($C12,'START LİSTE'!$B$7:$F$763,4,0))</f>
        <v>T</v>
      </c>
      <c r="F12" s="137">
        <f>IF(ISERROR(VLOOKUP($C12,'FERDİ SONUÇ'!$B$7:$H$997,6,0)),"",VLOOKUP($C12,'FERDİ SONUÇ'!$B$7:$H$997,6,0))</f>
        <v>553</v>
      </c>
      <c r="G12" s="17">
        <f>IF(OR(E12="",F12="DQ",F12="DNF",F12="DNS",F12=""),"-",VLOOKUP(C12,'FERDİ SONUÇ'!$B$7:$H$997,7,0))</f>
        <v>6</v>
      </c>
      <c r="H12" s="101">
        <f>IF(OR(E12="",E12="F",F12="DQ",F12="DNF",F12="DNS",F12=""),"-",VLOOKUP(C12,'FERDİ SONUÇ'!$B$7:$H$997,7,0))</f>
        <v>6</v>
      </c>
      <c r="I12" s="18">
        <f>IF(ISERROR(SMALL(H11:H14,2)),"-",SMALL(H11:H14,2))</f>
        <v>6</v>
      </c>
      <c r="J12" s="19"/>
      <c r="BA12" s="2">
        <v>1007</v>
      </c>
    </row>
    <row r="13" spans="1:53" ht="15" customHeight="1">
      <c r="A13" s="30">
        <f>IF(AND(B13&lt;&gt;"",J13&lt;&gt;"DQ"),COUNT(J$7:J$126)-(RANK(J13,J$7:J$126)+COUNTIF(J$7:J13,J13))+2,IF(C11&lt;&gt;"",BA13,""))</f>
        <v>1</v>
      </c>
      <c r="B13" s="14" t="str">
        <f>IF(ISERROR(VLOOKUP(C11,'START LİSTE'!$B$7:$F$763,3,0)),"",VLOOKUP(C11,'START LİSTE'!$B$7:$F$763,3,0))</f>
        <v>ANKARA</v>
      </c>
      <c r="C13" s="106">
        <v>63</v>
      </c>
      <c r="D13" s="15" t="str">
        <f>IF(ISERROR(VLOOKUP($C13,'START LİSTE'!$B$7:$F$763,2,0)),"",VLOOKUP($C13,'START LİSTE'!$B$7:$F$763,2,0))</f>
        <v>YAPRAK ERBUDAK</v>
      </c>
      <c r="E13" s="16" t="str">
        <f>IF(ISERROR(VLOOKUP($C13,'START LİSTE'!$B$7:$F$763,4,0)),"",VLOOKUP($C13,'START LİSTE'!$B$7:$F$763,4,0))</f>
        <v>T</v>
      </c>
      <c r="F13" s="137">
        <f>IF(ISERROR(VLOOKUP($C13,'FERDİ SONUÇ'!$B$7:$H$997,6,0)),"",VLOOKUP($C13,'FERDİ SONUÇ'!$B$7:$H$997,6,0))</f>
        <v>554</v>
      </c>
      <c r="G13" s="17">
        <f>IF(OR(E13="",F13="DQ",F13="DNF",F13="DNS",F13=""),"-",VLOOKUP(C13,'FERDİ SONUÇ'!$B$7:$H$997,7,0))</f>
        <v>7</v>
      </c>
      <c r="H13" s="101">
        <f>IF(OR(E13="",E13="F",F13="DQ",F13="DNF",F13="DNS",F13=""),"-",VLOOKUP(C13,'FERDİ SONUÇ'!$B$7:$H$997,7,0))</f>
        <v>7</v>
      </c>
      <c r="I13" s="18">
        <f>IF(ISERROR(SMALL(H11:H14,3)),"-",SMALL(H11:H14,3))</f>
        <v>7</v>
      </c>
      <c r="J13" s="20">
        <f>IF(C11="","",IF(OR(I11="-",I12="-",I13="-"),"DQ",SUM(I11,I12,I13)))</f>
        <v>14</v>
      </c>
      <c r="BA13" s="2">
        <v>1008</v>
      </c>
    </row>
    <row r="14" spans="1:53" ht="15" customHeight="1">
      <c r="A14" s="13"/>
      <c r="B14" s="14"/>
      <c r="C14" s="106">
        <v>64</v>
      </c>
      <c r="D14" s="15" t="str">
        <f>IF(ISERROR(VLOOKUP($C14,'START LİSTE'!$B$7:$F$763,2,0)),"",VLOOKUP($C14,'START LİSTE'!$B$7:$F$763,2,0))</f>
        <v>ŞEVVAL NAZ ÜNAL</v>
      </c>
      <c r="E14" s="16" t="str">
        <f>IF(ISERROR(VLOOKUP($C14,'START LİSTE'!$B$7:$F$763,4,0)),"",VLOOKUP($C14,'START LİSTE'!$B$7:$F$763,4,0))</f>
        <v>T</v>
      </c>
      <c r="F14" s="137">
        <f>IF(ISERROR(VLOOKUP($C14,'FERDİ SONUÇ'!$B$7:$H$997,6,0)),"",VLOOKUP($C14,'FERDİ SONUÇ'!$B$7:$H$997,6,0))</f>
        <v>632</v>
      </c>
      <c r="G14" s="17">
        <f>IF(OR(E14="",F14="DQ",F14="DNF",F14="DNS",F14=""),"-",VLOOKUP(C14,'FERDİ SONUÇ'!$B$7:$H$997,7,0))</f>
        <v>17</v>
      </c>
      <c r="H14" s="101">
        <f>IF(OR(E14="",E14="F",F14="DQ",F14="DNF",F14="DNS",F14=""),"-",VLOOKUP(C14,'FERDİ SONUÇ'!$B$7:$H$997,7,0))</f>
        <v>17</v>
      </c>
      <c r="I14" s="18">
        <f>IF(ISERROR(SMALL(H11:H14,4)),"-",SMALL(H11:H14,4))</f>
        <v>17</v>
      </c>
      <c r="J14" s="19"/>
      <c r="BA14" s="2">
        <v>1009</v>
      </c>
    </row>
    <row r="15" spans="1:53" ht="15" customHeight="1">
      <c r="A15" s="6"/>
      <c r="B15" s="7"/>
      <c r="C15" s="105">
        <v>262</v>
      </c>
      <c r="D15" s="8" t="str">
        <f>IF(ISERROR(VLOOKUP($C15,'START LİSTE'!$B$7:$F$763,2,0)),"",VLOOKUP($C15,'START LİSTE'!$B$7:$F$763,2,0))</f>
        <v>CEYDA BAYUR</v>
      </c>
      <c r="E15" s="9" t="str">
        <f>IF(ISERROR(VLOOKUP($C15,'START LİSTE'!$B$7:$F$763,4,0)),"",VLOOKUP($C15,'START LİSTE'!$B$7:$F$763,4,0))</f>
        <v>T</v>
      </c>
      <c r="F15" s="136">
        <f>IF(ISERROR(VLOOKUP($C15,'FERDİ SONUÇ'!$B$7:$H$997,6,0)),"",VLOOKUP($C15,'FERDİ SONUÇ'!$B$7:$H$997,6,0))</f>
        <v>611</v>
      </c>
      <c r="G15" s="10">
        <f>IF(OR(E15="",F15="DQ",F15="DNF",F15="DNS",F15=""),"-",VLOOKUP(C15,'FERDİ SONUÇ'!$B$7:$H$997,7,0))</f>
        <v>14</v>
      </c>
      <c r="H15" s="100">
        <f>IF(OR(E15="",E15="F",F15="DQ",F15="DNF",F15="DNS",F15=""),"-",VLOOKUP(C15,'FERDİ SONUÇ'!$B$7:$H$997,7,0))</f>
        <v>14</v>
      </c>
      <c r="I15" s="11">
        <f>IF(ISERROR(SMALL(H15:H18,1)),"-",SMALL(H15:H18,1))</f>
        <v>5</v>
      </c>
      <c r="J15" s="12"/>
      <c r="BA15" s="2">
        <v>1012</v>
      </c>
    </row>
    <row r="16" spans="1:53" ht="15" customHeight="1">
      <c r="A16" s="13"/>
      <c r="B16" s="14"/>
      <c r="C16" s="106">
        <v>260</v>
      </c>
      <c r="D16" s="15" t="str">
        <f>IF(ISERROR(VLOOKUP($C16,'START LİSTE'!$B$7:$F$763,2,0)),"",VLOOKUP($C16,'START LİSTE'!$B$7:$F$763,2,0))</f>
        <v>SILA BAYIR</v>
      </c>
      <c r="E16" s="16" t="str">
        <f>IF(ISERROR(VLOOKUP($C16,'START LİSTE'!$B$7:$F$763,4,0)),"",VLOOKUP($C16,'START LİSTE'!$B$7:$F$763,4,0))</f>
        <v>T</v>
      </c>
      <c r="F16" s="137">
        <f>IF(ISERROR(VLOOKUP($C16,'FERDİ SONUÇ'!$B$7:$H$997,6,0)),"",VLOOKUP($C16,'FERDİ SONUÇ'!$B$7:$H$997,6,0))</f>
        <v>552</v>
      </c>
      <c r="G16" s="17">
        <f>IF(OR(E16="",F16="DQ",F16="DNF",F16="DNS",F16=""),"-",VLOOKUP(C16,'FERDİ SONUÇ'!$B$7:$H$997,7,0))</f>
        <v>5</v>
      </c>
      <c r="H16" s="101">
        <f>IF(OR(E16="",E16="F",F16="DQ",F16="DNF",F16="DNS",F16=""),"-",VLOOKUP(C16,'FERDİ SONUÇ'!$B$7:$H$997,7,0))</f>
        <v>5</v>
      </c>
      <c r="I16" s="18">
        <f>IF(ISERROR(SMALL(H15:H18,2)),"-",SMALL(H15:H18,2))</f>
        <v>9</v>
      </c>
      <c r="J16" s="19"/>
      <c r="BA16" s="2">
        <v>1013</v>
      </c>
    </row>
    <row r="17" spans="1:53" ht="15" customHeight="1">
      <c r="A17" s="30">
        <f>IF(AND(B17&lt;&gt;"",J17&lt;&gt;"DQ"),COUNT(J$7:J$126)-(RANK(J17,J$7:J$126)+COUNTIF(J$7:J17,J17))+2,IF(C15&lt;&gt;"",BA17,""))</f>
        <v>4</v>
      </c>
      <c r="B17" s="14" t="str">
        <f>IF(ISERROR(VLOOKUP(C15,'START LİSTE'!$B$7:$F$763,3,0)),"",VLOOKUP(C15,'START LİSTE'!$B$7:$F$763,3,0))</f>
        <v>ESKİŞEHİR</v>
      </c>
      <c r="C17" s="106">
        <v>261</v>
      </c>
      <c r="D17" s="15" t="str">
        <f>IF(ISERROR(VLOOKUP($C17,'START LİSTE'!$B$7:$F$763,2,0)),"",VLOOKUP($C17,'START LİSTE'!$B$7:$F$763,2,0))</f>
        <v>SILA AYDIN</v>
      </c>
      <c r="E17" s="16" t="str">
        <f>IF(ISERROR(VLOOKUP($C17,'START LİSTE'!$B$7:$F$763,4,0)),"",VLOOKUP($C17,'START LİSTE'!$B$7:$F$763,4,0))</f>
        <v>T</v>
      </c>
      <c r="F17" s="137">
        <f>IF(ISERROR(VLOOKUP($C17,'FERDİ SONUÇ'!$B$7:$H$997,6,0)),"",VLOOKUP($C17,'FERDİ SONUÇ'!$B$7:$H$997,6,0))</f>
        <v>557</v>
      </c>
      <c r="G17" s="17">
        <f>IF(OR(E17="",F17="DQ",F17="DNF",F17="DNS",F17=""),"-",VLOOKUP(C17,'FERDİ SONUÇ'!$B$7:$H$997,7,0))</f>
        <v>9</v>
      </c>
      <c r="H17" s="101">
        <f>IF(OR(E17="",E17="F",F17="DQ",F17="DNF",F17="DNS",F17=""),"-",VLOOKUP(C17,'FERDİ SONUÇ'!$B$7:$H$997,7,0))</f>
        <v>9</v>
      </c>
      <c r="I17" s="18">
        <f>IF(ISERROR(SMALL(H15:H18,3)),"-",SMALL(H15:H18,3))</f>
        <v>14</v>
      </c>
      <c r="J17" s="20">
        <f>IF(C15="","",IF(OR(I15="-",I16="-",I17="-"),"DQ",SUM(I15,I16,I17)))</f>
        <v>28</v>
      </c>
      <c r="BA17" s="2">
        <v>1014</v>
      </c>
    </row>
    <row r="18" spans="1:53" ht="15" customHeight="1">
      <c r="A18" s="13"/>
      <c r="B18" s="14"/>
      <c r="C18" s="106">
        <v>263</v>
      </c>
      <c r="D18" s="15" t="str">
        <f>IF(ISERROR(VLOOKUP($C18,'START LİSTE'!$B$7:$F$763,2,0)),"",VLOOKUP($C18,'START LİSTE'!$B$7:$F$763,2,0))</f>
        <v>ALEYNA ŞENGÜL</v>
      </c>
      <c r="E18" s="16" t="str">
        <f>IF(ISERROR(VLOOKUP($C18,'START LİSTE'!$B$7:$F$763,4,0)),"",VLOOKUP($C18,'START LİSTE'!$B$7:$F$763,4,0))</f>
        <v>T</v>
      </c>
      <c r="F18" s="137">
        <f>IF(ISERROR(VLOOKUP($C18,'FERDİ SONUÇ'!$B$7:$H$997,6,0)),"",VLOOKUP($C18,'FERDİ SONUÇ'!$B$7:$H$997,6,0))</f>
        <v>650</v>
      </c>
      <c r="G18" s="17">
        <f>IF(OR(E18="",F18="DQ",F18="DNF",F18="DNS",F18=""),"-",VLOOKUP(C18,'FERDİ SONUÇ'!$B$7:$H$997,7,0))</f>
        <v>22</v>
      </c>
      <c r="H18" s="101">
        <f>IF(OR(E18="",E18="F",F18="DQ",F18="DNF",F18="DNS",F18=""),"-",VLOOKUP(C18,'FERDİ SONUÇ'!$B$7:$H$997,7,0))</f>
        <v>22</v>
      </c>
      <c r="I18" s="18">
        <f>IF(ISERROR(SMALL(H15:H18,4)),"-",SMALL(H15:H18,4))</f>
        <v>22</v>
      </c>
      <c r="J18" s="19"/>
      <c r="BA18" s="2">
        <v>1015</v>
      </c>
    </row>
    <row r="19" spans="1:53" ht="15" customHeight="1">
      <c r="A19" s="6"/>
      <c r="B19" s="7"/>
      <c r="C19" s="105">
        <v>700</v>
      </c>
      <c r="D19" s="8" t="str">
        <f>IF(ISERROR(VLOOKUP($C19,'START LİSTE'!$B$7:$F$763,2,0)),"",VLOOKUP($C19,'START LİSTE'!$B$7:$F$763,2,0))</f>
        <v>FAZİLET YAMAN</v>
      </c>
      <c r="E19" s="9" t="str">
        <f>IF(ISERROR(VLOOKUP($C19,'START LİSTE'!$B$7:$F$763,4,0)),"",VLOOKUP($C19,'START LİSTE'!$B$7:$F$763,4,0))</f>
        <v>T</v>
      </c>
      <c r="F19" s="136">
        <f>IF(ISERROR(VLOOKUP($C19,'FERDİ SONUÇ'!$B$7:$H$997,6,0)),"",VLOOKUP($C19,'FERDİ SONUÇ'!$B$7:$H$997,6,0))</f>
        <v>655</v>
      </c>
      <c r="G19" s="9">
        <f>IF(OR(E19="",F19="DQ",F19="DNF",F19="DNS",F19=""),"-",VLOOKUP(C19,'FERDİ SONUÇ'!$B$7:$H$997,7,0))</f>
        <v>25</v>
      </c>
      <c r="H19" s="102">
        <f>IF(OR(E19="",E19="F",F19="DQ",F19="DNF",F19="DNS",F19=""),"-",VLOOKUP(C19,'FERDİ SONUÇ'!$B$7:$H$997,7,0))</f>
        <v>25</v>
      </c>
      <c r="I19" s="11">
        <f>IF(ISERROR(SMALL(H19:H22,1)),"-",SMALL(H19:H22,1))</f>
        <v>25</v>
      </c>
      <c r="J19" s="12"/>
      <c r="BA19" s="2">
        <v>1018</v>
      </c>
    </row>
    <row r="20" spans="1:53" ht="15" customHeight="1">
      <c r="A20" s="13"/>
      <c r="B20" s="14"/>
      <c r="C20" s="106">
        <v>703</v>
      </c>
      <c r="D20" s="15" t="str">
        <f>IF(ISERROR(VLOOKUP($C20,'START LİSTE'!$B$7:$F$763,2,0)),"",VLOOKUP($C20,'START LİSTE'!$B$7:$F$763,2,0))</f>
        <v>YAĞMUR YAŞAR</v>
      </c>
      <c r="E20" s="16" t="str">
        <f>IF(ISERROR(VLOOKUP($C20,'START LİSTE'!$B$7:$F$763,4,0)),"",VLOOKUP($C20,'START LİSTE'!$B$7:$F$763,4,0))</f>
        <v>T</v>
      </c>
      <c r="F20" s="137" t="str">
        <f>IF(ISERROR(VLOOKUP($C20,'FERDİ SONUÇ'!$B$7:$H$997,6,0)),"",VLOOKUP($C20,'FERDİ SONUÇ'!$B$7:$H$997,6,0))</f>
        <v>DNF</v>
      </c>
      <c r="G20" s="16" t="str">
        <f>IF(OR(E20="",F20="DQ",F20="DNF",F20="DNS",F20=""),"-",VLOOKUP(C20,'FERDİ SONUÇ'!$B$7:$H$997,7,0))</f>
        <v>-</v>
      </c>
      <c r="H20" s="103" t="str">
        <f>IF(OR(E20="",E20="F",F20="DQ",F20="DNF",F20="DNS",F20=""),"-",VLOOKUP(C20,'FERDİ SONUÇ'!$B$7:$H$997,7,0))</f>
        <v>-</v>
      </c>
      <c r="I20" s="18">
        <f>IF(ISERROR(SMALL(H19:H22,2)),"-",SMALL(H19:H22,2))</f>
        <v>29</v>
      </c>
      <c r="J20" s="19"/>
      <c r="BA20" s="2">
        <v>1019</v>
      </c>
    </row>
    <row r="21" spans="1:53" ht="15" customHeight="1">
      <c r="A21" s="30">
        <f>IF(AND(B21&lt;&gt;"",J21&lt;&gt;"DQ"),COUNT(J$7:J$126)-(RANK(J21,J$7:J$126)+COUNTIF(J$7:J21,J21))+2,IF(C19&lt;&gt;"",BA21,""))</f>
        <v>1020</v>
      </c>
      <c r="B21" s="14" t="str">
        <f>IF(ISERROR(VLOOKUP(C19,'START LİSTE'!$B$7:$F$763,3,0)),"",VLOOKUP(C19,'START LİSTE'!$B$7:$F$763,3,0))</f>
        <v>KARAMAN</v>
      </c>
      <c r="C21" s="106">
        <v>702</v>
      </c>
      <c r="D21" s="15" t="str">
        <f>IF(ISERROR(VLOOKUP($C21,'START LİSTE'!$B$7:$F$763,2,0)),"",VLOOKUP($C21,'START LİSTE'!$B$7:$F$763,2,0))</f>
        <v>HAYRUNNİSA ACAR (P)</v>
      </c>
      <c r="E21" s="16" t="str">
        <f>IF(ISERROR(VLOOKUP($C21,'START LİSTE'!$B$7:$F$763,4,0)),"",VLOOKUP($C21,'START LİSTE'!$B$7:$F$763,4,0))</f>
        <v>T</v>
      </c>
      <c r="F21" s="137">
        <f>IF(ISERROR(VLOOKUP($C21,'FERDİ SONUÇ'!$B$7:$H$997,6,0)),"",VLOOKUP($C21,'FERDİ SONUÇ'!$B$7:$H$997,6,0))</f>
        <v>730</v>
      </c>
      <c r="G21" s="16">
        <f>IF(OR(E21="",F21="DQ",F21="DNF",F21="DNS",F21=""),"-",VLOOKUP(C21,'FERDİ SONUÇ'!$B$7:$H$997,7,0))</f>
        <v>29</v>
      </c>
      <c r="H21" s="103">
        <f>IF(OR(E21="",E21="F",F21="DQ",F21="DNF",F21="DNS",F21=""),"-",VLOOKUP(C21,'FERDİ SONUÇ'!$B$7:$H$997,7,0))</f>
        <v>29</v>
      </c>
      <c r="I21" s="18" t="str">
        <f>IF(ISERROR(SMALL(H19:H22,3)),"-",SMALL(H19:H22,3))</f>
        <v>-</v>
      </c>
      <c r="J21" s="20" t="str">
        <f>IF(C19="","",IF(OR(I19="-",I20="-",I21="-"),"DQ",SUM(I19,I20,I21)))</f>
        <v>DQ</v>
      </c>
      <c r="BA21" s="2">
        <v>1020</v>
      </c>
    </row>
    <row r="22" spans="1:53" ht="15" customHeight="1">
      <c r="A22" s="13"/>
      <c r="B22" s="14"/>
      <c r="C22" s="106">
        <v>701</v>
      </c>
      <c r="D22" s="15" t="str">
        <f>IF(ISERROR(VLOOKUP($C22,'START LİSTE'!$B$7:$F$763,2,0)),"",VLOOKUP($C22,'START LİSTE'!$B$7:$F$763,2,0))</f>
        <v>İREM UYAR</v>
      </c>
      <c r="E22" s="16" t="str">
        <f>IF(ISERROR(VLOOKUP($C22,'START LİSTE'!$B$7:$F$763,4,0)),"",VLOOKUP($C22,'START LİSTE'!$B$7:$F$763,4,0))</f>
        <v>T</v>
      </c>
      <c r="F22" s="137" t="str">
        <f>IF(ISERROR(VLOOKUP($C22,'FERDİ SONUÇ'!$B$7:$H$997,6,0)),"",VLOOKUP($C22,'FERDİ SONUÇ'!$B$7:$H$997,6,0))</f>
        <v>DNF</v>
      </c>
      <c r="G22" s="16" t="str">
        <f>IF(OR(E22="",F22="DQ",F22="DNF",F22="DNS",F22=""),"-",VLOOKUP(C22,'FERDİ SONUÇ'!$B$7:$H$997,7,0))</f>
        <v>-</v>
      </c>
      <c r="H22" s="103" t="str">
        <f>IF(OR(E22="",E22="F",F22="DQ",F22="DNF",F22="DNS",F22=""),"-",VLOOKUP(C22,'FERDİ SONUÇ'!$B$7:$H$997,7,0))</f>
        <v>-</v>
      </c>
      <c r="I22" s="18" t="str">
        <f>IF(ISERROR(SMALL(H19:H22,4)),"-",SMALL(H19:H22,4))</f>
        <v>-</v>
      </c>
      <c r="J22" s="19"/>
      <c r="BA22" s="2">
        <v>1021</v>
      </c>
    </row>
    <row r="23" spans="1:53" ht="15" customHeight="1">
      <c r="A23" s="6"/>
      <c r="B23" s="7"/>
      <c r="C23" s="105">
        <v>710</v>
      </c>
      <c r="D23" s="8" t="str">
        <f>IF(ISERROR(VLOOKUP($C23,'START LİSTE'!$B$7:$F$763,2,0)),"",VLOOKUP($C23,'START LİSTE'!$B$7:$F$763,2,0))</f>
        <v>BEYZA HOŞNAR</v>
      </c>
      <c r="E23" s="9" t="str">
        <f>IF(ISERROR(VLOOKUP($C23,'START LİSTE'!$B$7:$F$763,4,0)),"",VLOOKUP($C23,'START LİSTE'!$B$7:$F$763,4,0))</f>
        <v>T</v>
      </c>
      <c r="F23" s="136">
        <f>IF(ISERROR(VLOOKUP($C23,'FERDİ SONUÇ'!$B$7:$H$997,6,0)),"",VLOOKUP($C23,'FERDİ SONUÇ'!$B$7:$H$997,6,0))</f>
        <v>634</v>
      </c>
      <c r="G23" s="9">
        <f>IF(OR(E23="",F23="DQ",F23="DNF",F23="DNS",F23=""),"-",VLOOKUP(C23,'FERDİ SONUÇ'!$B$7:$H$997,7,0))</f>
        <v>18</v>
      </c>
      <c r="H23" s="102">
        <f>IF(OR(E23="",E23="F",F23="DQ",F23="DNF",F23="DNS",F23=""),"-",VLOOKUP(C23,'FERDİ SONUÇ'!$B$7:$H$997,7,0))</f>
        <v>18</v>
      </c>
      <c r="I23" s="11">
        <f>IF(ISERROR(SMALL(H23:H26,1)),"-",SMALL(H23:H26,1))</f>
        <v>18</v>
      </c>
      <c r="J23" s="12"/>
      <c r="BA23" s="2">
        <v>1024</v>
      </c>
    </row>
    <row r="24" spans="1:53" ht="15" customHeight="1">
      <c r="A24" s="13"/>
      <c r="B24" s="14"/>
      <c r="C24" s="106">
        <v>711</v>
      </c>
      <c r="D24" s="15" t="str">
        <f>IF(ISERROR(VLOOKUP($C24,'START LİSTE'!$B$7:$F$763,2,0)),"",VLOOKUP($C24,'START LİSTE'!$B$7:$F$763,2,0))</f>
        <v>ŞULE AKKAYA</v>
      </c>
      <c r="E24" s="16" t="str">
        <f>IF(ISERROR(VLOOKUP($C24,'START LİSTE'!$B$7:$F$763,4,0)),"",VLOOKUP($C24,'START LİSTE'!$B$7:$F$763,4,0))</f>
        <v>T</v>
      </c>
      <c r="F24" s="137">
        <f>IF(ISERROR(VLOOKUP($C24,'FERDİ SONUÇ'!$B$7:$H$997,6,0)),"",VLOOKUP($C24,'FERDİ SONUÇ'!$B$7:$H$997,6,0))</f>
        <v>737</v>
      </c>
      <c r="G24" s="16">
        <f>IF(OR(E24="",F24="DQ",F24="DNF",F24="DNS",F24=""),"-",VLOOKUP(C24,'FERDİ SONUÇ'!$B$7:$H$997,7,0))</f>
        <v>30</v>
      </c>
      <c r="H24" s="103">
        <f>IF(OR(E24="",E24="F",F24="DQ",F24="DNF",F24="DNS",F24=""),"-",VLOOKUP(C24,'FERDİ SONUÇ'!$B$7:$H$997,7,0))</f>
        <v>30</v>
      </c>
      <c r="I24" s="18">
        <f>IF(ISERROR(SMALL(H23:H26,2)),"-",SMALL(H23:H26,2))</f>
        <v>19</v>
      </c>
      <c r="J24" s="19"/>
      <c r="BA24" s="2">
        <v>1025</v>
      </c>
    </row>
    <row r="25" spans="1:53" ht="15" customHeight="1">
      <c r="A25" s="30">
        <f>IF(AND(B25&lt;&gt;"",J25&lt;&gt;"DQ"),COUNT(J$7:J$126)-(RANK(J25,J$7:J$126)+COUNTIF(J$7:J25,J25))+2,IF(C23&lt;&gt;"",BA25,""))</f>
        <v>7</v>
      </c>
      <c r="B25" s="14" t="str">
        <f>IF(ISERROR(VLOOKUP(C23,'START LİSTE'!$B$7:$F$763,3,0)),"",VLOOKUP(C23,'START LİSTE'!$B$7:$F$763,3,0))</f>
        <v>KIRIKKALE</v>
      </c>
      <c r="C25" s="106">
        <v>712</v>
      </c>
      <c r="D25" s="15" t="str">
        <f>IF(ISERROR(VLOOKUP($C25,'START LİSTE'!$B$7:$F$763,2,0)),"",VLOOKUP($C25,'START LİSTE'!$B$7:$F$763,2,0))</f>
        <v>MELİKE HÖKE</v>
      </c>
      <c r="E25" s="16" t="str">
        <f>IF(ISERROR(VLOOKUP($C25,'START LİSTE'!$B$7:$F$763,4,0)),"",VLOOKUP($C25,'START LİSTE'!$B$7:$F$763,4,0))</f>
        <v>T</v>
      </c>
      <c r="F25" s="137">
        <f>IF(ISERROR(VLOOKUP($C25,'FERDİ SONUÇ'!$B$7:$H$997,6,0)),"",VLOOKUP($C25,'FERDİ SONUÇ'!$B$7:$H$997,6,0))</f>
        <v>639</v>
      </c>
      <c r="G25" s="16">
        <f>IF(OR(E25="",F25="DQ",F25="DNF",F25="DNS",F25=""),"-",VLOOKUP(C25,'FERDİ SONUÇ'!$B$7:$H$997,7,0))</f>
        <v>19</v>
      </c>
      <c r="H25" s="103">
        <f>IF(OR(E25="",E25="F",F25="DQ",F25="DNF",F25="DNS",F25=""),"-",VLOOKUP(C25,'FERDİ SONUÇ'!$B$7:$H$997,7,0))</f>
        <v>19</v>
      </c>
      <c r="I25" s="18">
        <f>IF(ISERROR(SMALL(H23:H26,3)),"-",SMALL(H23:H26,3))</f>
        <v>30</v>
      </c>
      <c r="J25" s="20">
        <f>IF(C23="","",IF(OR(I23="-",I24="-",I25="-"),"DQ",SUM(I23,I24,I25)))</f>
        <v>67</v>
      </c>
      <c r="BA25" s="2">
        <v>1026</v>
      </c>
    </row>
    <row r="26" spans="1:53" ht="15" customHeight="1">
      <c r="A26" s="13"/>
      <c r="B26" s="14"/>
      <c r="C26" s="106">
        <v>713</v>
      </c>
      <c r="D26" s="15" t="str">
        <f>IF(ISERROR(VLOOKUP($C26,'START LİSTE'!$B$7:$F$763,2,0)),"",VLOOKUP($C26,'START LİSTE'!$B$7:$F$763,2,0))</f>
        <v>ZEHRA HAFÇI</v>
      </c>
      <c r="E26" s="16" t="str">
        <f>IF(ISERROR(VLOOKUP($C26,'START LİSTE'!$B$7:$F$763,4,0)),"",VLOOKUP($C26,'START LİSTE'!$B$7:$F$763,4,0))</f>
        <v>T</v>
      </c>
      <c r="F26" s="137">
        <f>IF(ISERROR(VLOOKUP($C26,'FERDİ SONUÇ'!$B$7:$H$997,6,0)),"",VLOOKUP($C26,'FERDİ SONUÇ'!$B$7:$H$997,6,0))</f>
        <v>742</v>
      </c>
      <c r="G26" s="16">
        <f>IF(OR(E26="",F26="DQ",F26="DNF",F26="DNS",F26=""),"-",VLOOKUP(C26,'FERDİ SONUÇ'!$B$7:$H$997,7,0))</f>
        <v>32</v>
      </c>
      <c r="H26" s="103">
        <f>IF(OR(E26="",E26="F",F26="DQ",F26="DNF",F26="DNS",F26=""),"-",VLOOKUP(C26,'FERDİ SONUÇ'!$B$7:$H$997,7,0))</f>
        <v>32</v>
      </c>
      <c r="I26" s="18">
        <f>IF(ISERROR(SMALL(H23:H26,4)),"-",SMALL(H23:H26,4))</f>
        <v>32</v>
      </c>
      <c r="J26" s="19"/>
      <c r="BA26" s="2">
        <v>1027</v>
      </c>
    </row>
    <row r="27" spans="1:53" ht="15" customHeight="1">
      <c r="A27" s="6"/>
      <c r="B27" s="7"/>
      <c r="C27" s="105">
        <v>402</v>
      </c>
      <c r="D27" s="8" t="str">
        <f>IF(ISERROR(VLOOKUP($C27,'START LİSTE'!$B$7:$F$763,2,0)),"",VLOOKUP($C27,'START LİSTE'!$B$7:$F$763,2,0))</f>
        <v>SEVGİ TASAN</v>
      </c>
      <c r="E27" s="9" t="str">
        <f>IF(ISERROR(VLOOKUP($C27,'START LİSTE'!$B$7:$F$763,4,0)),"",VLOOKUP($C27,'START LİSTE'!$B$7:$F$763,4,0))</f>
        <v>T</v>
      </c>
      <c r="F27" s="136" t="str">
        <f>IF(ISERROR(VLOOKUP($C27,'FERDİ SONUÇ'!$B$7:$H$997,6,0)),"",VLOOKUP($C27,'FERDİ SONUÇ'!$B$7:$H$997,6,0))</f>
        <v>DNS</v>
      </c>
      <c r="G27" s="9" t="str">
        <f>IF(OR(E27="",F27="DQ",F27="DNF",F27="DNS",F27=""),"-",VLOOKUP(C27,'FERDİ SONUÇ'!$B$7:$H$997,7,0))</f>
        <v>-</v>
      </c>
      <c r="H27" s="102" t="str">
        <f>IF(OR(E27="",E27="F",F27="DQ",F27="DNF",F27="DNS",F27=""),"-",VLOOKUP(C27,'FERDİ SONUÇ'!$B$7:$H$997,7,0))</f>
        <v>-</v>
      </c>
      <c r="I27" s="11">
        <f>IF(ISERROR(SMALL(H27:H30,1)),"-",SMALL(H27:H30,1))</f>
        <v>27</v>
      </c>
      <c r="J27" s="12"/>
      <c r="BA27" s="2">
        <v>1030</v>
      </c>
    </row>
    <row r="28" spans="1:53" ht="15" customHeight="1">
      <c r="A28" s="13"/>
      <c r="B28" s="14"/>
      <c r="C28" s="106">
        <v>403</v>
      </c>
      <c r="D28" s="15" t="str">
        <f>IF(ISERROR(VLOOKUP($C28,'START LİSTE'!$B$7:$F$763,2,0)),"",VLOOKUP($C28,'START LİSTE'!$B$7:$F$763,2,0))</f>
        <v>BERİVAN ÖZTEKİN</v>
      </c>
      <c r="E28" s="16" t="str">
        <f>IF(ISERROR(VLOOKUP($C28,'START LİSTE'!$B$7:$F$763,4,0)),"",VLOOKUP($C28,'START LİSTE'!$B$7:$F$763,4,0))</f>
        <v>T</v>
      </c>
      <c r="F28" s="137">
        <f>IF(ISERROR(VLOOKUP($C28,'FERDİ SONUÇ'!$B$7:$H$997,6,0)),"",VLOOKUP($C28,'FERDİ SONUÇ'!$B$7:$H$997,6,0))</f>
        <v>721</v>
      </c>
      <c r="G28" s="16">
        <f>IF(OR(E28="",F28="DQ",F28="DNF",F28="DNS",F28=""),"-",VLOOKUP(C28,'FERDİ SONUÇ'!$B$7:$H$997,7,0))</f>
        <v>27</v>
      </c>
      <c r="H28" s="103">
        <f>IF(OR(E28="",E28="F",F28="DQ",F28="DNF",F28="DNS",F28=""),"-",VLOOKUP(C28,'FERDİ SONUÇ'!$B$7:$H$997,7,0))</f>
        <v>27</v>
      </c>
      <c r="I28" s="18">
        <f>IF(ISERROR(SMALL(H27:H30,2)),"-",SMALL(H27:H30,2))</f>
        <v>28</v>
      </c>
      <c r="J28" s="19"/>
      <c r="BA28" s="2">
        <v>1031</v>
      </c>
    </row>
    <row r="29" spans="1:53" ht="15" customHeight="1">
      <c r="A29" s="30">
        <f>IF(AND(B29&lt;&gt;"",J29&lt;&gt;"DQ"),COUNT(J$7:J$126)-(RANK(J29,J$7:J$126)+COUNTIF(J$7:J29,J29))+2,IF(C27&lt;&gt;"",BA29,""))</f>
        <v>8</v>
      </c>
      <c r="B29" s="14" t="str">
        <f>IF(ISERROR(VLOOKUP(C27,'START LİSTE'!$B$7:$F$763,3,0)),"",VLOOKUP(C27,'START LİSTE'!$B$7:$F$763,3,0))</f>
        <v>KIRSEHİR</v>
      </c>
      <c r="C29" s="106">
        <v>400</v>
      </c>
      <c r="D29" s="15" t="str">
        <f>IF(ISERROR(VLOOKUP($C29,'START LİSTE'!$B$7:$F$763,2,0)),"",VLOOKUP($C29,'START LİSTE'!$B$7:$F$763,2,0))</f>
        <v>AYŞE MARAŞ</v>
      </c>
      <c r="E29" s="16" t="str">
        <f>IF(ISERROR(VLOOKUP($C29,'START LİSTE'!$B$7:$F$763,4,0)),"",VLOOKUP($C29,'START LİSTE'!$B$7:$F$763,4,0))</f>
        <v>T</v>
      </c>
      <c r="F29" s="137">
        <f>IF(ISERROR(VLOOKUP($C29,'FERDİ SONUÇ'!$B$7:$H$997,6,0)),"",VLOOKUP($C29,'FERDİ SONUÇ'!$B$7:$H$997,6,0))</f>
        <v>742</v>
      </c>
      <c r="G29" s="16">
        <f>IF(OR(E29="",F29="DQ",F29="DNF",F29="DNS",F29=""),"-",VLOOKUP(C29,'FERDİ SONUÇ'!$B$7:$H$997,7,0))</f>
        <v>31</v>
      </c>
      <c r="H29" s="103">
        <f>IF(OR(E29="",E29="F",F29="DQ",F29="DNF",F29="DNS",F29=""),"-",VLOOKUP(C29,'FERDİ SONUÇ'!$B$7:$H$997,7,0))</f>
        <v>31</v>
      </c>
      <c r="I29" s="18">
        <f>IF(ISERROR(SMALL(H27:H30,3)),"-",SMALL(H27:H30,3))</f>
        <v>31</v>
      </c>
      <c r="J29" s="20">
        <f>IF(C27="","",IF(OR(I27="-",I28="-",I29="-"),"DQ",SUM(I27,I28,I29)))</f>
        <v>86</v>
      </c>
      <c r="BA29" s="2">
        <v>1032</v>
      </c>
    </row>
    <row r="30" spans="1:53" ht="15" customHeight="1">
      <c r="A30" s="13"/>
      <c r="B30" s="14"/>
      <c r="C30" s="106">
        <v>401</v>
      </c>
      <c r="D30" s="15" t="str">
        <f>IF(ISERROR(VLOOKUP($C30,'START LİSTE'!$B$7:$F$763,2,0)),"",VLOOKUP($C30,'START LİSTE'!$B$7:$F$763,2,0))</f>
        <v>ELİF NUR DÜNDAR</v>
      </c>
      <c r="E30" s="16" t="str">
        <f>IF(ISERROR(VLOOKUP($C30,'START LİSTE'!$B$7:$F$763,4,0)),"",VLOOKUP($C30,'START LİSTE'!$B$7:$F$763,4,0))</f>
        <v>T</v>
      </c>
      <c r="F30" s="137">
        <f>IF(ISERROR(VLOOKUP($C30,'FERDİ SONUÇ'!$B$7:$H$997,6,0)),"",VLOOKUP($C30,'FERDİ SONUÇ'!$B$7:$H$997,6,0))</f>
        <v>726</v>
      </c>
      <c r="G30" s="16">
        <f>IF(OR(E30="",F30="DQ",F30="DNF",F30="DNS",F30=""),"-",VLOOKUP(C30,'FERDİ SONUÇ'!$B$7:$H$997,7,0))</f>
        <v>28</v>
      </c>
      <c r="H30" s="103">
        <f>IF(OR(E30="",E30="F",F30="DQ",F30="DNF",F30="DNS",F30=""),"-",VLOOKUP(C30,'FERDİ SONUÇ'!$B$7:$H$997,7,0))</f>
        <v>28</v>
      </c>
      <c r="I30" s="18" t="str">
        <f>IF(ISERROR(SMALL(H27:H30,4)),"-",SMALL(H27:H30,4))</f>
        <v>-</v>
      </c>
      <c r="J30" s="19"/>
      <c r="BA30" s="2">
        <v>1033</v>
      </c>
    </row>
    <row r="31" spans="1:53" ht="15" customHeight="1">
      <c r="A31" s="6"/>
      <c r="B31" s="7"/>
      <c r="C31" s="105">
        <v>424</v>
      </c>
      <c r="D31" s="8" t="str">
        <f>IF(ISERROR(VLOOKUP($C31,'START LİSTE'!$B$7:$F$763,2,0)),"",VLOOKUP($C31,'START LİSTE'!$B$7:$F$763,2,0))</f>
        <v>GÜLTEN TORUN</v>
      </c>
      <c r="E31" s="9" t="str">
        <f>IF(ISERROR(VLOOKUP($C31,'START LİSTE'!$B$7:$F$763,4,0)),"",VLOOKUP($C31,'START LİSTE'!$B$7:$F$763,4,0))</f>
        <v>T</v>
      </c>
      <c r="F31" s="136">
        <f>IF(ISERROR(VLOOKUP($C31,'FERDİ SONUÇ'!$B$7:$H$997,6,0)),"",VLOOKUP($C31,'FERDİ SONUÇ'!$B$7:$H$997,6,0))</f>
        <v>613</v>
      </c>
      <c r="G31" s="9">
        <f>IF(OR(E31="",F31="DQ",F31="DNF",F31="DNS",F31=""),"-",VLOOKUP(C31,'FERDİ SONUÇ'!$B$7:$H$997,7,0))</f>
        <v>15</v>
      </c>
      <c r="H31" s="102">
        <f>IF(OR(E31="",E31="F",F31="DQ",F31="DNF",F31="DNS",F31=""),"-",VLOOKUP(C31,'FERDİ SONUÇ'!$B$7:$H$997,7,0))</f>
        <v>15</v>
      </c>
      <c r="I31" s="11">
        <f>IF(ISERROR(SMALL(H31:H34,1)),"-",SMALL(H31:H34,1))</f>
        <v>11</v>
      </c>
      <c r="J31" s="12"/>
      <c r="BA31" s="2">
        <v>1036</v>
      </c>
    </row>
    <row r="32" spans="1:53" ht="15" customHeight="1">
      <c r="A32" s="13"/>
      <c r="B32" s="14"/>
      <c r="C32" s="106">
        <v>423</v>
      </c>
      <c r="D32" s="15" t="str">
        <f>IF(ISERROR(VLOOKUP($C32,'START LİSTE'!$B$7:$F$763,2,0)),"",VLOOKUP($C32,'START LİSTE'!$B$7:$F$763,2,0))</f>
        <v>SULTAN DOĞAN</v>
      </c>
      <c r="E32" s="16" t="str">
        <f>IF(ISERROR(VLOOKUP($C32,'START LİSTE'!$B$7:$F$763,4,0)),"",VLOOKUP($C32,'START LİSTE'!$B$7:$F$763,4,0))</f>
        <v>T</v>
      </c>
      <c r="F32" s="137">
        <f>IF(ISERROR(VLOOKUP($C32,'FERDİ SONUÇ'!$B$7:$H$997,6,0)),"",VLOOKUP($C32,'FERDİ SONUÇ'!$B$7:$H$997,6,0))</f>
        <v>559</v>
      </c>
      <c r="G32" s="16">
        <f>IF(OR(E32="",F32="DQ",F32="DNF",F32="DNS",F32=""),"-",VLOOKUP(C32,'FERDİ SONUÇ'!$B$7:$H$997,7,0))</f>
        <v>11</v>
      </c>
      <c r="H32" s="103">
        <f>IF(OR(E32="",E32="F",F32="DQ",F32="DNF",F32="DNS",F32=""),"-",VLOOKUP(C32,'FERDİ SONUÇ'!$B$7:$H$997,7,0))</f>
        <v>11</v>
      </c>
      <c r="I32" s="18">
        <f>IF(ISERROR(SMALL(H31:H34,2)),"-",SMALL(H31:H34,2))</f>
        <v>12</v>
      </c>
      <c r="J32" s="19"/>
      <c r="BA32" s="2">
        <v>1037</v>
      </c>
    </row>
    <row r="33" spans="1:53" ht="15" customHeight="1">
      <c r="A33" s="30">
        <f>IF(AND(B33&lt;&gt;"",J33&lt;&gt;"DQ"),COUNT(J$7:J$126)-(RANK(J33,J$7:J$126)+COUNTIF(J$7:J33,J33))+2,IF(C31&lt;&gt;"",BA33,""))</f>
        <v>5</v>
      </c>
      <c r="B33" s="14" t="str">
        <f>IF(ISERROR(VLOOKUP(C31,'START LİSTE'!$B$7:$F$763,3,0)),"",VLOOKUP(C31,'START LİSTE'!$B$7:$F$763,3,0))</f>
        <v>KONYA</v>
      </c>
      <c r="C33" s="106">
        <v>422</v>
      </c>
      <c r="D33" s="15" t="str">
        <f>IF(ISERROR(VLOOKUP($C33,'START LİSTE'!$B$7:$F$763,2,0)),"",VLOOKUP($C33,'START LİSTE'!$B$7:$F$763,2,0))</f>
        <v>AYŞENUR ALTAY</v>
      </c>
      <c r="E33" s="16" t="str">
        <f>IF(ISERROR(VLOOKUP($C33,'START LİSTE'!$B$7:$F$763,4,0)),"",VLOOKUP($C33,'START LİSTE'!$B$7:$F$763,4,0))</f>
        <v>T</v>
      </c>
      <c r="F33" s="137">
        <f>IF(ISERROR(VLOOKUP($C33,'FERDİ SONUÇ'!$B$7:$H$997,6,0)),"",VLOOKUP($C33,'FERDİ SONUÇ'!$B$7:$H$997,6,0))</f>
        <v>603</v>
      </c>
      <c r="G33" s="16">
        <f>IF(OR(E33="",F33="DQ",F33="DNF",F33="DNS",F33=""),"-",VLOOKUP(C33,'FERDİ SONUÇ'!$B$7:$H$997,7,0))</f>
        <v>12</v>
      </c>
      <c r="H33" s="103">
        <f>IF(OR(E33="",E33="F",F33="DQ",F33="DNF",F33="DNS",F33=""),"-",VLOOKUP(C33,'FERDİ SONUÇ'!$B$7:$H$997,7,0))</f>
        <v>12</v>
      </c>
      <c r="I33" s="18">
        <f>IF(ISERROR(SMALL(H31:H34,3)),"-",SMALL(H31:H34,3))</f>
        <v>15</v>
      </c>
      <c r="J33" s="20">
        <f>IF(C31="","",IF(OR(I31="-",I32="-",I33="-"),"DQ",SUM(I31,I32,I33)))</f>
        <v>38</v>
      </c>
      <c r="BA33" s="2">
        <v>1038</v>
      </c>
    </row>
    <row r="34" spans="1:53" ht="15" customHeight="1">
      <c r="A34" s="13"/>
      <c r="B34" s="14"/>
      <c r="C34" s="106">
        <v>421</v>
      </c>
      <c r="D34" s="15" t="str">
        <f>IF(ISERROR(VLOOKUP($C34,'START LİSTE'!$B$7:$F$763,2,0)),"",VLOOKUP($C34,'START LİSTE'!$B$7:$F$763,2,0))</f>
        <v>SENA BAY</v>
      </c>
      <c r="E34" s="16" t="str">
        <f>IF(ISERROR(VLOOKUP($C34,'START LİSTE'!$B$7:$F$763,4,0)),"",VLOOKUP($C34,'START LİSTE'!$B$7:$F$763,4,0))</f>
        <v>T</v>
      </c>
      <c r="F34" s="137">
        <f>IF(ISERROR(VLOOKUP($C34,'FERDİ SONUÇ'!$B$7:$H$997,6,0)),"",VLOOKUP($C34,'FERDİ SONUÇ'!$B$7:$H$997,6,0))</f>
        <v>655</v>
      </c>
      <c r="G34" s="16">
        <f>IF(OR(E34="",F34="DQ",F34="DNF",F34="DNS",F34=""),"-",VLOOKUP(C34,'FERDİ SONUÇ'!$B$7:$H$997,7,0))</f>
        <v>24</v>
      </c>
      <c r="H34" s="103">
        <f>IF(OR(E34="",E34="F",F34="DQ",F34="DNF",F34="DNS",F34=""),"-",VLOOKUP(C34,'FERDİ SONUÇ'!$B$7:$H$997,7,0))</f>
        <v>24</v>
      </c>
      <c r="I34" s="18">
        <f>IF(ISERROR(SMALL(H31:H34,4)),"-",SMALL(H31:H34,4))</f>
        <v>24</v>
      </c>
      <c r="J34" s="19"/>
      <c r="BA34" s="2">
        <v>1039</v>
      </c>
    </row>
    <row r="35" spans="1:53" ht="15" customHeight="1">
      <c r="A35" s="6"/>
      <c r="B35" s="7"/>
      <c r="C35" s="105">
        <v>500</v>
      </c>
      <c r="D35" s="8" t="str">
        <f>IF(ISERROR(VLOOKUP($C35,'START LİSTE'!$B$7:$F$763,2,0)),"",VLOOKUP($C35,'START LİSTE'!$B$7:$F$763,2,0))</f>
        <v>BÜŞRA TAŞKIN</v>
      </c>
      <c r="E35" s="9" t="str">
        <f>IF(ISERROR(VLOOKUP($C35,'START LİSTE'!$B$7:$F$763,4,0)),"",VLOOKUP($C35,'START LİSTE'!$B$7:$F$763,4,0))</f>
        <v>T</v>
      </c>
      <c r="F35" s="136">
        <f>IF(ISERROR(VLOOKUP($C35,'FERDİ SONUÇ'!$B$7:$H$997,6,0)),"",VLOOKUP($C35,'FERDİ SONUÇ'!$B$7:$H$997,6,0))</f>
        <v>642</v>
      </c>
      <c r="G35" s="9">
        <f>IF(OR(E35="",F35="DQ",F35="DNF",F35="DNS",F35=""),"-",VLOOKUP(C35,'FERDİ SONUÇ'!$B$7:$H$997,7,0))</f>
        <v>20</v>
      </c>
      <c r="H35" s="102">
        <f>IF(OR(E35="",E35="F",F35="DQ",F35="DNF",F35="DNS",F35=""),"-",VLOOKUP(C35,'FERDİ SONUÇ'!$B$7:$H$997,7,0))</f>
        <v>20</v>
      </c>
      <c r="I35" s="11">
        <f>IF(ISERROR(SMALL(H35:H38,1)),"-",SMALL(H35:H38,1))</f>
        <v>16</v>
      </c>
      <c r="J35" s="12"/>
      <c r="BA35" s="2">
        <v>1042</v>
      </c>
    </row>
    <row r="36" spans="1:53" ht="15" customHeight="1">
      <c r="A36" s="13"/>
      <c r="B36" s="14"/>
      <c r="C36" s="106">
        <v>501</v>
      </c>
      <c r="D36" s="15" t="str">
        <f>IF(ISERROR(VLOOKUP($C36,'START LİSTE'!$B$7:$F$763,2,0)),"",VLOOKUP($C36,'START LİSTE'!$B$7:$F$763,2,0))</f>
        <v>DAMLA DÜŞMEZ</v>
      </c>
      <c r="E36" s="16" t="str">
        <f>IF(ISERROR(VLOOKUP($C36,'START LİSTE'!$B$7:$F$763,4,0)),"",VLOOKUP($C36,'START LİSTE'!$B$7:$F$763,4,0))</f>
        <v>T</v>
      </c>
      <c r="F36" s="137">
        <f>IF(ISERROR(VLOOKUP($C36,'FERDİ SONUÇ'!$B$7:$H$997,6,0)),"",VLOOKUP($C36,'FERDİ SONUÇ'!$B$7:$H$997,6,0))</f>
        <v>618</v>
      </c>
      <c r="G36" s="16">
        <f>IF(OR(E36="",F36="DQ",F36="DNF",F36="DNS",F36=""),"-",VLOOKUP(C36,'FERDİ SONUÇ'!$B$7:$H$997,7,0))</f>
        <v>16</v>
      </c>
      <c r="H36" s="103">
        <f>IF(OR(E36="",E36="F",F36="DQ",F36="DNF",F36="DNS",F36=""),"-",VLOOKUP(C36,'FERDİ SONUÇ'!$B$7:$H$997,7,0))</f>
        <v>16</v>
      </c>
      <c r="I36" s="18">
        <f>IF(ISERROR(SMALL(H35:H38,2)),"-",SMALL(H35:H38,2))</f>
        <v>20</v>
      </c>
      <c r="J36" s="19"/>
      <c r="BA36" s="2">
        <v>1043</v>
      </c>
    </row>
    <row r="37" spans="1:53" ht="15" customHeight="1">
      <c r="A37" s="30">
        <f>IF(AND(B37&lt;&gt;"",J37&lt;&gt;"DQ"),COUNT(J$7:J$126)-(RANK(J37,J$7:J$126)+COUNTIF(J$7:J37,J37))+2,IF(C35&lt;&gt;"",BA37,""))</f>
        <v>6</v>
      </c>
      <c r="B37" s="14" t="str">
        <f>IF(ISERROR(VLOOKUP(C35,'START LİSTE'!$B$7:$F$763,3,0)),"",VLOOKUP(C35,'START LİSTE'!$B$7:$F$763,3,0))</f>
        <v>NEVŞEHİR</v>
      </c>
      <c r="C37" s="106">
        <v>502</v>
      </c>
      <c r="D37" s="15" t="str">
        <f>IF(ISERROR(VLOOKUP($C37,'START LİSTE'!$B$7:$F$763,2,0)),"",VLOOKUP($C37,'START LİSTE'!$B$7:$F$763,2,0))</f>
        <v>ESMA AY</v>
      </c>
      <c r="E37" s="16" t="str">
        <f>IF(ISERROR(VLOOKUP($C37,'START LİSTE'!$B$7:$F$763,4,0)),"",VLOOKUP($C37,'START LİSTE'!$B$7:$F$763,4,0))</f>
        <v>T</v>
      </c>
      <c r="F37" s="137">
        <f>IF(ISERROR(VLOOKUP($C37,'FERDİ SONUÇ'!$B$7:$H$997,6,0)),"",VLOOKUP($C37,'FERDİ SONUÇ'!$B$7:$H$997,6,0))</f>
        <v>646</v>
      </c>
      <c r="G37" s="16">
        <f>IF(OR(E37="",F37="DQ",F37="DNF",F37="DNS",F37=""),"-",VLOOKUP(C37,'FERDİ SONUÇ'!$B$7:$H$997,7,0))</f>
        <v>21</v>
      </c>
      <c r="H37" s="103">
        <f>IF(OR(E37="",E37="F",F37="DQ",F37="DNF",F37="DNS",F37=""),"-",VLOOKUP(C37,'FERDİ SONUÇ'!$B$7:$H$997,7,0))</f>
        <v>21</v>
      </c>
      <c r="I37" s="18">
        <f>IF(ISERROR(SMALL(H35:H38,3)),"-",SMALL(H35:H38,3))</f>
        <v>21</v>
      </c>
      <c r="J37" s="20">
        <f>IF(C35="","",IF(OR(I35="-",I36="-",I37="-"),"DQ",SUM(I35,I36,I37)))</f>
        <v>57</v>
      </c>
      <c r="BA37" s="2">
        <v>1044</v>
      </c>
    </row>
    <row r="38" spans="1:53" ht="15" customHeight="1">
      <c r="A38" s="13"/>
      <c r="B38" s="14"/>
      <c r="C38" s="106">
        <v>503</v>
      </c>
      <c r="D38" s="15" t="str">
        <f>IF(ISERROR(VLOOKUP($C38,'START LİSTE'!$B$7:$F$763,2,0)),"",VLOOKUP($C38,'START LİSTE'!$B$7:$F$763,2,0))</f>
        <v>ESMA KARAKUŞ</v>
      </c>
      <c r="E38" s="16" t="str">
        <f>IF(ISERROR(VLOOKUP($C38,'START LİSTE'!$B$7:$F$763,4,0)),"",VLOOKUP($C38,'START LİSTE'!$B$7:$F$763,4,0))</f>
        <v>T</v>
      </c>
      <c r="F38" s="137">
        <f>IF(ISERROR(VLOOKUP($C38,'FERDİ SONUÇ'!$B$7:$H$997,6,0)),"",VLOOKUP($C38,'FERDİ SONUÇ'!$B$7:$H$997,6,0))</f>
        <v>710</v>
      </c>
      <c r="G38" s="16">
        <f>IF(OR(E38="",F38="DQ",F38="DNF",F38="DNS",F38=""),"-",VLOOKUP(C38,'FERDİ SONUÇ'!$B$7:$H$997,7,0))</f>
        <v>26</v>
      </c>
      <c r="H38" s="103">
        <f>IF(OR(E38="",E38="F",F38="DQ",F38="DNF",F38="DNS",F38=""),"-",VLOOKUP(C38,'FERDİ SONUÇ'!$B$7:$H$997,7,0))</f>
        <v>26</v>
      </c>
      <c r="I38" s="18">
        <f>IF(ISERROR(SMALL(H35:H38,4)),"-",SMALL(H35:H38,4))</f>
        <v>26</v>
      </c>
      <c r="J38" s="19"/>
      <c r="BA38" s="2">
        <v>1045</v>
      </c>
    </row>
    <row r="39" spans="1:53" ht="15" customHeight="1">
      <c r="A39" s="6"/>
      <c r="B39" s="7"/>
      <c r="C39" s="105">
        <v>511</v>
      </c>
      <c r="D39" s="8" t="str">
        <f>IF(ISERROR(VLOOKUP($C39,'START LİSTE'!$B$7:$F$763,2,0)),"",VLOOKUP($C39,'START LİSTE'!$B$7:$F$763,2,0))</f>
        <v>ALEYNA TOK</v>
      </c>
      <c r="E39" s="9" t="str">
        <f>IF(ISERROR(VLOOKUP($C39,'START LİSTE'!$B$7:$F$763,4,0)),"",VLOOKUP($C39,'START LİSTE'!$B$7:$F$763,4,0))</f>
        <v>T</v>
      </c>
      <c r="F39" s="136">
        <f>IF(ISERROR(VLOOKUP($C39,'FERDİ SONUÇ'!$B$7:$H$997,6,0)),"",VLOOKUP($C39,'FERDİ SONUÇ'!$B$7:$H$997,6,0))</f>
        <v>543</v>
      </c>
      <c r="G39" s="9">
        <f>IF(OR(E39="",F39="DQ",F39="DNF",F39="DNS",F39=""),"-",VLOOKUP(C39,'FERDİ SONUÇ'!$B$7:$H$997,7,0))</f>
        <v>3</v>
      </c>
      <c r="H39" s="102">
        <f>IF(OR(E39="",E39="F",F39="DQ",F39="DNF",F39="DNS",F39=""),"-",VLOOKUP(C39,'FERDİ SONUÇ'!$B$7:$H$997,7,0))</f>
        <v>3</v>
      </c>
      <c r="I39" s="11">
        <f>IF(ISERROR(SMALL(H39:H42,1)),"-",SMALL(H39:H42,1))</f>
        <v>3</v>
      </c>
      <c r="J39" s="12"/>
      <c r="BA39" s="2">
        <v>1048</v>
      </c>
    </row>
    <row r="40" spans="1:53" ht="15" customHeight="1">
      <c r="A40" s="13"/>
      <c r="B40" s="14"/>
      <c r="C40" s="106">
        <v>512</v>
      </c>
      <c r="D40" s="15" t="str">
        <f>IF(ISERROR(VLOOKUP($C40,'START LİSTE'!$B$7:$F$763,2,0)),"",VLOOKUP($C40,'START LİSTE'!$B$7:$F$763,2,0))</f>
        <v>ŞUHEDANUR BEŞEL</v>
      </c>
      <c r="E40" s="16" t="str">
        <f>IF(ISERROR(VLOOKUP($C40,'START LİSTE'!$B$7:$F$763,4,0)),"",VLOOKUP($C40,'START LİSTE'!$B$7:$F$763,4,0))</f>
        <v>T</v>
      </c>
      <c r="F40" s="137">
        <f>IF(ISERROR(VLOOKUP($C40,'FERDİ SONUÇ'!$B$7:$H$997,6,0)),"",VLOOKUP($C40,'FERDİ SONUÇ'!$B$7:$H$997,6,0))</f>
        <v>559</v>
      </c>
      <c r="G40" s="16">
        <f>IF(OR(E40="",F40="DQ",F40="DNF",F40="DNS",F40=""),"-",VLOOKUP(C40,'FERDİ SONUÇ'!$B$7:$H$997,7,0))</f>
        <v>10</v>
      </c>
      <c r="H40" s="103">
        <f>IF(OR(E40="",E40="F",F40="DQ",F40="DNF",F40="DNS",F40=""),"-",VLOOKUP(C40,'FERDİ SONUÇ'!$B$7:$H$997,7,0))</f>
        <v>10</v>
      </c>
      <c r="I40" s="18">
        <f>IF(ISERROR(SMALL(H39:H42,2)),"-",SMALL(H39:H42,2))</f>
        <v>10</v>
      </c>
      <c r="J40" s="19"/>
      <c r="BA40" s="2">
        <v>1049</v>
      </c>
    </row>
    <row r="41" spans="1:53" ht="15" customHeight="1">
      <c r="A41" s="30">
        <f>IF(AND(B41&lt;&gt;"",J41&lt;&gt;"DQ"),COUNT(J$7:J$126)-(RANK(J41,J$7:J$126)+COUNTIF(J$7:J41,J41))+2,IF(C39&lt;&gt;"",BA41,""))</f>
        <v>3</v>
      </c>
      <c r="B41" s="14" t="str">
        <f>IF(ISERROR(VLOOKUP(C39,'START LİSTE'!$B$7:$F$763,3,0)),"",VLOOKUP(C39,'START LİSTE'!$B$7:$F$763,3,0))</f>
        <v>NİĞDE</v>
      </c>
      <c r="C41" s="106">
        <v>513</v>
      </c>
      <c r="D41" s="15" t="str">
        <f>IF(ISERROR(VLOOKUP($C41,'START LİSTE'!$B$7:$F$763,2,0)),"",VLOOKUP($C41,'START LİSTE'!$B$7:$F$763,2,0))</f>
        <v>AYŞE AKDAĞ</v>
      </c>
      <c r="E41" s="16" t="str">
        <f>IF(ISERROR(VLOOKUP($C41,'START LİSTE'!$B$7:$F$763,4,0)),"",VLOOKUP($C41,'START LİSTE'!$B$7:$F$763,4,0))</f>
        <v>T</v>
      </c>
      <c r="F41" s="137">
        <f>IF(ISERROR(VLOOKUP($C41,'FERDİ SONUÇ'!$B$7:$H$997,6,0)),"",VLOOKUP($C41,'FERDİ SONUÇ'!$B$7:$H$997,6,0))</f>
        <v>607</v>
      </c>
      <c r="G41" s="16">
        <f>IF(OR(E41="",F41="DQ",F41="DNF",F41="DNS",F41=""),"-",VLOOKUP(C41,'FERDİ SONUÇ'!$B$7:$H$997,7,0))</f>
        <v>13</v>
      </c>
      <c r="H41" s="103">
        <f>IF(OR(E41="",E41="F",F41="DQ",F41="DNF",F41="DNS",F41=""),"-",VLOOKUP(C41,'FERDİ SONUÇ'!$B$7:$H$997,7,0))</f>
        <v>13</v>
      </c>
      <c r="I41" s="18">
        <f>IF(ISERROR(SMALL(H39:H42,3)),"-",SMALL(H39:H42,3))</f>
        <v>13</v>
      </c>
      <c r="J41" s="20">
        <f>IF(C39="","",IF(OR(I39="-",I40="-",I41="-"),"DQ",SUM(I39,I40,I41)))</f>
        <v>26</v>
      </c>
      <c r="BA41" s="2">
        <v>1050</v>
      </c>
    </row>
    <row r="42" spans="1:53" ht="15" customHeight="1">
      <c r="A42" s="13"/>
      <c r="B42" s="14"/>
      <c r="C42" s="106">
        <v>514</v>
      </c>
      <c r="D42" s="15" t="str">
        <f>IF(ISERROR(VLOOKUP($C42,'START LİSTE'!$B$7:$F$763,2,0)),"",VLOOKUP($C42,'START LİSTE'!$B$7:$F$763,2,0))</f>
        <v>FATMA YIKILMAZ</v>
      </c>
      <c r="E42" s="16" t="str">
        <f>IF(ISERROR(VLOOKUP($C42,'START LİSTE'!$B$7:$F$763,4,0)),"",VLOOKUP($C42,'START LİSTE'!$B$7:$F$763,4,0))</f>
        <v>T</v>
      </c>
      <c r="F42" s="137">
        <f>IF(ISERROR(VLOOKUP($C42,'FERDİ SONUÇ'!$B$7:$H$997,6,0)),"",VLOOKUP($C42,'FERDİ SONUÇ'!$B$7:$H$997,6,0))</f>
        <v>654</v>
      </c>
      <c r="G42" s="16">
        <f>IF(OR(E42="",F42="DQ",F42="DNF",F42="DNS",F42=""),"-",VLOOKUP(C42,'FERDİ SONUÇ'!$B$7:$H$997,7,0))</f>
        <v>23</v>
      </c>
      <c r="H42" s="103">
        <f>IF(OR(E42="",E42="F",F42="DQ",F42="DNF",F42="DNS",F42=""),"-",VLOOKUP(C42,'FERDİ SONUÇ'!$B$7:$H$997,7,0))</f>
        <v>23</v>
      </c>
      <c r="I42" s="18">
        <f>IF(ISERROR(SMALL(H39:H42,4)),"-",SMALL(H39:H42,4))</f>
        <v>23</v>
      </c>
      <c r="J42" s="19"/>
      <c r="BA42" s="2">
        <v>1051</v>
      </c>
    </row>
    <row r="43" spans="1:53" ht="15" customHeight="1">
      <c r="A43" s="6"/>
      <c r="B43" s="7"/>
      <c r="C43" s="105"/>
      <c r="D43" s="8">
        <f>IF(ISERROR(VLOOKUP($C43,'START LİSTE'!$B$7:$F$763,2,0)),"",VLOOKUP($C43,'START LİSTE'!$B$7:$F$763,2,0))</f>
      </c>
      <c r="E43" s="9">
        <f>IF(ISERROR(VLOOKUP($C43,'START LİSTE'!$B$7:$F$763,4,0)),"",VLOOKUP($C43,'START LİSTE'!$B$7:$F$763,4,0))</f>
      </c>
      <c r="F43" s="136">
        <f>IF(ISERROR(VLOOKUP($C43,'FERDİ SONUÇ'!$B$7:$H$997,6,0)),"",VLOOKUP($C43,'FERDİ SONUÇ'!$B$7:$H$997,6,0))</f>
      </c>
      <c r="G43" s="9" t="str">
        <f>IF(OR(E43="",F43="DQ",F43="DNF",F43="DNS",F43=""),"-",VLOOKUP(C43,'FERDİ SONUÇ'!$B$7:$H$997,7,0))</f>
        <v>-</v>
      </c>
      <c r="H43" s="102" t="str">
        <f>IF(OR(E43="",E43="F",F43="DQ",F43="DNF",F43="DNS",F43=""),"-",VLOOKUP(C43,'FERDİ SONUÇ'!$B$7:$H$997,7,0))</f>
        <v>-</v>
      </c>
      <c r="I43" s="11" t="str">
        <f>IF(ISERROR(SMALL(H43:H46,1)),"-",SMALL(H43:H46,1))</f>
        <v>-</v>
      </c>
      <c r="J43" s="12"/>
      <c r="BA43" s="2">
        <v>1054</v>
      </c>
    </row>
    <row r="44" spans="1:53" ht="15" customHeight="1">
      <c r="A44" s="13"/>
      <c r="B44" s="14"/>
      <c r="C44" s="106"/>
      <c r="D44" s="15">
        <f>IF(ISERROR(VLOOKUP($C44,'START LİSTE'!$B$7:$F$763,2,0)),"",VLOOKUP($C44,'START LİSTE'!$B$7:$F$763,2,0))</f>
      </c>
      <c r="E44" s="16">
        <f>IF(ISERROR(VLOOKUP($C44,'START LİSTE'!$B$7:$F$763,4,0)),"",VLOOKUP($C44,'START LİSTE'!$B$7:$F$763,4,0))</f>
      </c>
      <c r="F44" s="137">
        <f>IF(ISERROR(VLOOKUP($C44,'FERDİ SONUÇ'!$B$7:$H$997,6,0)),"",VLOOKUP($C44,'FERDİ SONUÇ'!$B$7:$H$997,6,0))</f>
      </c>
      <c r="G44" s="16" t="str">
        <f>IF(OR(E44="",F44="DQ",F44="DNF",F44="DNS",F44=""),"-",VLOOKUP(C44,'FERDİ SONUÇ'!$B$7:$H$997,7,0))</f>
        <v>-</v>
      </c>
      <c r="H44" s="103" t="str">
        <f>IF(OR(E44="",E44="F",F44="DQ",F44="DNF",F44="DNS",F44=""),"-",VLOOKUP(C44,'FERDİ SONUÇ'!$B$7:$H$997,7,0))</f>
        <v>-</v>
      </c>
      <c r="I44" s="18" t="str">
        <f>IF(ISERROR(SMALL(H43:H46,2)),"-",SMALL(H43:H46,2))</f>
        <v>-</v>
      </c>
      <c r="J44" s="19"/>
      <c r="BA44" s="2">
        <v>1055</v>
      </c>
    </row>
    <row r="45" spans="1:53" ht="15" customHeight="1">
      <c r="A45" s="30">
        <f>IF(AND(B45&lt;&gt;"",J45&lt;&gt;"DQ"),COUNT(J$7:J$126)-(RANK(J45,J$7:J$126)+COUNTIF(J$7:J45,J45))+2,IF(C43&lt;&gt;"",BA45,""))</f>
      </c>
      <c r="B45" s="14">
        <f>IF(ISERROR(VLOOKUP(C43,'START LİSTE'!$B$7:$F$763,3,0)),"",VLOOKUP(C43,'START LİSTE'!$B$7:$F$763,3,0))</f>
      </c>
      <c r="C45" s="106"/>
      <c r="D45" s="15">
        <f>IF(ISERROR(VLOOKUP($C45,'START LİSTE'!$B$7:$F$763,2,0)),"",VLOOKUP($C45,'START LİSTE'!$B$7:$F$763,2,0))</f>
      </c>
      <c r="E45" s="16">
        <f>IF(ISERROR(VLOOKUP($C45,'START LİSTE'!$B$7:$F$763,4,0)),"",VLOOKUP($C45,'START LİSTE'!$B$7:$F$763,4,0))</f>
      </c>
      <c r="F45" s="137">
        <f>IF(ISERROR(VLOOKUP($C45,'FERDİ SONUÇ'!$B$7:$H$997,6,0)),"",VLOOKUP($C45,'FERDİ SONUÇ'!$B$7:$H$997,6,0))</f>
      </c>
      <c r="G45" s="16" t="str">
        <f>IF(OR(E45="",F45="DQ",F45="DNF",F45="DNS",F45=""),"-",VLOOKUP(C45,'FERDİ SONUÇ'!$B$7:$H$997,7,0))</f>
        <v>-</v>
      </c>
      <c r="H45" s="103" t="str">
        <f>IF(OR(E45="",E45="F",F45="DQ",F45="DNF",F45="DNS",F45=""),"-",VLOOKUP(C45,'FERDİ SONUÇ'!$B$7:$H$997,7,0))</f>
        <v>-</v>
      </c>
      <c r="I45" s="18" t="str">
        <f>IF(ISERROR(SMALL(H43:H46,3)),"-",SMALL(H43:H46,3))</f>
        <v>-</v>
      </c>
      <c r="J45" s="20">
        <f>IF(C43="","",IF(OR(I43="-",I44="-",I45="-"),"DQ",SUM(I43,I44,I45)))</f>
      </c>
      <c r="BA45" s="2">
        <v>1056</v>
      </c>
    </row>
    <row r="46" spans="1:53" ht="15" customHeight="1">
      <c r="A46" s="13"/>
      <c r="B46" s="14"/>
      <c r="C46" s="106"/>
      <c r="D46" s="15">
        <f>IF(ISERROR(VLOOKUP($C46,'START LİSTE'!$B$7:$F$763,2,0)),"",VLOOKUP($C46,'START LİSTE'!$B$7:$F$763,2,0))</f>
      </c>
      <c r="E46" s="16">
        <f>IF(ISERROR(VLOOKUP($C46,'START LİSTE'!$B$7:$F$763,4,0)),"",VLOOKUP($C46,'START LİSTE'!$B$7:$F$763,4,0))</f>
      </c>
      <c r="F46" s="137">
        <f>IF(ISERROR(VLOOKUP($C46,'FERDİ SONUÇ'!$B$7:$H$997,6,0)),"",VLOOKUP($C46,'FERDİ SONUÇ'!$B$7:$H$997,6,0))</f>
      </c>
      <c r="G46" s="16" t="str">
        <f>IF(OR(E46="",F46="DQ",F46="DNF",F46="DNS",F46=""),"-",VLOOKUP(C46,'FERDİ SONUÇ'!$B$7:$H$997,7,0))</f>
        <v>-</v>
      </c>
      <c r="H46" s="103" t="str">
        <f>IF(OR(E46="",E46="F",F46="DQ",F46="DNF",F46="DNS",F46=""),"-",VLOOKUP(C46,'FERDİ SONUÇ'!$B$7:$H$997,7,0))</f>
        <v>-</v>
      </c>
      <c r="I46" s="18" t="str">
        <f>IF(ISERROR(SMALL(H43:H46,4)),"-",SMALL(H43:H46,4))</f>
        <v>-</v>
      </c>
      <c r="J46" s="19"/>
      <c r="BA46" s="2">
        <v>1057</v>
      </c>
    </row>
    <row r="47" spans="1:53" ht="15" customHeight="1">
      <c r="A47" s="6"/>
      <c r="B47" s="7"/>
      <c r="C47" s="105"/>
      <c r="D47" s="8">
        <f>IF(ISERROR(VLOOKUP($C47,'START LİSTE'!$B$7:$F$763,2,0)),"",VLOOKUP($C47,'START LİSTE'!$B$7:$F$763,2,0))</f>
      </c>
      <c r="E47" s="9">
        <f>IF(ISERROR(VLOOKUP($C47,'START LİSTE'!$B$7:$F$763,4,0)),"",VLOOKUP($C47,'START LİSTE'!$B$7:$F$763,4,0))</f>
      </c>
      <c r="F47" s="136">
        <f>IF(ISERROR(VLOOKUP($C47,'FERDİ SONUÇ'!$B$7:$H$997,6,0)),"",VLOOKUP($C47,'FERDİ SONUÇ'!$B$7:$H$997,6,0))</f>
      </c>
      <c r="G47" s="9" t="str">
        <f>IF(OR(E47="",F47="DQ",F47="DNF",F47="DNS",F47=""),"-",VLOOKUP(C47,'FERDİ SONUÇ'!$B$7:$H$997,7,0))</f>
        <v>-</v>
      </c>
      <c r="H47" s="102" t="str">
        <f>IF(OR(E47="",E47="F",F47="DQ",F47="DNF",F47="DNS",F47=""),"-",VLOOKUP(C47,'FERDİ SONUÇ'!$B$7:$H$997,7,0))</f>
        <v>-</v>
      </c>
      <c r="I47" s="11" t="str">
        <f>IF(ISERROR(SMALL(H47:H50,1)),"-",SMALL(H47:H50,1))</f>
        <v>-</v>
      </c>
      <c r="J47" s="12"/>
      <c r="BA47" s="2">
        <v>1060</v>
      </c>
    </row>
    <row r="48" spans="1:53" ht="15" customHeight="1">
      <c r="A48" s="13"/>
      <c r="B48" s="14"/>
      <c r="C48" s="106"/>
      <c r="D48" s="15">
        <f>IF(ISERROR(VLOOKUP($C48,'START LİSTE'!$B$7:$F$763,2,0)),"",VLOOKUP($C48,'START LİSTE'!$B$7:$F$763,2,0))</f>
      </c>
      <c r="E48" s="16">
        <f>IF(ISERROR(VLOOKUP($C48,'START LİSTE'!$B$7:$F$763,4,0)),"",VLOOKUP($C48,'START LİSTE'!$B$7:$F$763,4,0))</f>
      </c>
      <c r="F48" s="137">
        <f>IF(ISERROR(VLOOKUP($C48,'FERDİ SONUÇ'!$B$7:$H$997,6,0)),"",VLOOKUP($C48,'FERDİ SONUÇ'!$B$7:$H$997,6,0))</f>
      </c>
      <c r="G48" s="16" t="str">
        <f>IF(OR(E48="",F48="DQ",F48="DNF",F48="DNS",F48=""),"-",VLOOKUP(C48,'FERDİ SONUÇ'!$B$7:$H$997,7,0))</f>
        <v>-</v>
      </c>
      <c r="H48" s="103" t="str">
        <f>IF(OR(E48="",E48="F",F48="DQ",F48="DNF",F48="DNS",F48=""),"-",VLOOKUP(C48,'FERDİ SONUÇ'!$B$7:$H$997,7,0))</f>
        <v>-</v>
      </c>
      <c r="I48" s="18" t="str">
        <f>IF(ISERROR(SMALL(H47:H50,2)),"-",SMALL(H47:H50,2))</f>
        <v>-</v>
      </c>
      <c r="J48" s="19"/>
      <c r="BA48" s="2">
        <v>1061</v>
      </c>
    </row>
    <row r="49" spans="1:53" ht="15" customHeight="1">
      <c r="A49" s="30">
        <f>IF(AND(B49&lt;&gt;"",J49&lt;&gt;"DQ"),COUNT(J$7:J$126)-(RANK(J49,J$7:J$126)+COUNTIF(J$7:J49,J49))+2,IF(C47&lt;&gt;"",BA49,""))</f>
      </c>
      <c r="B49" s="14">
        <f>IF(ISERROR(VLOOKUP(C47,'START LİSTE'!$B$7:$F$763,3,0)),"",VLOOKUP(C47,'START LİSTE'!$B$7:$F$763,3,0))</f>
      </c>
      <c r="C49" s="106"/>
      <c r="D49" s="15">
        <f>IF(ISERROR(VLOOKUP($C49,'START LİSTE'!$B$7:$F$763,2,0)),"",VLOOKUP($C49,'START LİSTE'!$B$7:$F$763,2,0))</f>
      </c>
      <c r="E49" s="16">
        <f>IF(ISERROR(VLOOKUP($C49,'START LİSTE'!$B$7:$F$763,4,0)),"",VLOOKUP($C49,'START LİSTE'!$B$7:$F$763,4,0))</f>
      </c>
      <c r="F49" s="137">
        <f>IF(ISERROR(VLOOKUP($C49,'FERDİ SONUÇ'!$B$7:$H$997,6,0)),"",VLOOKUP($C49,'FERDİ SONUÇ'!$B$7:$H$997,6,0))</f>
      </c>
      <c r="G49" s="16" t="str">
        <f>IF(OR(E49="",F49="DQ",F49="DNF",F49="DNS",F49=""),"-",VLOOKUP(C49,'FERDİ SONUÇ'!$B$7:$H$997,7,0))</f>
        <v>-</v>
      </c>
      <c r="H49" s="103" t="str">
        <f>IF(OR(E49="",E49="F",F49="DQ",F49="DNF",F49="DNS",F49=""),"-",VLOOKUP(C49,'FERDİ SONUÇ'!$B$7:$H$997,7,0))</f>
        <v>-</v>
      </c>
      <c r="I49" s="18" t="str">
        <f>IF(ISERROR(SMALL(H47:H50,3)),"-",SMALL(H47:H50,3))</f>
        <v>-</v>
      </c>
      <c r="J49" s="20">
        <f>IF(C47="","",IF(OR(I47="-",I48="-",I49="-"),"DQ",SUM(I47,I48,I49)))</f>
      </c>
      <c r="BA49" s="2">
        <v>1062</v>
      </c>
    </row>
    <row r="50" spans="1:53" ht="15" customHeight="1">
      <c r="A50" s="13"/>
      <c r="B50" s="14"/>
      <c r="C50" s="106"/>
      <c r="D50" s="15">
        <f>IF(ISERROR(VLOOKUP($C50,'START LİSTE'!$B$7:$F$763,2,0)),"",VLOOKUP($C50,'START LİSTE'!$B$7:$F$763,2,0))</f>
      </c>
      <c r="E50" s="16">
        <f>IF(ISERROR(VLOOKUP($C50,'START LİSTE'!$B$7:$F$763,4,0)),"",VLOOKUP($C50,'START LİSTE'!$B$7:$F$763,4,0))</f>
      </c>
      <c r="F50" s="137">
        <f>IF(ISERROR(VLOOKUP($C50,'FERDİ SONUÇ'!$B$7:$H$997,6,0)),"",VLOOKUP($C50,'FERDİ SONUÇ'!$B$7:$H$997,6,0))</f>
      </c>
      <c r="G50" s="16" t="str">
        <f>IF(OR(E50="",F50="DQ",F50="DNF",F50="DNS",F50=""),"-",VLOOKUP(C50,'FERDİ SONUÇ'!$B$7:$H$997,7,0))</f>
        <v>-</v>
      </c>
      <c r="H50" s="103" t="str">
        <f>IF(OR(E50="",E50="F",F50="DQ",F50="DNF",F50="DNS",F50=""),"-",VLOOKUP(C50,'FERDİ SONUÇ'!$B$7:$H$997,7,0))</f>
        <v>-</v>
      </c>
      <c r="I50" s="18" t="str">
        <f>IF(ISERROR(SMALL(H47:H50,4)),"-",SMALL(H47:H50,4))</f>
        <v>-</v>
      </c>
      <c r="J50" s="19"/>
      <c r="BA50" s="2">
        <v>1063</v>
      </c>
    </row>
    <row r="51" spans="1:53" ht="15" customHeight="1">
      <c r="A51" s="6"/>
      <c r="B51" s="7"/>
      <c r="C51" s="105"/>
      <c r="D51" s="8">
        <f>IF(ISERROR(VLOOKUP($C51,'START LİSTE'!$B$7:$F$763,2,0)),"",VLOOKUP($C51,'START LİSTE'!$B$7:$F$763,2,0))</f>
      </c>
      <c r="E51" s="9">
        <f>IF(ISERROR(VLOOKUP($C51,'START LİSTE'!$B$7:$F$763,4,0)),"",VLOOKUP($C51,'START LİSTE'!$B$7:$F$763,4,0))</f>
      </c>
      <c r="F51" s="136">
        <f>IF(ISERROR(VLOOKUP($C51,'FERDİ SONUÇ'!$B$7:$H$997,6,0)),"",VLOOKUP($C51,'FERDİ SONUÇ'!$B$7:$H$997,6,0))</f>
      </c>
      <c r="G51" s="9" t="str">
        <f>IF(OR(E51="",F51="DQ",F51="DNF",F51="DNS",F51=""),"-",VLOOKUP(C51,'FERDİ SONUÇ'!$B$7:$H$997,7,0))</f>
        <v>-</v>
      </c>
      <c r="H51" s="102" t="str">
        <f>IF(OR(E51="",E51="F",F51="DQ",F51="DNF",F51="DNS",F51=""),"-",VLOOKUP(C51,'FERDİ SONUÇ'!$B$7:$H$997,7,0))</f>
        <v>-</v>
      </c>
      <c r="I51" s="11" t="str">
        <f>IF(ISERROR(SMALL(H51:H54,1)),"-",SMALL(H51:H54,1))</f>
        <v>-</v>
      </c>
      <c r="J51" s="12"/>
      <c r="BA51" s="2">
        <v>1066</v>
      </c>
    </row>
    <row r="52" spans="1:53" ht="15" customHeight="1">
      <c r="A52" s="13"/>
      <c r="B52" s="14"/>
      <c r="C52" s="106"/>
      <c r="D52" s="15">
        <f>IF(ISERROR(VLOOKUP($C52,'START LİSTE'!$B$7:$F$763,2,0)),"",VLOOKUP($C52,'START LİSTE'!$B$7:$F$763,2,0))</f>
      </c>
      <c r="E52" s="16">
        <f>IF(ISERROR(VLOOKUP($C52,'START LİSTE'!$B$7:$F$763,4,0)),"",VLOOKUP($C52,'START LİSTE'!$B$7:$F$763,4,0))</f>
      </c>
      <c r="F52" s="137">
        <f>IF(ISERROR(VLOOKUP($C52,'FERDİ SONUÇ'!$B$7:$H$997,6,0)),"",VLOOKUP($C52,'FERDİ SONUÇ'!$B$7:$H$997,6,0))</f>
      </c>
      <c r="G52" s="16" t="str">
        <f>IF(OR(E52="",F52="DQ",F52="DNF",F52="DNS",F52=""),"-",VLOOKUP(C52,'FERDİ SONUÇ'!$B$7:$H$997,7,0))</f>
        <v>-</v>
      </c>
      <c r="H52" s="103" t="str">
        <f>IF(OR(E52="",E52="F",F52="DQ",F52="DNF",F52="DNS",F52=""),"-",VLOOKUP(C52,'FERDİ SONUÇ'!$B$7:$H$997,7,0))</f>
        <v>-</v>
      </c>
      <c r="I52" s="18" t="str">
        <f>IF(ISERROR(SMALL(H51:H54,2)),"-",SMALL(H51:H54,2))</f>
        <v>-</v>
      </c>
      <c r="J52" s="19"/>
      <c r="BA52" s="2">
        <v>1067</v>
      </c>
    </row>
    <row r="53" spans="1:53" ht="15" customHeight="1">
      <c r="A53" s="30">
        <f>IF(AND(B53&lt;&gt;"",J53&lt;&gt;"DQ"),COUNT(J$7:J$126)-(RANK(J53,J$7:J$126)+COUNTIF(J$7:J53,J53))+2,IF(C51&lt;&gt;"",BA53,""))</f>
      </c>
      <c r="B53" s="14">
        <f>IF(ISERROR(VLOOKUP(C51,'START LİSTE'!$B$7:$F$763,3,0)),"",VLOOKUP(C51,'START LİSTE'!$B$7:$F$763,3,0))</f>
      </c>
      <c r="C53" s="106"/>
      <c r="D53" s="15">
        <f>IF(ISERROR(VLOOKUP($C53,'START LİSTE'!$B$7:$F$763,2,0)),"",VLOOKUP($C53,'START LİSTE'!$B$7:$F$763,2,0))</f>
      </c>
      <c r="E53" s="16">
        <f>IF(ISERROR(VLOOKUP($C53,'START LİSTE'!$B$7:$F$763,4,0)),"",VLOOKUP($C53,'START LİSTE'!$B$7:$F$763,4,0))</f>
      </c>
      <c r="F53" s="137">
        <f>IF(ISERROR(VLOOKUP($C53,'FERDİ SONUÇ'!$B$7:$H$997,6,0)),"",VLOOKUP($C53,'FERDİ SONUÇ'!$B$7:$H$997,6,0))</f>
      </c>
      <c r="G53" s="16" t="str">
        <f>IF(OR(E53="",F53="DQ",F53="DNF",F53="DNS",F53=""),"-",VLOOKUP(C53,'FERDİ SONUÇ'!$B$7:$H$997,7,0))</f>
        <v>-</v>
      </c>
      <c r="H53" s="103" t="str">
        <f>IF(OR(E53="",E53="F",F53="DQ",F53="DNF",F53="DNS",F53=""),"-",VLOOKUP(C53,'FERDİ SONUÇ'!$B$7:$H$997,7,0))</f>
        <v>-</v>
      </c>
      <c r="I53" s="18" t="str">
        <f>IF(ISERROR(SMALL(H51:H54,3)),"-",SMALL(H51:H54,3))</f>
        <v>-</v>
      </c>
      <c r="J53" s="20">
        <f>IF(C51="","",IF(OR(I51="-",I52="-",I53="-"),"DQ",SUM(I51,I52,I53)))</f>
      </c>
      <c r="BA53" s="2">
        <v>1068</v>
      </c>
    </row>
    <row r="54" spans="1:53" ht="15" customHeight="1">
      <c r="A54" s="13"/>
      <c r="B54" s="14"/>
      <c r="C54" s="106"/>
      <c r="D54" s="15">
        <f>IF(ISERROR(VLOOKUP($C54,'START LİSTE'!$B$7:$F$763,2,0)),"",VLOOKUP($C54,'START LİSTE'!$B$7:$F$763,2,0))</f>
      </c>
      <c r="E54" s="16">
        <f>IF(ISERROR(VLOOKUP($C54,'START LİSTE'!$B$7:$F$763,4,0)),"",VLOOKUP($C54,'START LİSTE'!$B$7:$F$763,4,0))</f>
      </c>
      <c r="F54" s="137">
        <f>IF(ISERROR(VLOOKUP($C54,'FERDİ SONUÇ'!$B$7:$H$997,6,0)),"",VLOOKUP($C54,'FERDİ SONUÇ'!$B$7:$H$997,6,0))</f>
      </c>
      <c r="G54" s="16" t="str">
        <f>IF(OR(E54="",F54="DQ",F54="DNF",F54="DNS",F54=""),"-",VLOOKUP(C54,'FERDİ SONUÇ'!$B$7:$H$997,7,0))</f>
        <v>-</v>
      </c>
      <c r="H54" s="103" t="str">
        <f>IF(OR(E54="",E54="F",F54="DQ",F54="DNF",F54="DNS",F54=""),"-",VLOOKUP(C54,'FERDİ SONUÇ'!$B$7:$H$997,7,0))</f>
        <v>-</v>
      </c>
      <c r="I54" s="18" t="str">
        <f>IF(ISERROR(SMALL(H51:H54,4)),"-",SMALL(H51:H54,4))</f>
        <v>-</v>
      </c>
      <c r="J54" s="19"/>
      <c r="BA54" s="2">
        <v>1069</v>
      </c>
    </row>
    <row r="55" spans="1:53" ht="15" customHeight="1">
      <c r="A55" s="6"/>
      <c r="B55" s="7"/>
      <c r="C55" s="105"/>
      <c r="D55" s="8">
        <f>IF(ISERROR(VLOOKUP($C55,'START LİSTE'!$B$7:$F$763,2,0)),"",VLOOKUP($C55,'START LİSTE'!$B$7:$F$763,2,0))</f>
      </c>
      <c r="E55" s="9">
        <f>IF(ISERROR(VLOOKUP($C55,'START LİSTE'!$B$7:$F$763,4,0)),"",VLOOKUP($C55,'START LİSTE'!$B$7:$F$763,4,0))</f>
      </c>
      <c r="F55" s="136">
        <f>IF(ISERROR(VLOOKUP($C55,'FERDİ SONUÇ'!$B$7:$H$997,6,0)),"",VLOOKUP($C55,'FERDİ SONUÇ'!$B$7:$H$997,6,0))</f>
      </c>
      <c r="G55" s="9" t="str">
        <f>IF(OR(E55="",F55="DQ",F55="DNF",F55="DNS",F55=""),"-",VLOOKUP(C55,'FERDİ SONUÇ'!$B$7:$H$997,7,0))</f>
        <v>-</v>
      </c>
      <c r="H55" s="102" t="str">
        <f>IF(OR(E55="",E55="F",F55="DQ",F55="DNF",F55="DNS",F55=""),"-",VLOOKUP(C55,'FERDİ SONUÇ'!$B$7:$H$997,7,0))</f>
        <v>-</v>
      </c>
      <c r="I55" s="11" t="str">
        <f>IF(ISERROR(SMALL(H55:H58,1)),"-",SMALL(H55:H58,1))</f>
        <v>-</v>
      </c>
      <c r="J55" s="12"/>
      <c r="BA55" s="2">
        <v>1072</v>
      </c>
    </row>
    <row r="56" spans="1:53" ht="15" customHeight="1">
      <c r="A56" s="13"/>
      <c r="B56" s="14"/>
      <c r="C56" s="106"/>
      <c r="D56" s="15">
        <f>IF(ISERROR(VLOOKUP($C56,'START LİSTE'!$B$7:$F$763,2,0)),"",VLOOKUP($C56,'START LİSTE'!$B$7:$F$763,2,0))</f>
      </c>
      <c r="E56" s="16">
        <f>IF(ISERROR(VLOOKUP($C56,'START LİSTE'!$B$7:$F$763,4,0)),"",VLOOKUP($C56,'START LİSTE'!$B$7:$F$763,4,0))</f>
      </c>
      <c r="F56" s="137">
        <f>IF(ISERROR(VLOOKUP($C56,'FERDİ SONUÇ'!$B$7:$H$997,6,0)),"",VLOOKUP($C56,'FERDİ SONUÇ'!$B$7:$H$997,6,0))</f>
      </c>
      <c r="G56" s="16" t="str">
        <f>IF(OR(E56="",F56="DQ",F56="DNF",F56="DNS",F56=""),"-",VLOOKUP(C56,'FERDİ SONUÇ'!$B$7:$H$997,7,0))</f>
        <v>-</v>
      </c>
      <c r="H56" s="103" t="str">
        <f>IF(OR(E56="",E56="F",F56="DQ",F56="DNF",F56="DNS",F56=""),"-",VLOOKUP(C56,'FERDİ SONUÇ'!$B$7:$H$997,7,0))</f>
        <v>-</v>
      </c>
      <c r="I56" s="18" t="str">
        <f>IF(ISERROR(SMALL(H55:H58,2)),"-",SMALL(H55:H58,2))</f>
        <v>-</v>
      </c>
      <c r="J56" s="19"/>
      <c r="BA56" s="2">
        <v>1073</v>
      </c>
    </row>
    <row r="57" spans="1:53" ht="15" customHeight="1">
      <c r="A57" s="30">
        <f>IF(AND(B57&lt;&gt;"",J57&lt;&gt;"DQ"),COUNT(J$7:J$126)-(RANK(J57,J$7:J$126)+COUNTIF(J$7:J57,J57))+2,IF(C55&lt;&gt;"",BA57,""))</f>
      </c>
      <c r="B57" s="14">
        <f>IF(ISERROR(VLOOKUP(C55,'START LİSTE'!$B$7:$F$763,3,0)),"",VLOOKUP(C55,'START LİSTE'!$B$7:$F$763,3,0))</f>
      </c>
      <c r="C57" s="106"/>
      <c r="D57" s="15">
        <f>IF(ISERROR(VLOOKUP($C57,'START LİSTE'!$B$7:$F$763,2,0)),"",VLOOKUP($C57,'START LİSTE'!$B$7:$F$763,2,0))</f>
      </c>
      <c r="E57" s="16">
        <f>IF(ISERROR(VLOOKUP($C57,'START LİSTE'!$B$7:$F$763,4,0)),"",VLOOKUP($C57,'START LİSTE'!$B$7:$F$763,4,0))</f>
      </c>
      <c r="F57" s="137">
        <f>IF(ISERROR(VLOOKUP($C57,'FERDİ SONUÇ'!$B$7:$H$997,6,0)),"",VLOOKUP($C57,'FERDİ SONUÇ'!$B$7:$H$997,6,0))</f>
      </c>
      <c r="G57" s="16" t="str">
        <f>IF(OR(E57="",F57="DQ",F57="DNF",F57="DNS",F57=""),"-",VLOOKUP(C57,'FERDİ SONUÇ'!$B$7:$H$997,7,0))</f>
        <v>-</v>
      </c>
      <c r="H57" s="103" t="str">
        <f>IF(OR(E57="",E57="F",F57="DQ",F57="DNF",F57="DNS",F57=""),"-",VLOOKUP(C57,'FERDİ SONUÇ'!$B$7:$H$997,7,0))</f>
        <v>-</v>
      </c>
      <c r="I57" s="18" t="str">
        <f>IF(ISERROR(SMALL(H55:H58,3)),"-",SMALL(H55:H58,3))</f>
        <v>-</v>
      </c>
      <c r="J57" s="20">
        <f>IF(C55="","",IF(OR(I55="-",I56="-",I57="-"),"DQ",SUM(I55,I56,I57)))</f>
      </c>
      <c r="BA57" s="2">
        <v>1074</v>
      </c>
    </row>
    <row r="58" spans="1:53" ht="15" customHeight="1">
      <c r="A58" s="13"/>
      <c r="B58" s="14"/>
      <c r="C58" s="106"/>
      <c r="D58" s="15">
        <f>IF(ISERROR(VLOOKUP($C58,'START LİSTE'!$B$7:$F$763,2,0)),"",VLOOKUP($C58,'START LİSTE'!$B$7:$F$763,2,0))</f>
      </c>
      <c r="E58" s="16">
        <f>IF(ISERROR(VLOOKUP($C58,'START LİSTE'!$B$7:$F$763,4,0)),"",VLOOKUP($C58,'START LİSTE'!$B$7:$F$763,4,0))</f>
      </c>
      <c r="F58" s="137">
        <f>IF(ISERROR(VLOOKUP($C58,'FERDİ SONUÇ'!$B$7:$H$997,6,0)),"",VLOOKUP($C58,'FERDİ SONUÇ'!$B$7:$H$997,6,0))</f>
      </c>
      <c r="G58" s="16" t="str">
        <f>IF(OR(E58="",F58="DQ",F58="DNF",F58="DNS",F58=""),"-",VLOOKUP(C58,'FERDİ SONUÇ'!$B$7:$H$997,7,0))</f>
        <v>-</v>
      </c>
      <c r="H58" s="103" t="str">
        <f>IF(OR(E58="",E58="F",F58="DQ",F58="DNF",F58="DNS",F58=""),"-",VLOOKUP(C58,'FERDİ SONUÇ'!$B$7:$H$997,7,0))</f>
        <v>-</v>
      </c>
      <c r="I58" s="18" t="str">
        <f>IF(ISERROR(SMALL(H55:H58,4)),"-",SMALL(H55:H58,4))</f>
        <v>-</v>
      </c>
      <c r="J58" s="19"/>
      <c r="BA58" s="2">
        <v>1075</v>
      </c>
    </row>
    <row r="59" spans="1:53" ht="15" customHeight="1">
      <c r="A59" s="6"/>
      <c r="B59" s="7"/>
      <c r="C59" s="105"/>
      <c r="D59" s="8">
        <f>IF(ISERROR(VLOOKUP($C59,'START LİSTE'!$B$7:$F$763,2,0)),"",VLOOKUP($C59,'START LİSTE'!$B$7:$F$763,2,0))</f>
      </c>
      <c r="E59" s="9">
        <f>IF(ISERROR(VLOOKUP($C59,'START LİSTE'!$B$7:$F$763,4,0)),"",VLOOKUP($C59,'START LİSTE'!$B$7:$F$763,4,0))</f>
      </c>
      <c r="F59" s="136">
        <f>IF(ISERROR(VLOOKUP($C59,'FERDİ SONUÇ'!$B$7:$H$997,6,0)),"",VLOOKUP($C59,'FERDİ SONUÇ'!$B$7:$H$997,6,0))</f>
      </c>
      <c r="G59" s="9" t="str">
        <f>IF(OR(E59="",F59="DQ",F59="DNF",F59="DNS",F59=""),"-",VLOOKUP(C59,'FERDİ SONUÇ'!$B$7:$H$997,7,0))</f>
        <v>-</v>
      </c>
      <c r="H59" s="102" t="str">
        <f>IF(OR(E59="",E59="F",F59="DQ",F59="DNF",F59="DNS",F59=""),"-",VLOOKUP(C59,'FERDİ SONUÇ'!$B$7:$H$997,7,0))</f>
        <v>-</v>
      </c>
      <c r="I59" s="11" t="str">
        <f>IF(ISERROR(SMALL(H59:H62,1)),"-",SMALL(H59:H62,1))</f>
        <v>-</v>
      </c>
      <c r="J59" s="12"/>
      <c r="BA59" s="2">
        <v>1078</v>
      </c>
    </row>
    <row r="60" spans="1:53" ht="15" customHeight="1">
      <c r="A60" s="13"/>
      <c r="B60" s="14"/>
      <c r="C60" s="106"/>
      <c r="D60" s="15">
        <f>IF(ISERROR(VLOOKUP($C60,'START LİSTE'!$B$7:$F$763,2,0)),"",VLOOKUP($C60,'START LİSTE'!$B$7:$F$763,2,0))</f>
      </c>
      <c r="E60" s="16">
        <f>IF(ISERROR(VLOOKUP($C60,'START LİSTE'!$B$7:$F$763,4,0)),"",VLOOKUP($C60,'START LİSTE'!$B$7:$F$763,4,0))</f>
      </c>
      <c r="F60" s="137">
        <f>IF(ISERROR(VLOOKUP($C60,'FERDİ SONUÇ'!$B$7:$H$997,6,0)),"",VLOOKUP($C60,'FERDİ SONUÇ'!$B$7:$H$997,6,0))</f>
      </c>
      <c r="G60" s="16" t="str">
        <f>IF(OR(E60="",F60="DQ",F60="DNF",F60="DNS",F60=""),"-",VLOOKUP(C60,'FERDİ SONUÇ'!$B$7:$H$997,7,0))</f>
        <v>-</v>
      </c>
      <c r="H60" s="103" t="str">
        <f>IF(OR(E60="",E60="F",F60="DQ",F60="DNF",F60="DNS",F60=""),"-",VLOOKUP(C60,'FERDİ SONUÇ'!$B$7:$H$997,7,0))</f>
        <v>-</v>
      </c>
      <c r="I60" s="18" t="str">
        <f>IF(ISERROR(SMALL(H59:H62,2)),"-",SMALL(H59:H62,2))</f>
        <v>-</v>
      </c>
      <c r="J60" s="19"/>
      <c r="BA60" s="2">
        <v>1079</v>
      </c>
    </row>
    <row r="61" spans="1:53" ht="15" customHeight="1">
      <c r="A61" s="30">
        <f>IF(AND(B61&lt;&gt;"",J61&lt;&gt;"DQ"),COUNT(J$7:J$126)-(RANK(J61,J$7:J$126)+COUNTIF(J$7:J61,J61))+2,IF(C59&lt;&gt;"",BA61,""))</f>
      </c>
      <c r="B61" s="14">
        <f>IF(ISERROR(VLOOKUP(C59,'START LİSTE'!$B$7:$F$763,3,0)),"",VLOOKUP(C59,'START LİSTE'!$B$7:$F$763,3,0))</f>
      </c>
      <c r="C61" s="106"/>
      <c r="D61" s="15">
        <f>IF(ISERROR(VLOOKUP($C61,'START LİSTE'!$B$7:$F$763,2,0)),"",VLOOKUP($C61,'START LİSTE'!$B$7:$F$763,2,0))</f>
      </c>
      <c r="E61" s="16">
        <f>IF(ISERROR(VLOOKUP($C61,'START LİSTE'!$B$7:$F$763,4,0)),"",VLOOKUP($C61,'START LİSTE'!$B$7:$F$763,4,0))</f>
      </c>
      <c r="F61" s="137">
        <f>IF(ISERROR(VLOOKUP($C61,'FERDİ SONUÇ'!$B$7:$H$997,6,0)),"",VLOOKUP($C61,'FERDİ SONUÇ'!$B$7:$H$997,6,0))</f>
      </c>
      <c r="G61" s="16" t="str">
        <f>IF(OR(E61="",F61="DQ",F61="DNF",F61="DNS",F61=""),"-",VLOOKUP(C61,'FERDİ SONUÇ'!$B$7:$H$997,7,0))</f>
        <v>-</v>
      </c>
      <c r="H61" s="103" t="str">
        <f>IF(OR(E61="",E61="F",F61="DQ",F61="DNF",F61="DNS",F61=""),"-",VLOOKUP(C61,'FERDİ SONUÇ'!$B$7:$H$997,7,0))</f>
        <v>-</v>
      </c>
      <c r="I61" s="18" t="str">
        <f>IF(ISERROR(SMALL(H59:H62,3)),"-",SMALL(H59:H62,3))</f>
        <v>-</v>
      </c>
      <c r="J61" s="20">
        <f>IF(C59="","",IF(OR(I59="-",I60="-",I61="-"),"DQ",SUM(I59,I60,I61)))</f>
      </c>
      <c r="BA61" s="2">
        <v>1080</v>
      </c>
    </row>
    <row r="62" spans="1:53" ht="15" customHeight="1">
      <c r="A62" s="13"/>
      <c r="B62" s="14"/>
      <c r="C62" s="106"/>
      <c r="D62" s="15">
        <f>IF(ISERROR(VLOOKUP($C62,'START LİSTE'!$B$7:$F$763,2,0)),"",VLOOKUP($C62,'START LİSTE'!$B$7:$F$763,2,0))</f>
      </c>
      <c r="E62" s="16">
        <f>IF(ISERROR(VLOOKUP($C62,'START LİSTE'!$B$7:$F$763,4,0)),"",VLOOKUP($C62,'START LİSTE'!$B$7:$F$763,4,0))</f>
      </c>
      <c r="F62" s="137">
        <f>IF(ISERROR(VLOOKUP($C62,'FERDİ SONUÇ'!$B$7:$H$997,6,0)),"",VLOOKUP($C62,'FERDİ SONUÇ'!$B$7:$H$997,6,0))</f>
      </c>
      <c r="G62" s="16" t="str">
        <f>IF(OR(E62="",F62="DQ",F62="DNF",F62="DNS",F62=""),"-",VLOOKUP(C62,'FERDİ SONUÇ'!$B$7:$H$997,7,0))</f>
        <v>-</v>
      </c>
      <c r="H62" s="103" t="str">
        <f>IF(OR(E62="",E62="F",F62="DQ",F62="DNF",F62="DNS",F62=""),"-",VLOOKUP(C62,'FERDİ SONUÇ'!$B$7:$H$997,7,0))</f>
        <v>-</v>
      </c>
      <c r="I62" s="18" t="str">
        <f>IF(ISERROR(SMALL(H59:H62,4)),"-",SMALL(H59:H62,4))</f>
        <v>-</v>
      </c>
      <c r="J62" s="19"/>
      <c r="BA62" s="2">
        <v>1081</v>
      </c>
    </row>
    <row r="63" spans="1:53" ht="15" customHeight="1">
      <c r="A63" s="6"/>
      <c r="B63" s="7"/>
      <c r="C63" s="105"/>
      <c r="D63" s="8">
        <f>IF(ISERROR(VLOOKUP($C63,'START LİSTE'!$B$7:$F$763,2,0)),"",VLOOKUP($C63,'START LİSTE'!$B$7:$F$763,2,0))</f>
      </c>
      <c r="E63" s="9">
        <f>IF(ISERROR(VLOOKUP($C63,'START LİSTE'!$B$7:$F$763,4,0)),"",VLOOKUP($C63,'START LİSTE'!$B$7:$F$763,4,0))</f>
      </c>
      <c r="F63" s="136">
        <f>IF(ISERROR(VLOOKUP($C63,'FERDİ SONUÇ'!$B$7:$H$997,6,0)),"",VLOOKUP($C63,'FERDİ SONUÇ'!$B$7:$H$997,6,0))</f>
      </c>
      <c r="G63" s="9" t="str">
        <f>IF(OR(E63="",F63="DQ",F63="DNF",F63="DNS",F63=""),"-",VLOOKUP(C63,'FERDİ SONUÇ'!$B$7:$H$997,7,0))</f>
        <v>-</v>
      </c>
      <c r="H63" s="102" t="str">
        <f>IF(OR(E63="",E63="F",F63="DQ",F63="DNF",F63="DNS",F63=""),"-",VLOOKUP(C63,'FERDİ SONUÇ'!$B$7:$H$997,7,0))</f>
        <v>-</v>
      </c>
      <c r="I63" s="11" t="str">
        <f>IF(ISERROR(SMALL(H63:H66,1)),"-",SMALL(H63:H66,1))</f>
        <v>-</v>
      </c>
      <c r="J63" s="12"/>
      <c r="BA63" s="2">
        <v>1084</v>
      </c>
    </row>
    <row r="64" spans="1:53" ht="15" customHeight="1">
      <c r="A64" s="13"/>
      <c r="B64" s="14"/>
      <c r="C64" s="106"/>
      <c r="D64" s="15">
        <f>IF(ISERROR(VLOOKUP($C64,'START LİSTE'!$B$7:$F$763,2,0)),"",VLOOKUP($C64,'START LİSTE'!$B$7:$F$763,2,0))</f>
      </c>
      <c r="E64" s="16">
        <f>IF(ISERROR(VLOOKUP($C64,'START LİSTE'!$B$7:$F$763,4,0)),"",VLOOKUP($C64,'START LİSTE'!$B$7:$F$763,4,0))</f>
      </c>
      <c r="F64" s="137">
        <f>IF(ISERROR(VLOOKUP($C64,'FERDİ SONUÇ'!$B$7:$H$997,6,0)),"",VLOOKUP($C64,'FERDİ SONUÇ'!$B$7:$H$997,6,0))</f>
      </c>
      <c r="G64" s="16" t="str">
        <f>IF(OR(E64="",F64="DQ",F64="DNF",F64="DNS",F64=""),"-",VLOOKUP(C64,'FERDİ SONUÇ'!$B$7:$H$997,7,0))</f>
        <v>-</v>
      </c>
      <c r="H64" s="103" t="str">
        <f>IF(OR(E64="",E64="F",F64="DQ",F64="DNF",F64="DNS",F64=""),"-",VLOOKUP(C64,'FERDİ SONUÇ'!$B$7:$H$997,7,0))</f>
        <v>-</v>
      </c>
      <c r="I64" s="18" t="str">
        <f>IF(ISERROR(SMALL(H63:H66,2)),"-",SMALL(H63:H66,2))</f>
        <v>-</v>
      </c>
      <c r="J64" s="19"/>
      <c r="BA64" s="2">
        <v>1085</v>
      </c>
    </row>
    <row r="65" spans="1:53" ht="15" customHeight="1">
      <c r="A65" s="30">
        <f>IF(AND(B65&lt;&gt;"",J65&lt;&gt;"DQ"),COUNT(J$7:J$126)-(RANK(J65,J$7:J$126)+COUNTIF(J$7:J65,J65))+2,IF(C63&lt;&gt;"",BA65,""))</f>
      </c>
      <c r="B65" s="14">
        <f>IF(ISERROR(VLOOKUP(C63,'START LİSTE'!$B$7:$F$763,3,0)),"",VLOOKUP(C63,'START LİSTE'!$B$7:$F$763,3,0))</f>
      </c>
      <c r="C65" s="106"/>
      <c r="D65" s="15">
        <f>IF(ISERROR(VLOOKUP($C65,'START LİSTE'!$B$7:$F$763,2,0)),"",VLOOKUP($C65,'START LİSTE'!$B$7:$F$763,2,0))</f>
      </c>
      <c r="E65" s="16">
        <f>IF(ISERROR(VLOOKUP($C65,'START LİSTE'!$B$7:$F$763,4,0)),"",VLOOKUP($C65,'START LİSTE'!$B$7:$F$763,4,0))</f>
      </c>
      <c r="F65" s="137">
        <f>IF(ISERROR(VLOOKUP($C65,'FERDİ SONUÇ'!$B$7:$H$997,6,0)),"",VLOOKUP($C65,'FERDİ SONUÇ'!$B$7:$H$997,6,0))</f>
      </c>
      <c r="G65" s="16" t="str">
        <f>IF(OR(E65="",F65="DQ",F65="DNF",F65="DNS",F65=""),"-",VLOOKUP(C65,'FERDİ SONUÇ'!$B$7:$H$997,7,0))</f>
        <v>-</v>
      </c>
      <c r="H65" s="103" t="str">
        <f>IF(OR(E65="",E65="F",F65="DQ",F65="DNF",F65="DNS",F65=""),"-",VLOOKUP(C65,'FERDİ SONUÇ'!$B$7:$H$997,7,0))</f>
        <v>-</v>
      </c>
      <c r="I65" s="18" t="str">
        <f>IF(ISERROR(SMALL(H63:H66,3)),"-",SMALL(H63:H66,3))</f>
        <v>-</v>
      </c>
      <c r="J65" s="20">
        <f>IF(C63="","",IF(OR(I63="-",I64="-",I65="-"),"DQ",SUM(I63,I64,I65)))</f>
      </c>
      <c r="BA65" s="2">
        <v>1086</v>
      </c>
    </row>
    <row r="66" spans="1:53" ht="15" customHeight="1">
      <c r="A66" s="13"/>
      <c r="B66" s="14"/>
      <c r="C66" s="106"/>
      <c r="D66" s="15">
        <f>IF(ISERROR(VLOOKUP($C66,'START LİSTE'!$B$7:$F$763,2,0)),"",VLOOKUP($C66,'START LİSTE'!$B$7:$F$763,2,0))</f>
      </c>
      <c r="E66" s="16">
        <f>IF(ISERROR(VLOOKUP($C66,'START LİSTE'!$B$7:$F$763,4,0)),"",VLOOKUP($C66,'START LİSTE'!$B$7:$F$763,4,0))</f>
      </c>
      <c r="F66" s="137">
        <f>IF(ISERROR(VLOOKUP($C66,'FERDİ SONUÇ'!$B$7:$H$997,6,0)),"",VLOOKUP($C66,'FERDİ SONUÇ'!$B$7:$H$997,6,0))</f>
      </c>
      <c r="G66" s="16" t="str">
        <f>IF(OR(E66="",F66="DQ",F66="DNF",F66="DNS",F66=""),"-",VLOOKUP(C66,'FERDİ SONUÇ'!$B$7:$H$997,7,0))</f>
        <v>-</v>
      </c>
      <c r="H66" s="103" t="str">
        <f>IF(OR(E66="",E66="F",F66="DQ",F66="DNF",F66="DNS",F66=""),"-",VLOOKUP(C66,'FERDİ SONUÇ'!$B$7:$H$997,7,0))</f>
        <v>-</v>
      </c>
      <c r="I66" s="18" t="str">
        <f>IF(ISERROR(SMALL(H63:H66,4)),"-",SMALL(H63:H66,4))</f>
        <v>-</v>
      </c>
      <c r="J66" s="19"/>
      <c r="BA66" s="2">
        <v>1087</v>
      </c>
    </row>
    <row r="67" spans="1:53" ht="15" customHeight="1">
      <c r="A67" s="6"/>
      <c r="B67" s="7"/>
      <c r="C67" s="105"/>
      <c r="D67" s="8">
        <f>IF(ISERROR(VLOOKUP($C67,'START LİSTE'!$B$7:$F$763,2,0)),"",VLOOKUP($C67,'START LİSTE'!$B$7:$F$763,2,0))</f>
      </c>
      <c r="E67" s="9">
        <f>IF(ISERROR(VLOOKUP($C67,'START LİSTE'!$B$7:$F$763,4,0)),"",VLOOKUP($C67,'START LİSTE'!$B$7:$F$763,4,0))</f>
      </c>
      <c r="F67" s="136">
        <f>IF(ISERROR(VLOOKUP($C67,'FERDİ SONUÇ'!$B$7:$H$997,6,0)),"",VLOOKUP($C67,'FERDİ SONUÇ'!$B$7:$H$997,6,0))</f>
      </c>
      <c r="G67" s="9" t="str">
        <f>IF(OR(E67="",F67="DQ",F67="DNF",F67="DNS",F67=""),"-",VLOOKUP(C67,'FERDİ SONUÇ'!$B$7:$H$997,7,0))</f>
        <v>-</v>
      </c>
      <c r="H67" s="102" t="str">
        <f>IF(OR(E67="",E67="F",F67="DQ",F67="DNF",F67="DNS",F67=""),"-",VLOOKUP(C67,'FERDİ SONUÇ'!$B$7:$H$997,7,0))</f>
        <v>-</v>
      </c>
      <c r="I67" s="11" t="str">
        <f>IF(ISERROR(SMALL(H67:H70,1)),"-",SMALL(H67:H70,1))</f>
        <v>-</v>
      </c>
      <c r="J67" s="12"/>
      <c r="BA67" s="2">
        <v>1090</v>
      </c>
    </row>
    <row r="68" spans="1:53" ht="15" customHeight="1">
      <c r="A68" s="13"/>
      <c r="B68" s="14"/>
      <c r="C68" s="106"/>
      <c r="D68" s="15">
        <f>IF(ISERROR(VLOOKUP($C68,'START LİSTE'!$B$7:$F$763,2,0)),"",VLOOKUP($C68,'START LİSTE'!$B$7:$F$763,2,0))</f>
      </c>
      <c r="E68" s="16">
        <f>IF(ISERROR(VLOOKUP($C68,'START LİSTE'!$B$7:$F$763,4,0)),"",VLOOKUP($C68,'START LİSTE'!$B$7:$F$763,4,0))</f>
      </c>
      <c r="F68" s="137">
        <f>IF(ISERROR(VLOOKUP($C68,'FERDİ SONUÇ'!$B$7:$H$997,6,0)),"",VLOOKUP($C68,'FERDİ SONUÇ'!$B$7:$H$997,6,0))</f>
      </c>
      <c r="G68" s="16" t="str">
        <f>IF(OR(E68="",F68="DQ",F68="DNF",F68="DNS",F68=""),"-",VLOOKUP(C68,'FERDİ SONUÇ'!$B$7:$H$997,7,0))</f>
        <v>-</v>
      </c>
      <c r="H68" s="103" t="str">
        <f>IF(OR(E68="",E68="F",F68="DQ",F68="DNF",F68="DNS",F68=""),"-",VLOOKUP(C68,'FERDİ SONUÇ'!$B$7:$H$997,7,0))</f>
        <v>-</v>
      </c>
      <c r="I68" s="18" t="str">
        <f>IF(ISERROR(SMALL(H67:H70,2)),"-",SMALL(H67:H70,2))</f>
        <v>-</v>
      </c>
      <c r="J68" s="19"/>
      <c r="BA68" s="2">
        <v>1091</v>
      </c>
    </row>
    <row r="69" spans="1:53" ht="15" customHeight="1">
      <c r="A69" s="30">
        <f>IF(AND(B69&lt;&gt;"",J69&lt;&gt;"DQ"),COUNT(J$7:J$126)-(RANK(J69,J$7:J$126)+COUNTIF(J$7:J69,J69))+2,IF(C67&lt;&gt;"",BA69,""))</f>
      </c>
      <c r="B69" s="14">
        <f>IF(ISERROR(VLOOKUP(C67,'START LİSTE'!$B$7:$F$763,3,0)),"",VLOOKUP(C67,'START LİSTE'!$B$7:$F$763,3,0))</f>
      </c>
      <c r="C69" s="106"/>
      <c r="D69" s="15">
        <f>IF(ISERROR(VLOOKUP($C69,'START LİSTE'!$B$7:$F$763,2,0)),"",VLOOKUP($C69,'START LİSTE'!$B$7:$F$763,2,0))</f>
      </c>
      <c r="E69" s="16">
        <f>IF(ISERROR(VLOOKUP($C69,'START LİSTE'!$B$7:$F$763,4,0)),"",VLOOKUP($C69,'START LİSTE'!$B$7:$F$763,4,0))</f>
      </c>
      <c r="F69" s="137">
        <f>IF(ISERROR(VLOOKUP($C69,'FERDİ SONUÇ'!$B$7:$H$997,6,0)),"",VLOOKUP($C69,'FERDİ SONUÇ'!$B$7:$H$997,6,0))</f>
      </c>
      <c r="G69" s="16" t="str">
        <f>IF(OR(E69="",F69="DQ",F69="DNF",F69="DNS",F69=""),"-",VLOOKUP(C69,'FERDİ SONUÇ'!$B$7:$H$997,7,0))</f>
        <v>-</v>
      </c>
      <c r="H69" s="103" t="str">
        <f>IF(OR(E69="",E69="F",F69="DQ",F69="DNF",F69="DNS",F69=""),"-",VLOOKUP(C69,'FERDİ SONUÇ'!$B$7:$H$997,7,0))</f>
        <v>-</v>
      </c>
      <c r="I69" s="18" t="str">
        <f>IF(ISERROR(SMALL(H67:H70,3)),"-",SMALL(H67:H70,3))</f>
        <v>-</v>
      </c>
      <c r="J69" s="20">
        <f>IF(C67="","",IF(OR(I67="-",I68="-",I69="-"),"DQ",SUM(I67,I68,I69)))</f>
      </c>
      <c r="BA69" s="2">
        <v>1092</v>
      </c>
    </row>
    <row r="70" spans="1:53" ht="15" customHeight="1">
      <c r="A70" s="13"/>
      <c r="B70" s="14"/>
      <c r="C70" s="106"/>
      <c r="D70" s="15">
        <f>IF(ISERROR(VLOOKUP($C70,'START LİSTE'!$B$7:$F$763,2,0)),"",VLOOKUP($C70,'START LİSTE'!$B$7:$F$763,2,0))</f>
      </c>
      <c r="E70" s="16">
        <f>IF(ISERROR(VLOOKUP($C70,'START LİSTE'!$B$7:$F$763,4,0)),"",VLOOKUP($C70,'START LİSTE'!$B$7:$F$763,4,0))</f>
      </c>
      <c r="F70" s="137">
        <f>IF(ISERROR(VLOOKUP($C70,'FERDİ SONUÇ'!$B$7:$H$997,6,0)),"",VLOOKUP($C70,'FERDİ SONUÇ'!$B$7:$H$997,6,0))</f>
      </c>
      <c r="G70" s="16" t="str">
        <f>IF(OR(E70="",F70="DQ",F70="DNF",F70="DNS",F70=""),"-",VLOOKUP(C70,'FERDİ SONUÇ'!$B$7:$H$997,7,0))</f>
        <v>-</v>
      </c>
      <c r="H70" s="103" t="str">
        <f>IF(OR(E70="",E70="F",F70="DQ",F70="DNF",F70="DNS",F70=""),"-",VLOOKUP(C70,'FERDİ SONUÇ'!$B$7:$H$997,7,0))</f>
        <v>-</v>
      </c>
      <c r="I70" s="18" t="str">
        <f>IF(ISERROR(SMALL(H67:H70,4)),"-",SMALL(H67:H70,4))</f>
        <v>-</v>
      </c>
      <c r="J70" s="19"/>
      <c r="BA70" s="2">
        <v>1093</v>
      </c>
    </row>
    <row r="71" spans="1:53" ht="15" customHeight="1">
      <c r="A71" s="6"/>
      <c r="B71" s="7"/>
      <c r="C71" s="105"/>
      <c r="D71" s="8">
        <f>IF(ISERROR(VLOOKUP($C71,'START LİSTE'!$B$7:$F$763,2,0)),"",VLOOKUP($C71,'START LİSTE'!$B$7:$F$763,2,0))</f>
      </c>
      <c r="E71" s="9">
        <f>IF(ISERROR(VLOOKUP($C71,'START LİSTE'!$B$7:$F$763,4,0)),"",VLOOKUP($C71,'START LİSTE'!$B$7:$F$763,4,0))</f>
      </c>
      <c r="F71" s="136">
        <f>IF(ISERROR(VLOOKUP($C71,'FERDİ SONUÇ'!$B$7:$H$997,6,0)),"",VLOOKUP($C71,'FERDİ SONUÇ'!$B$7:$H$997,6,0))</f>
      </c>
      <c r="G71" s="9" t="str">
        <f>IF(OR(E71="",F71="DQ",F71="DNF",F71="DNS",F71=""),"-",VLOOKUP(C71,'FERDİ SONUÇ'!$B$7:$H$997,7,0))</f>
        <v>-</v>
      </c>
      <c r="H71" s="102" t="str">
        <f>IF(OR(E71="",E71="F",F71="DQ",F71="DNF",F71="DNS",F71=""),"-",VLOOKUP(C71,'FERDİ SONUÇ'!$B$7:$H$997,7,0))</f>
        <v>-</v>
      </c>
      <c r="I71" s="11" t="str">
        <f>IF(ISERROR(SMALL(H71:H74,1)),"-",SMALL(H71:H74,1))</f>
        <v>-</v>
      </c>
      <c r="J71" s="12"/>
      <c r="BA71" s="2">
        <v>1096</v>
      </c>
    </row>
    <row r="72" spans="1:53" ht="15" customHeight="1">
      <c r="A72" s="13"/>
      <c r="B72" s="14"/>
      <c r="C72" s="106"/>
      <c r="D72" s="15">
        <f>IF(ISERROR(VLOOKUP($C72,'START LİSTE'!$B$7:$F$763,2,0)),"",VLOOKUP($C72,'START LİSTE'!$B$7:$F$763,2,0))</f>
      </c>
      <c r="E72" s="16">
        <f>IF(ISERROR(VLOOKUP($C72,'START LİSTE'!$B$7:$F$763,4,0)),"",VLOOKUP($C72,'START LİSTE'!$B$7:$F$763,4,0))</f>
      </c>
      <c r="F72" s="137">
        <f>IF(ISERROR(VLOOKUP($C72,'FERDİ SONUÇ'!$B$7:$H$997,6,0)),"",VLOOKUP($C72,'FERDİ SONUÇ'!$B$7:$H$997,6,0))</f>
      </c>
      <c r="G72" s="16" t="str">
        <f>IF(OR(E72="",F72="DQ",F72="DNF",F72="DNS",F72=""),"-",VLOOKUP(C72,'FERDİ SONUÇ'!$B$7:$H$997,7,0))</f>
        <v>-</v>
      </c>
      <c r="H72" s="103" t="str">
        <f>IF(OR(E72="",E72="F",F72="DQ",F72="DNF",F72="DNS",F72=""),"-",VLOOKUP(C72,'FERDİ SONUÇ'!$B$7:$H$997,7,0))</f>
        <v>-</v>
      </c>
      <c r="I72" s="18" t="str">
        <f>IF(ISERROR(SMALL(H71:H74,2)),"-",SMALL(H71:H74,2))</f>
        <v>-</v>
      </c>
      <c r="J72" s="19"/>
      <c r="BA72" s="2">
        <v>1097</v>
      </c>
    </row>
    <row r="73" spans="1:53" ht="15" customHeight="1">
      <c r="A73" s="30">
        <f>IF(AND(B73&lt;&gt;"",J73&lt;&gt;"DQ"),COUNT(J$7:J$126)-(RANK(J73,J$7:J$126)+COUNTIF(J$7:J73,J73))+2,IF(C71&lt;&gt;"",BA73,""))</f>
      </c>
      <c r="B73" s="14">
        <f>IF(ISERROR(VLOOKUP(C71,'START LİSTE'!$B$7:$F$763,3,0)),"",VLOOKUP(C71,'START LİSTE'!$B$7:$F$763,3,0))</f>
      </c>
      <c r="C73" s="106"/>
      <c r="D73" s="15">
        <f>IF(ISERROR(VLOOKUP($C73,'START LİSTE'!$B$7:$F$763,2,0)),"",VLOOKUP($C73,'START LİSTE'!$B$7:$F$763,2,0))</f>
      </c>
      <c r="E73" s="16">
        <f>IF(ISERROR(VLOOKUP($C73,'START LİSTE'!$B$7:$F$763,4,0)),"",VLOOKUP($C73,'START LİSTE'!$B$7:$F$763,4,0))</f>
      </c>
      <c r="F73" s="137">
        <f>IF(ISERROR(VLOOKUP($C73,'FERDİ SONUÇ'!$B$7:$H$997,6,0)),"",VLOOKUP($C73,'FERDİ SONUÇ'!$B$7:$H$997,6,0))</f>
      </c>
      <c r="G73" s="16" t="str">
        <f>IF(OR(E73="",F73="DQ",F73="DNF",F73="DNS",F73=""),"-",VLOOKUP(C73,'FERDİ SONUÇ'!$B$7:$H$997,7,0))</f>
        <v>-</v>
      </c>
      <c r="H73" s="103" t="str">
        <f>IF(OR(E73="",E73="F",F73="DQ",F73="DNF",F73="DNS",F73=""),"-",VLOOKUP(C73,'FERDİ SONUÇ'!$B$7:$H$997,7,0))</f>
        <v>-</v>
      </c>
      <c r="I73" s="18" t="str">
        <f>IF(ISERROR(SMALL(H71:H74,3)),"-",SMALL(H71:H74,3))</f>
        <v>-</v>
      </c>
      <c r="J73" s="20">
        <f>IF(C71="","",IF(OR(I71="-",I72="-",I73="-"),"DQ",SUM(I71,I72,I73)))</f>
      </c>
      <c r="BA73" s="2">
        <v>1098</v>
      </c>
    </row>
    <row r="74" spans="1:53" ht="15" customHeight="1">
      <c r="A74" s="13"/>
      <c r="B74" s="14"/>
      <c r="C74" s="106"/>
      <c r="D74" s="15">
        <f>IF(ISERROR(VLOOKUP($C74,'START LİSTE'!$B$7:$F$763,2,0)),"",VLOOKUP($C74,'START LİSTE'!$B$7:$F$763,2,0))</f>
      </c>
      <c r="E74" s="16">
        <f>IF(ISERROR(VLOOKUP($C74,'START LİSTE'!$B$7:$F$763,4,0)),"",VLOOKUP($C74,'START LİSTE'!$B$7:$F$763,4,0))</f>
      </c>
      <c r="F74" s="137">
        <f>IF(ISERROR(VLOOKUP($C74,'FERDİ SONUÇ'!$B$7:$H$997,6,0)),"",VLOOKUP($C74,'FERDİ SONUÇ'!$B$7:$H$997,6,0))</f>
      </c>
      <c r="G74" s="16" t="str">
        <f>IF(OR(E74="",F74="DQ",F74="DNF",F74="DNS",F74=""),"-",VLOOKUP(C74,'FERDİ SONUÇ'!$B$7:$H$997,7,0))</f>
        <v>-</v>
      </c>
      <c r="H74" s="103" t="str">
        <f>IF(OR(E74="",E74="F",F74="DQ",F74="DNF",F74="DNS",F74=""),"-",VLOOKUP(C74,'FERDİ SONUÇ'!$B$7:$H$997,7,0))</f>
        <v>-</v>
      </c>
      <c r="I74" s="18" t="str">
        <f>IF(ISERROR(SMALL(H71:H74,4)),"-",SMALL(H71:H74,4))</f>
        <v>-</v>
      </c>
      <c r="J74" s="19"/>
      <c r="BA74" s="2">
        <v>1099</v>
      </c>
    </row>
    <row r="75" spans="1:53" ht="15" customHeight="1">
      <c r="A75" s="6"/>
      <c r="B75" s="7"/>
      <c r="C75" s="105"/>
      <c r="D75" s="8">
        <f>IF(ISERROR(VLOOKUP($C75,'START LİSTE'!$B$7:$F$763,2,0)),"",VLOOKUP($C75,'START LİSTE'!$B$7:$F$763,2,0))</f>
      </c>
      <c r="E75" s="9">
        <f>IF(ISERROR(VLOOKUP($C75,'START LİSTE'!$B$7:$F$763,4,0)),"",VLOOKUP($C75,'START LİSTE'!$B$7:$F$763,4,0))</f>
      </c>
      <c r="F75" s="136">
        <f>IF(ISERROR(VLOOKUP($C75,'FERDİ SONUÇ'!$B$7:$H$997,6,0)),"",VLOOKUP($C75,'FERDİ SONUÇ'!$B$7:$H$997,6,0))</f>
      </c>
      <c r="G75" s="9" t="str">
        <f>IF(OR(E75="",F75="DQ",F75="DNF",F75="DNS",F75=""),"-",VLOOKUP(C75,'FERDİ SONUÇ'!$B$7:$H$997,7,0))</f>
        <v>-</v>
      </c>
      <c r="H75" s="102" t="str">
        <f>IF(OR(E75="",E75="F",F75="DQ",F75="DNF",F75="DNS",F75=""),"-",VLOOKUP(C75,'FERDİ SONUÇ'!$B$7:$H$997,7,0))</f>
        <v>-</v>
      </c>
      <c r="I75" s="11" t="str">
        <f>IF(ISERROR(SMALL(H75:H78,1)),"-",SMALL(H75:H78,1))</f>
        <v>-</v>
      </c>
      <c r="J75" s="12"/>
      <c r="BA75" s="2">
        <v>1102</v>
      </c>
    </row>
    <row r="76" spans="1:53" ht="15" customHeight="1">
      <c r="A76" s="13"/>
      <c r="B76" s="14"/>
      <c r="C76" s="106"/>
      <c r="D76" s="15">
        <f>IF(ISERROR(VLOOKUP($C76,'START LİSTE'!$B$7:$F$763,2,0)),"",VLOOKUP($C76,'START LİSTE'!$B$7:$F$763,2,0))</f>
      </c>
      <c r="E76" s="16">
        <f>IF(ISERROR(VLOOKUP($C76,'START LİSTE'!$B$7:$F$763,4,0)),"",VLOOKUP($C76,'START LİSTE'!$B$7:$F$763,4,0))</f>
      </c>
      <c r="F76" s="137">
        <f>IF(ISERROR(VLOOKUP($C76,'FERDİ SONUÇ'!$B$7:$H$997,6,0)),"",VLOOKUP($C76,'FERDİ SONUÇ'!$B$7:$H$997,6,0))</f>
      </c>
      <c r="G76" s="16" t="str">
        <f>IF(OR(E76="",F76="DQ",F76="DNF",F76="DNS",F76=""),"-",VLOOKUP(C76,'FERDİ SONUÇ'!$B$7:$H$997,7,0))</f>
        <v>-</v>
      </c>
      <c r="H76" s="103" t="str">
        <f>IF(OR(E76="",E76="F",F76="DQ",F76="DNF",F76="DNS",F76=""),"-",VLOOKUP(C76,'FERDİ SONUÇ'!$B$7:$H$997,7,0))</f>
        <v>-</v>
      </c>
      <c r="I76" s="18" t="str">
        <f>IF(ISERROR(SMALL(H75:H78,2)),"-",SMALL(H75:H78,2))</f>
        <v>-</v>
      </c>
      <c r="J76" s="19"/>
      <c r="BA76" s="2">
        <v>1103</v>
      </c>
    </row>
    <row r="77" spans="1:53" ht="15" customHeight="1">
      <c r="A77" s="30">
        <f>IF(AND(B77&lt;&gt;"",J77&lt;&gt;"DQ"),COUNT(J$7:J$126)-(RANK(J77,J$7:J$126)+COUNTIF(J$7:J77,J77))+2,IF(C75&lt;&gt;"",BA77,""))</f>
      </c>
      <c r="B77" s="14">
        <f>IF(ISERROR(VLOOKUP(C75,'START LİSTE'!$B$7:$F$763,3,0)),"",VLOOKUP(C75,'START LİSTE'!$B$7:$F$763,3,0))</f>
      </c>
      <c r="C77" s="106"/>
      <c r="D77" s="15">
        <f>IF(ISERROR(VLOOKUP($C77,'START LİSTE'!$B$7:$F$763,2,0)),"",VLOOKUP($C77,'START LİSTE'!$B$7:$F$763,2,0))</f>
      </c>
      <c r="E77" s="16">
        <f>IF(ISERROR(VLOOKUP($C77,'START LİSTE'!$B$7:$F$763,4,0)),"",VLOOKUP($C77,'START LİSTE'!$B$7:$F$763,4,0))</f>
      </c>
      <c r="F77" s="137">
        <f>IF(ISERROR(VLOOKUP($C77,'FERDİ SONUÇ'!$B$7:$H$997,6,0)),"",VLOOKUP($C77,'FERDİ SONUÇ'!$B$7:$H$997,6,0))</f>
      </c>
      <c r="G77" s="16" t="str">
        <f>IF(OR(E77="",F77="DQ",F77="DNF",F77="DNS",F77=""),"-",VLOOKUP(C77,'FERDİ SONUÇ'!$B$7:$H$997,7,0))</f>
        <v>-</v>
      </c>
      <c r="H77" s="103" t="str">
        <f>IF(OR(E77="",E77="F",F77="DQ",F77="DNF",F77="DNS",F77=""),"-",VLOOKUP(C77,'FERDİ SONUÇ'!$B$7:$H$997,7,0))</f>
        <v>-</v>
      </c>
      <c r="I77" s="18" t="str">
        <f>IF(ISERROR(SMALL(H75:H78,3)),"-",SMALL(H75:H78,3))</f>
        <v>-</v>
      </c>
      <c r="J77" s="20">
        <f>IF(C75="","",IF(OR(I75="-",I76="-",I77="-"),"DQ",SUM(I75,I76,I77)))</f>
      </c>
      <c r="BA77" s="2">
        <v>1104</v>
      </c>
    </row>
    <row r="78" spans="1:53" ht="15" customHeight="1">
      <c r="A78" s="13"/>
      <c r="B78" s="14"/>
      <c r="C78" s="106"/>
      <c r="D78" s="15">
        <f>IF(ISERROR(VLOOKUP($C78,'START LİSTE'!$B$7:$F$763,2,0)),"",VLOOKUP($C78,'START LİSTE'!$B$7:$F$763,2,0))</f>
      </c>
      <c r="E78" s="16">
        <f>IF(ISERROR(VLOOKUP($C78,'START LİSTE'!$B$7:$F$763,4,0)),"",VLOOKUP($C78,'START LİSTE'!$B$7:$F$763,4,0))</f>
      </c>
      <c r="F78" s="137">
        <f>IF(ISERROR(VLOOKUP($C78,'FERDİ SONUÇ'!$B$7:$H$997,6,0)),"",VLOOKUP($C78,'FERDİ SONUÇ'!$B$7:$H$997,6,0))</f>
      </c>
      <c r="G78" s="16" t="str">
        <f>IF(OR(E78="",F78="DQ",F78="DNF",F78="DNS",F78=""),"-",VLOOKUP(C78,'FERDİ SONUÇ'!$B$7:$H$997,7,0))</f>
        <v>-</v>
      </c>
      <c r="H78" s="103" t="str">
        <f>IF(OR(E78="",E78="F",F78="DQ",F78="DNF",F78="DNS",F78=""),"-",VLOOKUP(C78,'FERDİ SONUÇ'!$B$7:$H$997,7,0))</f>
        <v>-</v>
      </c>
      <c r="I78" s="18" t="str">
        <f>IF(ISERROR(SMALL(H75:H78,4)),"-",SMALL(H75:H78,4))</f>
        <v>-</v>
      </c>
      <c r="J78" s="19"/>
      <c r="BA78" s="2">
        <v>1105</v>
      </c>
    </row>
    <row r="79" spans="1:53" ht="15" customHeight="1">
      <c r="A79" s="6"/>
      <c r="B79" s="7"/>
      <c r="C79" s="105"/>
      <c r="D79" s="8">
        <f>IF(ISERROR(VLOOKUP($C79,'START LİSTE'!$B$7:$F$763,2,0)),"",VLOOKUP($C79,'START LİSTE'!$B$7:$F$763,2,0))</f>
      </c>
      <c r="E79" s="9">
        <f>IF(ISERROR(VLOOKUP($C79,'START LİSTE'!$B$7:$F$763,4,0)),"",VLOOKUP($C79,'START LİSTE'!$B$7:$F$763,4,0))</f>
      </c>
      <c r="F79" s="136">
        <f>IF(ISERROR(VLOOKUP($C79,'FERDİ SONUÇ'!$B$7:$H$997,6,0)),"",VLOOKUP($C79,'FERDİ SONUÇ'!$B$7:$H$997,6,0))</f>
      </c>
      <c r="G79" s="9" t="str">
        <f>IF(OR(E79="",F79="DQ",F79="DNF",F79="DNS",F79=""),"-",VLOOKUP(C79,'FERDİ SONUÇ'!$B$7:$H$997,7,0))</f>
        <v>-</v>
      </c>
      <c r="H79" s="102" t="str">
        <f>IF(OR(E79="",E79="F",F79="DQ",F79="DNF",F79="DNS",F79=""),"-",VLOOKUP(C79,'FERDİ SONUÇ'!$B$7:$H$997,7,0))</f>
        <v>-</v>
      </c>
      <c r="I79" s="11" t="str">
        <f>IF(ISERROR(SMALL(H79:H82,1)),"-",SMALL(H79:H82,1))</f>
        <v>-</v>
      </c>
      <c r="J79" s="12"/>
      <c r="BA79" s="2">
        <v>1108</v>
      </c>
    </row>
    <row r="80" spans="1:53" ht="15" customHeight="1">
      <c r="A80" s="13"/>
      <c r="B80" s="14"/>
      <c r="C80" s="106"/>
      <c r="D80" s="15">
        <f>IF(ISERROR(VLOOKUP($C80,'START LİSTE'!$B$7:$F$763,2,0)),"",VLOOKUP($C80,'START LİSTE'!$B$7:$F$763,2,0))</f>
      </c>
      <c r="E80" s="16">
        <f>IF(ISERROR(VLOOKUP($C80,'START LİSTE'!$B$7:$F$763,4,0)),"",VLOOKUP($C80,'START LİSTE'!$B$7:$F$763,4,0))</f>
      </c>
      <c r="F80" s="137">
        <f>IF(ISERROR(VLOOKUP($C80,'FERDİ SONUÇ'!$B$7:$H$997,6,0)),"",VLOOKUP($C80,'FERDİ SONUÇ'!$B$7:$H$997,6,0))</f>
      </c>
      <c r="G80" s="16" t="str">
        <f>IF(OR(E80="",F80="DQ",F80="DNF",F80="DNS",F80=""),"-",VLOOKUP(C80,'FERDİ SONUÇ'!$B$7:$H$997,7,0))</f>
        <v>-</v>
      </c>
      <c r="H80" s="103" t="str">
        <f>IF(OR(E80="",E80="F",F80="DQ",F80="DNF",F80="DNS",F80=""),"-",VLOOKUP(C80,'FERDİ SONUÇ'!$B$7:$H$997,7,0))</f>
        <v>-</v>
      </c>
      <c r="I80" s="18" t="str">
        <f>IF(ISERROR(SMALL(H79:H82,2)),"-",SMALL(H79:H82,2))</f>
        <v>-</v>
      </c>
      <c r="J80" s="19"/>
      <c r="BA80" s="2">
        <v>1109</v>
      </c>
    </row>
    <row r="81" spans="1:53" ht="15" customHeight="1">
      <c r="A81" s="30">
        <f>IF(AND(B81&lt;&gt;"",J81&lt;&gt;"DQ"),COUNT(J$7:J$126)-(RANK(J81,J$7:J$126)+COUNTIF(J$7:J81,J81))+2,IF(C79&lt;&gt;"",BA81,""))</f>
      </c>
      <c r="B81" s="14">
        <f>IF(ISERROR(VLOOKUP(C79,'START LİSTE'!$B$7:$F$763,3,0)),"",VLOOKUP(C79,'START LİSTE'!$B$7:$F$763,3,0))</f>
      </c>
      <c r="C81" s="106"/>
      <c r="D81" s="15">
        <f>IF(ISERROR(VLOOKUP($C81,'START LİSTE'!$B$7:$F$763,2,0)),"",VLOOKUP($C81,'START LİSTE'!$B$7:$F$763,2,0))</f>
      </c>
      <c r="E81" s="16">
        <f>IF(ISERROR(VLOOKUP($C81,'START LİSTE'!$B$7:$F$763,4,0)),"",VLOOKUP($C81,'START LİSTE'!$B$7:$F$763,4,0))</f>
      </c>
      <c r="F81" s="137">
        <f>IF(ISERROR(VLOOKUP($C81,'FERDİ SONUÇ'!$B$7:$H$997,6,0)),"",VLOOKUP($C81,'FERDİ SONUÇ'!$B$7:$H$997,6,0))</f>
      </c>
      <c r="G81" s="16" t="str">
        <f>IF(OR(E81="",F81="DQ",F81="DNF",F81="DNS",F81=""),"-",VLOOKUP(C81,'FERDİ SONUÇ'!$B$7:$H$997,7,0))</f>
        <v>-</v>
      </c>
      <c r="H81" s="103" t="str">
        <f>IF(OR(E81="",E81="F",F81="DQ",F81="DNF",F81="DNS",F81=""),"-",VLOOKUP(C81,'FERDİ SONUÇ'!$B$7:$H$997,7,0))</f>
        <v>-</v>
      </c>
      <c r="I81" s="18" t="str">
        <f>IF(ISERROR(SMALL(H79:H82,3)),"-",SMALL(H79:H82,3))</f>
        <v>-</v>
      </c>
      <c r="J81" s="20">
        <f>IF(C79="","",IF(OR(I79="-",I80="-",I81="-"),"DQ",SUM(I79,I80,I81)))</f>
      </c>
      <c r="BA81" s="2">
        <v>1110</v>
      </c>
    </row>
    <row r="82" spans="1:53" ht="15" customHeight="1">
      <c r="A82" s="13"/>
      <c r="B82" s="14"/>
      <c r="C82" s="106"/>
      <c r="D82" s="15">
        <f>IF(ISERROR(VLOOKUP($C82,'START LİSTE'!$B$7:$F$763,2,0)),"",VLOOKUP($C82,'START LİSTE'!$B$7:$F$763,2,0))</f>
      </c>
      <c r="E82" s="16">
        <f>IF(ISERROR(VLOOKUP($C82,'START LİSTE'!$B$7:$F$763,4,0)),"",VLOOKUP($C82,'START LİSTE'!$B$7:$F$763,4,0))</f>
      </c>
      <c r="F82" s="137">
        <f>IF(ISERROR(VLOOKUP($C82,'FERDİ SONUÇ'!$B$7:$H$997,6,0)),"",VLOOKUP($C82,'FERDİ SONUÇ'!$B$7:$H$997,6,0))</f>
      </c>
      <c r="G82" s="16" t="str">
        <f>IF(OR(E82="",F82="DQ",F82="DNF",F82="DNS",F82=""),"-",VLOOKUP(C82,'FERDİ SONUÇ'!$B$7:$H$997,7,0))</f>
        <v>-</v>
      </c>
      <c r="H82" s="103" t="str">
        <f>IF(OR(E82="",E82="F",F82="DQ",F82="DNF",F82="DNS",F82=""),"-",VLOOKUP(C82,'FERDİ SONUÇ'!$B$7:$H$997,7,0))</f>
        <v>-</v>
      </c>
      <c r="I82" s="18" t="str">
        <f>IF(ISERROR(SMALL(H79:H82,4)),"-",SMALL(H79:H82,4))</f>
        <v>-</v>
      </c>
      <c r="J82" s="19"/>
      <c r="BA82" s="2">
        <v>1111</v>
      </c>
    </row>
    <row r="83" spans="1:53" ht="15" customHeight="1">
      <c r="A83" s="6"/>
      <c r="B83" s="7"/>
      <c r="C83" s="105"/>
      <c r="D83" s="8">
        <f>IF(ISERROR(VLOOKUP($C83,'START LİSTE'!$B$7:$F$763,2,0)),"",VLOOKUP($C83,'START LİSTE'!$B$7:$F$763,2,0))</f>
      </c>
      <c r="E83" s="9">
        <f>IF(ISERROR(VLOOKUP($C83,'START LİSTE'!$B$7:$F$763,4,0)),"",VLOOKUP($C83,'START LİSTE'!$B$7:$F$763,4,0))</f>
      </c>
      <c r="F83" s="136">
        <f>IF(ISERROR(VLOOKUP($C83,'FERDİ SONUÇ'!$B$7:$H$997,6,0)),"",VLOOKUP($C83,'FERDİ SONUÇ'!$B$7:$H$997,6,0))</f>
      </c>
      <c r="G83" s="9" t="str">
        <f>IF(OR(E83="",F83="DQ",F83="DNF",F83="DNS",F83=""),"-",VLOOKUP(C83,'FERDİ SONUÇ'!$B$7:$H$997,7,0))</f>
        <v>-</v>
      </c>
      <c r="H83" s="102" t="str">
        <f>IF(OR(E83="",E83="F",F83="DQ",F83="DNF",F83="DNS",F83=""),"-",VLOOKUP(C83,'FERDİ SONUÇ'!$B$7:$H$997,7,0))</f>
        <v>-</v>
      </c>
      <c r="I83" s="11" t="str">
        <f>IF(ISERROR(SMALL(H83:H86,1)),"-",SMALL(H83:H86,1))</f>
        <v>-</v>
      </c>
      <c r="J83" s="12"/>
      <c r="BA83" s="2">
        <v>1114</v>
      </c>
    </row>
    <row r="84" spans="1:53" ht="15" customHeight="1">
      <c r="A84" s="13"/>
      <c r="B84" s="14"/>
      <c r="C84" s="106"/>
      <c r="D84" s="15">
        <f>IF(ISERROR(VLOOKUP($C84,'START LİSTE'!$B$7:$F$763,2,0)),"",VLOOKUP($C84,'START LİSTE'!$B$7:$F$763,2,0))</f>
      </c>
      <c r="E84" s="16">
        <f>IF(ISERROR(VLOOKUP($C84,'START LİSTE'!$B$7:$F$763,4,0)),"",VLOOKUP($C84,'START LİSTE'!$B$7:$F$763,4,0))</f>
      </c>
      <c r="F84" s="137">
        <f>IF(ISERROR(VLOOKUP($C84,'FERDİ SONUÇ'!$B$7:$H$997,6,0)),"",VLOOKUP($C84,'FERDİ SONUÇ'!$B$7:$H$997,6,0))</f>
      </c>
      <c r="G84" s="16" t="str">
        <f>IF(OR(E84="",F84="DQ",F84="DNF",F84="DNS",F84=""),"-",VLOOKUP(C84,'FERDİ SONUÇ'!$B$7:$H$997,7,0))</f>
        <v>-</v>
      </c>
      <c r="H84" s="103" t="str">
        <f>IF(OR(E84="",E84="F",F84="DQ",F84="DNF",F84="DNS",F84=""),"-",VLOOKUP(C84,'FERDİ SONUÇ'!$B$7:$H$997,7,0))</f>
        <v>-</v>
      </c>
      <c r="I84" s="18" t="str">
        <f>IF(ISERROR(SMALL(H83:H86,2)),"-",SMALL(H83:H86,2))</f>
        <v>-</v>
      </c>
      <c r="J84" s="19"/>
      <c r="BA84" s="2">
        <v>1115</v>
      </c>
    </row>
    <row r="85" spans="1:53" ht="15" customHeight="1">
      <c r="A85" s="30">
        <f>IF(AND(B85&lt;&gt;"",J85&lt;&gt;"DQ"),COUNT(J$7:J$126)-(RANK(J85,J$7:J$126)+COUNTIF(J$7:J85,J85))+2,IF(C83&lt;&gt;"",BA85,""))</f>
      </c>
      <c r="B85" s="14">
        <f>IF(ISERROR(VLOOKUP(C83,'START LİSTE'!$B$7:$F$763,3,0)),"",VLOOKUP(C83,'START LİSTE'!$B$7:$F$763,3,0))</f>
      </c>
      <c r="C85" s="106"/>
      <c r="D85" s="15">
        <f>IF(ISERROR(VLOOKUP($C85,'START LİSTE'!$B$7:$F$763,2,0)),"",VLOOKUP($C85,'START LİSTE'!$B$7:$F$763,2,0))</f>
      </c>
      <c r="E85" s="16">
        <f>IF(ISERROR(VLOOKUP($C85,'START LİSTE'!$B$7:$F$763,4,0)),"",VLOOKUP($C85,'START LİSTE'!$B$7:$F$763,4,0))</f>
      </c>
      <c r="F85" s="137">
        <f>IF(ISERROR(VLOOKUP($C85,'FERDİ SONUÇ'!$B$7:$H$997,6,0)),"",VLOOKUP($C85,'FERDİ SONUÇ'!$B$7:$H$997,6,0))</f>
      </c>
      <c r="G85" s="16" t="str">
        <f>IF(OR(E85="",F85="DQ",F85="DNF",F85="DNS",F85=""),"-",VLOOKUP(C85,'FERDİ SONUÇ'!$B$7:$H$997,7,0))</f>
        <v>-</v>
      </c>
      <c r="H85" s="103" t="str">
        <f>IF(OR(E85="",E85="F",F85="DQ",F85="DNF",F85="DNS",F85=""),"-",VLOOKUP(C85,'FERDİ SONUÇ'!$B$7:$H$997,7,0))</f>
        <v>-</v>
      </c>
      <c r="I85" s="18" t="str">
        <f>IF(ISERROR(SMALL(H83:H86,3)),"-",SMALL(H83:H86,3))</f>
        <v>-</v>
      </c>
      <c r="J85" s="20">
        <f>IF(C83="","",IF(OR(I83="-",I84="-",I85="-"),"DQ",SUM(I83,I84,I85)))</f>
      </c>
      <c r="BA85" s="2">
        <v>1116</v>
      </c>
    </row>
    <row r="86" spans="1:53" ht="15" customHeight="1">
      <c r="A86" s="13"/>
      <c r="B86" s="14"/>
      <c r="C86" s="106"/>
      <c r="D86" s="15">
        <f>IF(ISERROR(VLOOKUP($C86,'START LİSTE'!$B$7:$F$763,2,0)),"",VLOOKUP($C86,'START LİSTE'!$B$7:$F$763,2,0))</f>
      </c>
      <c r="E86" s="16">
        <f>IF(ISERROR(VLOOKUP($C86,'START LİSTE'!$B$7:$F$763,4,0)),"",VLOOKUP($C86,'START LİSTE'!$B$7:$F$763,4,0))</f>
      </c>
      <c r="F86" s="137">
        <f>IF(ISERROR(VLOOKUP($C86,'FERDİ SONUÇ'!$B$7:$H$997,6,0)),"",VLOOKUP($C86,'FERDİ SONUÇ'!$B$7:$H$997,6,0))</f>
      </c>
      <c r="G86" s="16" t="str">
        <f>IF(OR(E86="",F86="DQ",F86="DNF",F86="DNS",F86=""),"-",VLOOKUP(C86,'FERDİ SONUÇ'!$B$7:$H$997,7,0))</f>
        <v>-</v>
      </c>
      <c r="H86" s="103" t="str">
        <f>IF(OR(E86="",E86="F",F86="DQ",F86="DNF",F86="DNS",F86=""),"-",VLOOKUP(C86,'FERDİ SONUÇ'!$B$7:$H$997,7,0))</f>
        <v>-</v>
      </c>
      <c r="I86" s="18" t="str">
        <f>IF(ISERROR(SMALL(H83:H86,4)),"-",SMALL(H83:H86,4))</f>
        <v>-</v>
      </c>
      <c r="J86" s="19"/>
      <c r="BA86" s="2">
        <v>1117</v>
      </c>
    </row>
    <row r="87" spans="1:53" ht="15" customHeight="1">
      <c r="A87" s="6"/>
      <c r="B87" s="7"/>
      <c r="C87" s="105"/>
      <c r="D87" s="8">
        <f>IF(ISERROR(VLOOKUP($C87,'START LİSTE'!$B$7:$F$763,2,0)),"",VLOOKUP($C87,'START LİSTE'!$B$7:$F$763,2,0))</f>
      </c>
      <c r="E87" s="9">
        <f>IF(ISERROR(VLOOKUP($C87,'START LİSTE'!$B$7:$F$763,4,0)),"",VLOOKUP($C87,'START LİSTE'!$B$7:$F$763,4,0))</f>
      </c>
      <c r="F87" s="136">
        <f>IF(ISERROR(VLOOKUP($C87,'FERDİ SONUÇ'!$B$7:$H$997,6,0)),"",VLOOKUP($C87,'FERDİ SONUÇ'!$B$7:$H$997,6,0))</f>
      </c>
      <c r="G87" s="9" t="str">
        <f>IF(OR(E87="",F87="DQ",F87="DNF",F87="DNS",F87=""),"-",VLOOKUP(C87,'FERDİ SONUÇ'!$B$7:$H$997,7,0))</f>
        <v>-</v>
      </c>
      <c r="H87" s="102" t="str">
        <f>IF(OR(E87="",E87="F",F87="DQ",F87="DNF",F87="DNS",F87=""),"-",VLOOKUP(C87,'FERDİ SONUÇ'!$B$7:$H$997,7,0))</f>
        <v>-</v>
      </c>
      <c r="I87" s="11" t="str">
        <f>IF(ISERROR(SMALL(H87:H90,1)),"-",SMALL(H87:H90,1))</f>
        <v>-</v>
      </c>
      <c r="J87" s="12"/>
      <c r="BA87" s="2">
        <v>1120</v>
      </c>
    </row>
    <row r="88" spans="1:53" ht="15" customHeight="1">
      <c r="A88" s="13"/>
      <c r="B88" s="14"/>
      <c r="C88" s="106"/>
      <c r="D88" s="15">
        <f>IF(ISERROR(VLOOKUP($C88,'START LİSTE'!$B$7:$F$763,2,0)),"",VLOOKUP($C88,'START LİSTE'!$B$7:$F$763,2,0))</f>
      </c>
      <c r="E88" s="16">
        <f>IF(ISERROR(VLOOKUP($C88,'START LİSTE'!$B$7:$F$763,4,0)),"",VLOOKUP($C88,'START LİSTE'!$B$7:$F$763,4,0))</f>
      </c>
      <c r="F88" s="137">
        <f>IF(ISERROR(VLOOKUP($C88,'FERDİ SONUÇ'!$B$7:$H$997,6,0)),"",VLOOKUP($C88,'FERDİ SONUÇ'!$B$7:$H$997,6,0))</f>
      </c>
      <c r="G88" s="16" t="str">
        <f>IF(OR(E88="",F88="DQ",F88="DNF",F88="DNS",F88=""),"-",VLOOKUP(C88,'FERDİ SONUÇ'!$B$7:$H$997,7,0))</f>
        <v>-</v>
      </c>
      <c r="H88" s="103" t="str">
        <f>IF(OR(E88="",E88="F",F88="DQ",F88="DNF",F88="DNS",F88=""),"-",VLOOKUP(C88,'FERDİ SONUÇ'!$B$7:$H$997,7,0))</f>
        <v>-</v>
      </c>
      <c r="I88" s="18" t="str">
        <f>IF(ISERROR(SMALL(H87:H90,2)),"-",SMALL(H87:H90,2))</f>
        <v>-</v>
      </c>
      <c r="J88" s="19"/>
      <c r="BA88" s="2">
        <v>1121</v>
      </c>
    </row>
    <row r="89" spans="1:53" ht="15" customHeight="1">
      <c r="A89" s="30">
        <f>IF(AND(B89&lt;&gt;"",J89&lt;&gt;"DQ"),COUNT(J$7:J$126)-(RANK(J89,J$7:J$126)+COUNTIF(J$7:J89,J89))+2,IF(C87&lt;&gt;"",BA89,""))</f>
      </c>
      <c r="B89" s="14">
        <f>IF(ISERROR(VLOOKUP(C87,'START LİSTE'!$B$7:$F$763,3,0)),"",VLOOKUP(C87,'START LİSTE'!$B$7:$F$763,3,0))</f>
      </c>
      <c r="C89" s="106"/>
      <c r="D89" s="15">
        <f>IF(ISERROR(VLOOKUP($C89,'START LİSTE'!$B$7:$F$763,2,0)),"",VLOOKUP($C89,'START LİSTE'!$B$7:$F$763,2,0))</f>
      </c>
      <c r="E89" s="16">
        <f>IF(ISERROR(VLOOKUP($C89,'START LİSTE'!$B$7:$F$763,4,0)),"",VLOOKUP($C89,'START LİSTE'!$B$7:$F$763,4,0))</f>
      </c>
      <c r="F89" s="137">
        <f>IF(ISERROR(VLOOKUP($C89,'FERDİ SONUÇ'!$B$7:$H$997,6,0)),"",VLOOKUP($C89,'FERDİ SONUÇ'!$B$7:$H$997,6,0))</f>
      </c>
      <c r="G89" s="16" t="str">
        <f>IF(OR(E89="",F89="DQ",F89="DNF",F89="DNS",F89=""),"-",VLOOKUP(C89,'FERDİ SONUÇ'!$B$7:$H$997,7,0))</f>
        <v>-</v>
      </c>
      <c r="H89" s="103" t="str">
        <f>IF(OR(E89="",E89="F",F89="DQ",F89="DNF",F89="DNS",F89=""),"-",VLOOKUP(C89,'FERDİ SONUÇ'!$B$7:$H$997,7,0))</f>
        <v>-</v>
      </c>
      <c r="I89" s="18" t="str">
        <f>IF(ISERROR(SMALL(H87:H90,3)),"-",SMALL(H87:H90,3))</f>
        <v>-</v>
      </c>
      <c r="J89" s="20">
        <f>IF(C87="","",IF(OR(I87="-",I88="-",I89="-"),"DQ",SUM(I87,I88,I89)))</f>
      </c>
      <c r="BA89" s="2">
        <v>1122</v>
      </c>
    </row>
    <row r="90" spans="1:53" ht="15" customHeight="1">
      <c r="A90" s="13"/>
      <c r="B90" s="14"/>
      <c r="C90" s="106"/>
      <c r="D90" s="15">
        <f>IF(ISERROR(VLOOKUP($C90,'START LİSTE'!$B$7:$F$763,2,0)),"",VLOOKUP($C90,'START LİSTE'!$B$7:$F$763,2,0))</f>
      </c>
      <c r="E90" s="16">
        <f>IF(ISERROR(VLOOKUP($C90,'START LİSTE'!$B$7:$F$763,4,0)),"",VLOOKUP($C90,'START LİSTE'!$B$7:$F$763,4,0))</f>
      </c>
      <c r="F90" s="137">
        <f>IF(ISERROR(VLOOKUP($C90,'FERDİ SONUÇ'!$B$7:$H$997,6,0)),"",VLOOKUP($C90,'FERDİ SONUÇ'!$B$7:$H$997,6,0))</f>
      </c>
      <c r="G90" s="16" t="str">
        <f>IF(OR(E90="",F90="DQ",F90="DNF",F90="DNS",F90=""),"-",VLOOKUP(C90,'FERDİ SONUÇ'!$B$7:$H$997,7,0))</f>
        <v>-</v>
      </c>
      <c r="H90" s="103" t="str">
        <f>IF(OR(E90="",E90="F",F90="DQ",F90="DNF",F90="DNS",F90=""),"-",VLOOKUP(C90,'FERDİ SONUÇ'!$B$7:$H$997,7,0))</f>
        <v>-</v>
      </c>
      <c r="I90" s="18" t="str">
        <f>IF(ISERROR(SMALL(H87:H90,4)),"-",SMALL(H87:H90,4))</f>
        <v>-</v>
      </c>
      <c r="J90" s="19"/>
      <c r="BA90" s="2">
        <v>1123</v>
      </c>
    </row>
    <row r="91" spans="1:53" ht="15" customHeight="1">
      <c r="A91" s="6"/>
      <c r="B91" s="7"/>
      <c r="C91" s="105"/>
      <c r="D91" s="8">
        <f>IF(ISERROR(VLOOKUP($C91,'START LİSTE'!$B$7:$F$763,2,0)),"",VLOOKUP($C91,'START LİSTE'!$B$7:$F$763,2,0))</f>
      </c>
      <c r="E91" s="9">
        <f>IF(ISERROR(VLOOKUP($C91,'START LİSTE'!$B$7:$F$763,4,0)),"",VLOOKUP($C91,'START LİSTE'!$B$7:$F$763,4,0))</f>
      </c>
      <c r="F91" s="136">
        <f>IF(ISERROR(VLOOKUP($C91,'FERDİ SONUÇ'!$B$7:$H$997,6,0)),"",VLOOKUP($C91,'FERDİ SONUÇ'!$B$7:$H$997,6,0))</f>
      </c>
      <c r="G91" s="9" t="str">
        <f>IF(OR(E91="",F91="DQ",F91="DNF",F91="DNS",F91=""),"-",VLOOKUP(C91,'FERDİ SONUÇ'!$B$7:$H$997,7,0))</f>
        <v>-</v>
      </c>
      <c r="H91" s="102" t="str">
        <f>IF(OR(E91="",E91="F",F91="DQ",F91="DNF",F91="DNS",F91=""),"-",VLOOKUP(C91,'FERDİ SONUÇ'!$B$7:$H$997,7,0))</f>
        <v>-</v>
      </c>
      <c r="I91" s="11" t="str">
        <f>IF(ISERROR(SMALL(H91:H94,1)),"-",SMALL(H91:H94,1))</f>
        <v>-</v>
      </c>
      <c r="J91" s="12"/>
      <c r="BA91" s="2">
        <v>1126</v>
      </c>
    </row>
    <row r="92" spans="1:53" ht="15" customHeight="1">
      <c r="A92" s="13"/>
      <c r="B92" s="14"/>
      <c r="C92" s="106"/>
      <c r="D92" s="15">
        <f>IF(ISERROR(VLOOKUP($C92,'START LİSTE'!$B$7:$F$763,2,0)),"",VLOOKUP($C92,'START LİSTE'!$B$7:$F$763,2,0))</f>
      </c>
      <c r="E92" s="16">
        <f>IF(ISERROR(VLOOKUP($C92,'START LİSTE'!$B$7:$F$763,4,0)),"",VLOOKUP($C92,'START LİSTE'!$B$7:$F$763,4,0))</f>
      </c>
      <c r="F92" s="137">
        <f>IF(ISERROR(VLOOKUP($C92,'FERDİ SONUÇ'!$B$7:$H$997,6,0)),"",VLOOKUP($C92,'FERDİ SONUÇ'!$B$7:$H$997,6,0))</f>
      </c>
      <c r="G92" s="16" t="str">
        <f>IF(OR(E92="",F92="DQ",F92="DNF",F92="DNS",F92=""),"-",VLOOKUP(C92,'FERDİ SONUÇ'!$B$7:$H$997,7,0))</f>
        <v>-</v>
      </c>
      <c r="H92" s="103" t="str">
        <f>IF(OR(E92="",E92="F",F92="DQ",F92="DNF",F92="DNS",F92=""),"-",VLOOKUP(C92,'FERDİ SONUÇ'!$B$7:$H$997,7,0))</f>
        <v>-</v>
      </c>
      <c r="I92" s="18" t="str">
        <f>IF(ISERROR(SMALL(H91:H94,2)),"-",SMALL(H91:H94,2))</f>
        <v>-</v>
      </c>
      <c r="J92" s="19"/>
      <c r="BA92" s="2">
        <v>1127</v>
      </c>
    </row>
    <row r="93" spans="1:53" ht="15" customHeight="1">
      <c r="A93" s="30">
        <f>IF(AND(B93&lt;&gt;"",J93&lt;&gt;"DQ"),COUNT(J$7:J$126)-(RANK(J93,J$7:J$126)+COUNTIF(J$7:J93,J93))+2,IF(C91&lt;&gt;"",BA93,""))</f>
      </c>
      <c r="B93" s="14">
        <f>IF(ISERROR(VLOOKUP(C91,'START LİSTE'!$B$7:$F$763,3,0)),"",VLOOKUP(C91,'START LİSTE'!$B$7:$F$763,3,0))</f>
      </c>
      <c r="C93" s="106"/>
      <c r="D93" s="15">
        <f>IF(ISERROR(VLOOKUP($C93,'START LİSTE'!$B$7:$F$763,2,0)),"",VLOOKUP($C93,'START LİSTE'!$B$7:$F$763,2,0))</f>
      </c>
      <c r="E93" s="16">
        <f>IF(ISERROR(VLOOKUP($C93,'START LİSTE'!$B$7:$F$763,4,0)),"",VLOOKUP($C93,'START LİSTE'!$B$7:$F$763,4,0))</f>
      </c>
      <c r="F93" s="137">
        <f>IF(ISERROR(VLOOKUP($C93,'FERDİ SONUÇ'!$B$7:$H$997,6,0)),"",VLOOKUP($C93,'FERDİ SONUÇ'!$B$7:$H$997,6,0))</f>
      </c>
      <c r="G93" s="16" t="str">
        <f>IF(OR(E93="",F93="DQ",F93="DNF",F93="DNS",F93=""),"-",VLOOKUP(C93,'FERDİ SONUÇ'!$B$7:$H$997,7,0))</f>
        <v>-</v>
      </c>
      <c r="H93" s="103" t="str">
        <f>IF(OR(E93="",E93="F",F93="DQ",F93="DNF",F93="DNS",F93=""),"-",VLOOKUP(C93,'FERDİ SONUÇ'!$B$7:$H$997,7,0))</f>
        <v>-</v>
      </c>
      <c r="I93" s="18" t="str">
        <f>IF(ISERROR(SMALL(H91:H94,3)),"-",SMALL(H91:H94,3))</f>
        <v>-</v>
      </c>
      <c r="J93" s="20">
        <f>IF(C91="","",IF(OR(I91="-",I92="-",I93="-"),"DQ",SUM(I91,I92,I93)))</f>
      </c>
      <c r="BA93" s="2">
        <v>1128</v>
      </c>
    </row>
    <row r="94" spans="1:53" ht="15" customHeight="1">
      <c r="A94" s="13"/>
      <c r="B94" s="14"/>
      <c r="C94" s="106"/>
      <c r="D94" s="15">
        <f>IF(ISERROR(VLOOKUP($C94,'START LİSTE'!$B$7:$F$763,2,0)),"",VLOOKUP($C94,'START LİSTE'!$B$7:$F$763,2,0))</f>
      </c>
      <c r="E94" s="16">
        <f>IF(ISERROR(VLOOKUP($C94,'START LİSTE'!$B$7:$F$763,4,0)),"",VLOOKUP($C94,'START LİSTE'!$B$7:$F$763,4,0))</f>
      </c>
      <c r="F94" s="137">
        <f>IF(ISERROR(VLOOKUP($C94,'FERDİ SONUÇ'!$B$7:$H$997,6,0)),"",VLOOKUP($C94,'FERDİ SONUÇ'!$B$7:$H$997,6,0))</f>
      </c>
      <c r="G94" s="16" t="str">
        <f>IF(OR(E94="",F94="DQ",F94="DNF",F94="DNS",F94=""),"-",VLOOKUP(C94,'FERDİ SONUÇ'!$B$7:$H$997,7,0))</f>
        <v>-</v>
      </c>
      <c r="H94" s="103" t="str">
        <f>IF(OR(E94="",E94="F",F94="DQ",F94="DNF",F94="DNS",F94=""),"-",VLOOKUP(C94,'FERDİ SONUÇ'!$B$7:$H$997,7,0))</f>
        <v>-</v>
      </c>
      <c r="I94" s="18" t="str">
        <f>IF(ISERROR(SMALL(H91:H94,4)),"-",SMALL(H91:H94,4))</f>
        <v>-</v>
      </c>
      <c r="J94" s="19"/>
      <c r="BA94" s="2">
        <v>1129</v>
      </c>
    </row>
    <row r="95" spans="1:53" ht="15" customHeight="1">
      <c r="A95" s="6"/>
      <c r="B95" s="7"/>
      <c r="C95" s="105"/>
      <c r="D95" s="8">
        <f>IF(ISERROR(VLOOKUP($C95,'START LİSTE'!$B$7:$F$763,2,0)),"",VLOOKUP($C95,'START LİSTE'!$B$7:$F$763,2,0))</f>
      </c>
      <c r="E95" s="9">
        <f>IF(ISERROR(VLOOKUP($C95,'START LİSTE'!$B$7:$F$763,4,0)),"",VLOOKUP($C95,'START LİSTE'!$B$7:$F$763,4,0))</f>
      </c>
      <c r="F95" s="136">
        <f>IF(ISERROR(VLOOKUP($C95,'FERDİ SONUÇ'!$B$7:$H$997,6,0)),"",VLOOKUP($C95,'FERDİ SONUÇ'!$B$7:$H$997,6,0))</f>
      </c>
      <c r="G95" s="9" t="str">
        <f>IF(OR(E95="",F95="DQ",F95="DNF",F95="DNS",F95=""),"-",VLOOKUP(C95,'FERDİ SONUÇ'!$B$7:$H$997,7,0))</f>
        <v>-</v>
      </c>
      <c r="H95" s="102" t="str">
        <f>IF(OR(E95="",E95="F",F95="DQ",F95="DNF",F95="DNS",F95=""),"-",VLOOKUP(C95,'FERDİ SONUÇ'!$B$7:$H$997,7,0))</f>
        <v>-</v>
      </c>
      <c r="I95" s="11" t="str">
        <f>IF(ISERROR(SMALL(H95:H98,1)),"-",SMALL(H95:H98,1))</f>
        <v>-</v>
      </c>
      <c r="J95" s="12"/>
      <c r="BA95" s="2">
        <v>1132</v>
      </c>
    </row>
    <row r="96" spans="1:53" ht="15" customHeight="1">
      <c r="A96" s="13"/>
      <c r="B96" s="14"/>
      <c r="C96" s="106"/>
      <c r="D96" s="15">
        <f>IF(ISERROR(VLOOKUP($C96,'START LİSTE'!$B$7:$F$763,2,0)),"",VLOOKUP($C96,'START LİSTE'!$B$7:$F$763,2,0))</f>
      </c>
      <c r="E96" s="16">
        <f>IF(ISERROR(VLOOKUP($C96,'START LİSTE'!$B$7:$F$763,4,0)),"",VLOOKUP($C96,'START LİSTE'!$B$7:$F$763,4,0))</f>
      </c>
      <c r="F96" s="137">
        <f>IF(ISERROR(VLOOKUP($C96,'FERDİ SONUÇ'!$B$7:$H$997,6,0)),"",VLOOKUP($C96,'FERDİ SONUÇ'!$B$7:$H$997,6,0))</f>
      </c>
      <c r="G96" s="16" t="str">
        <f>IF(OR(E96="",F96="DQ",F96="DNF",F96="DNS",F96=""),"-",VLOOKUP(C96,'FERDİ SONUÇ'!$B$7:$H$997,7,0))</f>
        <v>-</v>
      </c>
      <c r="H96" s="103" t="str">
        <f>IF(OR(E96="",E96="F",F96="DQ",F96="DNF",F96="DNS",F96=""),"-",VLOOKUP(C96,'FERDİ SONUÇ'!$B$7:$H$997,7,0))</f>
        <v>-</v>
      </c>
      <c r="I96" s="18" t="str">
        <f>IF(ISERROR(SMALL(H95:H98,2)),"-",SMALL(H95:H98,2))</f>
        <v>-</v>
      </c>
      <c r="J96" s="19"/>
      <c r="BA96" s="2">
        <v>1133</v>
      </c>
    </row>
    <row r="97" spans="1:53" ht="15" customHeight="1">
      <c r="A97" s="30">
        <f>IF(AND(B97&lt;&gt;"",J97&lt;&gt;"DQ"),COUNT(J$7:J$126)-(RANK(J97,J$7:J$126)+COUNTIF(J$7:J97,J97))+2,IF(C95&lt;&gt;"",BA97,""))</f>
      </c>
      <c r="B97" s="14">
        <f>IF(ISERROR(VLOOKUP(C95,'START LİSTE'!$B$7:$F$763,3,0)),"",VLOOKUP(C95,'START LİSTE'!$B$7:$F$763,3,0))</f>
      </c>
      <c r="C97" s="106"/>
      <c r="D97" s="15">
        <f>IF(ISERROR(VLOOKUP($C97,'START LİSTE'!$B$7:$F$763,2,0)),"",VLOOKUP($C97,'START LİSTE'!$B$7:$F$763,2,0))</f>
      </c>
      <c r="E97" s="16">
        <f>IF(ISERROR(VLOOKUP($C97,'START LİSTE'!$B$7:$F$763,4,0)),"",VLOOKUP($C97,'START LİSTE'!$B$7:$F$763,4,0))</f>
      </c>
      <c r="F97" s="137">
        <f>IF(ISERROR(VLOOKUP($C97,'FERDİ SONUÇ'!$B$7:$H$997,6,0)),"",VLOOKUP($C97,'FERDİ SONUÇ'!$B$7:$H$997,6,0))</f>
      </c>
      <c r="G97" s="16" t="str">
        <f>IF(OR(E97="",F97="DQ",F97="DNF",F97="DNS",F97=""),"-",VLOOKUP(C97,'FERDİ SONUÇ'!$B$7:$H$997,7,0))</f>
        <v>-</v>
      </c>
      <c r="H97" s="103" t="str">
        <f>IF(OR(E97="",E97="F",F97="DQ",F97="DNF",F97="DNS",F97=""),"-",VLOOKUP(C97,'FERDİ SONUÇ'!$B$7:$H$997,7,0))</f>
        <v>-</v>
      </c>
      <c r="I97" s="18" t="str">
        <f>IF(ISERROR(SMALL(H95:H98,3)),"-",SMALL(H95:H98,3))</f>
        <v>-</v>
      </c>
      <c r="J97" s="20">
        <f>IF(C95="","",IF(OR(I95="-",I96="-",I97="-"),"DQ",SUM(I95,I96,I97)))</f>
      </c>
      <c r="BA97" s="2">
        <v>1134</v>
      </c>
    </row>
    <row r="98" spans="1:53" ht="15" customHeight="1">
      <c r="A98" s="13"/>
      <c r="B98" s="14"/>
      <c r="C98" s="106"/>
      <c r="D98" s="15">
        <f>IF(ISERROR(VLOOKUP($C98,'START LİSTE'!$B$7:$F$763,2,0)),"",VLOOKUP($C98,'START LİSTE'!$B$7:$F$763,2,0))</f>
      </c>
      <c r="E98" s="16">
        <f>IF(ISERROR(VLOOKUP($C98,'START LİSTE'!$B$7:$F$763,4,0)),"",VLOOKUP($C98,'START LİSTE'!$B$7:$F$763,4,0))</f>
      </c>
      <c r="F98" s="137">
        <f>IF(ISERROR(VLOOKUP($C98,'FERDİ SONUÇ'!$B$7:$H$997,6,0)),"",VLOOKUP($C98,'FERDİ SONUÇ'!$B$7:$H$997,6,0))</f>
      </c>
      <c r="G98" s="16" t="str">
        <f>IF(OR(E98="",F98="DQ",F98="DNF",F98="DNS",F98=""),"-",VLOOKUP(C98,'FERDİ SONUÇ'!$B$7:$H$997,7,0))</f>
        <v>-</v>
      </c>
      <c r="H98" s="103" t="str">
        <f>IF(OR(E98="",E98="F",F98="DQ",F98="DNF",F98="DNS",F98=""),"-",VLOOKUP(C98,'FERDİ SONUÇ'!$B$7:$H$997,7,0))</f>
        <v>-</v>
      </c>
      <c r="I98" s="18" t="str">
        <f>IF(ISERROR(SMALL(H95:H98,4)),"-",SMALL(H95:H98,4))</f>
        <v>-</v>
      </c>
      <c r="J98" s="19"/>
      <c r="BA98" s="2">
        <v>1135</v>
      </c>
    </row>
    <row r="99" spans="1:53" ht="15" customHeight="1">
      <c r="A99" s="6"/>
      <c r="B99" s="7"/>
      <c r="C99" s="105"/>
      <c r="D99" s="8">
        <f>IF(ISERROR(VLOOKUP($C99,'START LİSTE'!$B$7:$F$763,2,0)),"",VLOOKUP($C99,'START LİSTE'!$B$7:$F$763,2,0))</f>
      </c>
      <c r="E99" s="9">
        <f>IF(ISERROR(VLOOKUP($C99,'START LİSTE'!$B$7:$F$763,4,0)),"",VLOOKUP($C99,'START LİSTE'!$B$7:$F$763,4,0))</f>
      </c>
      <c r="F99" s="136">
        <f>IF(ISERROR(VLOOKUP($C99,'FERDİ SONUÇ'!$B$7:$H$997,6,0)),"",VLOOKUP($C99,'FERDİ SONUÇ'!$B$7:$H$997,6,0))</f>
      </c>
      <c r="G99" s="9" t="str">
        <f>IF(OR(E99="",F99="DQ",F99="DNF",F99="DNS",F99=""),"-",VLOOKUP(C99,'FERDİ SONUÇ'!$B$7:$H$997,7,0))</f>
        <v>-</v>
      </c>
      <c r="H99" s="102" t="str">
        <f>IF(OR(E99="",E99="F",F99="DQ",F99="DNF",F99="DNS",F99=""),"-",VLOOKUP(C99,'FERDİ SONUÇ'!$B$7:$H$997,7,0))</f>
        <v>-</v>
      </c>
      <c r="I99" s="11" t="str">
        <f>IF(ISERROR(SMALL(H99:H102,1)),"-",SMALL(H99:H102,1))</f>
        <v>-</v>
      </c>
      <c r="J99" s="12"/>
      <c r="BA99" s="2">
        <v>1138</v>
      </c>
    </row>
    <row r="100" spans="1:53" ht="15" customHeight="1">
      <c r="A100" s="13"/>
      <c r="B100" s="14"/>
      <c r="C100" s="106"/>
      <c r="D100" s="15">
        <f>IF(ISERROR(VLOOKUP($C100,'START LİSTE'!$B$7:$F$763,2,0)),"",VLOOKUP($C100,'START LİSTE'!$B$7:$F$763,2,0))</f>
      </c>
      <c r="E100" s="16">
        <f>IF(ISERROR(VLOOKUP($C100,'START LİSTE'!$B$7:$F$763,4,0)),"",VLOOKUP($C100,'START LİSTE'!$B$7:$F$763,4,0))</f>
      </c>
      <c r="F100" s="137">
        <f>IF(ISERROR(VLOOKUP($C100,'FERDİ SONUÇ'!$B$7:$H$997,6,0)),"",VLOOKUP($C100,'FERDİ SONUÇ'!$B$7:$H$997,6,0))</f>
      </c>
      <c r="G100" s="16" t="str">
        <f>IF(OR(E100="",F100="DQ",F100="DNF",F100="DNS",F100=""),"-",VLOOKUP(C100,'FERDİ SONUÇ'!$B$7:$H$997,7,0))</f>
        <v>-</v>
      </c>
      <c r="H100" s="103" t="str">
        <f>IF(OR(E100="",E100="F",F100="DQ",F100="DNF",F100="DNS",F100=""),"-",VLOOKUP(C100,'FERDİ SONUÇ'!$B$7:$H$997,7,0))</f>
        <v>-</v>
      </c>
      <c r="I100" s="18" t="str">
        <f>IF(ISERROR(SMALL(H99:H102,2)),"-",SMALL(H99:H102,2))</f>
        <v>-</v>
      </c>
      <c r="J100" s="19"/>
      <c r="BA100" s="2">
        <v>1139</v>
      </c>
    </row>
    <row r="101" spans="1:53" ht="15" customHeight="1">
      <c r="A101" s="30">
        <f>IF(AND(B101&lt;&gt;"",J101&lt;&gt;"DQ"),COUNT(J$7:J$126)-(RANK(J101,J$7:J$126)+COUNTIF(J$7:J101,J101))+2,IF(C99&lt;&gt;"",BA101,""))</f>
      </c>
      <c r="B101" s="14">
        <f>IF(ISERROR(VLOOKUP(C99,'START LİSTE'!$B$7:$F$763,3,0)),"",VLOOKUP(C99,'START LİSTE'!$B$7:$F$763,3,0))</f>
      </c>
      <c r="C101" s="106"/>
      <c r="D101" s="15">
        <f>IF(ISERROR(VLOOKUP($C101,'START LİSTE'!$B$7:$F$763,2,0)),"",VLOOKUP($C101,'START LİSTE'!$B$7:$F$763,2,0))</f>
      </c>
      <c r="E101" s="16">
        <f>IF(ISERROR(VLOOKUP($C101,'START LİSTE'!$B$7:$F$763,4,0)),"",VLOOKUP($C101,'START LİSTE'!$B$7:$F$763,4,0))</f>
      </c>
      <c r="F101" s="137">
        <f>IF(ISERROR(VLOOKUP($C101,'FERDİ SONUÇ'!$B$7:$H$997,6,0)),"",VLOOKUP($C101,'FERDİ SONUÇ'!$B$7:$H$997,6,0))</f>
      </c>
      <c r="G101" s="16" t="str">
        <f>IF(OR(E101="",F101="DQ",F101="DNF",F101="DNS",F101=""),"-",VLOOKUP(C101,'FERDİ SONUÇ'!$B$7:$H$997,7,0))</f>
        <v>-</v>
      </c>
      <c r="H101" s="103" t="str">
        <f>IF(OR(E101="",E101="F",F101="DQ",F101="DNF",F101="DNS",F101=""),"-",VLOOKUP(C101,'FERDİ SONUÇ'!$B$7:$H$997,7,0))</f>
        <v>-</v>
      </c>
      <c r="I101" s="18" t="str">
        <f>IF(ISERROR(SMALL(H99:H102,3)),"-",SMALL(H99:H102,3))</f>
        <v>-</v>
      </c>
      <c r="J101" s="20">
        <f>IF(C99="","",IF(OR(I99="-",I100="-",I101="-"),"DQ",SUM(I99,I100,I101)))</f>
      </c>
      <c r="BA101" s="2">
        <v>1140</v>
      </c>
    </row>
    <row r="102" spans="1:53" ht="15" customHeight="1">
      <c r="A102" s="13"/>
      <c r="B102" s="14"/>
      <c r="C102" s="106"/>
      <c r="D102" s="15">
        <f>IF(ISERROR(VLOOKUP($C102,'START LİSTE'!$B$7:$F$763,2,0)),"",VLOOKUP($C102,'START LİSTE'!$B$7:$F$763,2,0))</f>
      </c>
      <c r="E102" s="16">
        <f>IF(ISERROR(VLOOKUP($C102,'START LİSTE'!$B$7:$F$763,4,0)),"",VLOOKUP($C102,'START LİSTE'!$B$7:$F$763,4,0))</f>
      </c>
      <c r="F102" s="137">
        <f>IF(ISERROR(VLOOKUP($C102,'FERDİ SONUÇ'!$B$7:$H$997,6,0)),"",VLOOKUP($C102,'FERDİ SONUÇ'!$B$7:$H$997,6,0))</f>
      </c>
      <c r="G102" s="16" t="str">
        <f>IF(OR(E102="",F102="DQ",F102="DNF",F102="DNS",F102=""),"-",VLOOKUP(C102,'FERDİ SONUÇ'!$B$7:$H$997,7,0))</f>
        <v>-</v>
      </c>
      <c r="H102" s="103" t="str">
        <f>IF(OR(E102="",E102="F",F102="DQ",F102="DNF",F102="DNS",F102=""),"-",VLOOKUP(C102,'FERDİ SONUÇ'!$B$7:$H$997,7,0))</f>
        <v>-</v>
      </c>
      <c r="I102" s="18" t="str">
        <f>IF(ISERROR(SMALL(H99:H102,4)),"-",SMALL(H99:H102,4))</f>
        <v>-</v>
      </c>
      <c r="J102" s="19"/>
      <c r="BA102" s="2">
        <v>1141</v>
      </c>
    </row>
    <row r="103" spans="1:53" ht="15" customHeight="1">
      <c r="A103" s="6"/>
      <c r="B103" s="7"/>
      <c r="C103" s="105"/>
      <c r="D103" s="8">
        <f>IF(ISERROR(VLOOKUP($C103,'START LİSTE'!$B$7:$F$763,2,0)),"",VLOOKUP($C103,'START LİSTE'!$B$7:$F$763,2,0))</f>
      </c>
      <c r="E103" s="9">
        <f>IF(ISERROR(VLOOKUP($C103,'START LİSTE'!$B$7:$F$763,4,0)),"",VLOOKUP($C103,'START LİSTE'!$B$7:$F$763,4,0))</f>
      </c>
      <c r="F103" s="136">
        <f>IF(ISERROR(VLOOKUP($C103,'FERDİ SONUÇ'!$B$7:$H$997,6,0)),"",VLOOKUP($C103,'FERDİ SONUÇ'!$B$7:$H$997,6,0))</f>
      </c>
      <c r="G103" s="9" t="str">
        <f>IF(OR(E103="",F103="DQ",F103="DNF",F103="DNS",F103=""),"-",VLOOKUP(C103,'FERDİ SONUÇ'!$B$7:$H$997,7,0))</f>
        <v>-</v>
      </c>
      <c r="H103" s="102" t="str">
        <f>IF(OR(E103="",E103="F",F103="DQ",F103="DNF",F103="DNS",F103=""),"-",VLOOKUP(C103,'FERDİ SONUÇ'!$B$7:$H$997,7,0))</f>
        <v>-</v>
      </c>
      <c r="I103" s="11" t="str">
        <f>IF(ISERROR(SMALL(H103:H106,1)),"-",SMALL(H103:H106,1))</f>
        <v>-</v>
      </c>
      <c r="J103" s="12"/>
      <c r="BA103" s="2">
        <v>1144</v>
      </c>
    </row>
    <row r="104" spans="1:53" ht="15" customHeight="1">
      <c r="A104" s="13"/>
      <c r="B104" s="14"/>
      <c r="C104" s="106"/>
      <c r="D104" s="15">
        <f>IF(ISERROR(VLOOKUP($C104,'START LİSTE'!$B$7:$F$763,2,0)),"",VLOOKUP($C104,'START LİSTE'!$B$7:$F$763,2,0))</f>
      </c>
      <c r="E104" s="16">
        <f>IF(ISERROR(VLOOKUP($C104,'START LİSTE'!$B$7:$F$763,4,0)),"",VLOOKUP($C104,'START LİSTE'!$B$7:$F$763,4,0))</f>
      </c>
      <c r="F104" s="137">
        <f>IF(ISERROR(VLOOKUP($C104,'FERDİ SONUÇ'!$B$7:$H$997,6,0)),"",VLOOKUP($C104,'FERDİ SONUÇ'!$B$7:$H$997,6,0))</f>
      </c>
      <c r="G104" s="16" t="str">
        <f>IF(OR(E104="",F104="DQ",F104="DNF",F104="DNS",F104=""),"-",VLOOKUP(C104,'FERDİ SONUÇ'!$B$7:$H$997,7,0))</f>
        <v>-</v>
      </c>
      <c r="H104" s="103" t="str">
        <f>IF(OR(E104="",E104="F",F104="DQ",F104="DNF",F104="DNS",F104=""),"-",VLOOKUP(C104,'FERDİ SONUÇ'!$B$7:$H$997,7,0))</f>
        <v>-</v>
      </c>
      <c r="I104" s="18" t="str">
        <f>IF(ISERROR(SMALL(H103:H106,2)),"-",SMALL(H103:H106,2))</f>
        <v>-</v>
      </c>
      <c r="J104" s="19"/>
      <c r="BA104" s="2">
        <v>1145</v>
      </c>
    </row>
    <row r="105" spans="1:53" ht="15" customHeight="1">
      <c r="A105" s="30">
        <f>IF(AND(B105&lt;&gt;"",J105&lt;&gt;"DQ"),COUNT(J$7:J$126)-(RANK(J105,J$7:J$126)+COUNTIF(J$7:J105,J105))+2,IF(C103&lt;&gt;"",BA105,""))</f>
      </c>
      <c r="B105" s="14">
        <f>IF(ISERROR(VLOOKUP(C103,'START LİSTE'!$B$7:$F$763,3,0)),"",VLOOKUP(C103,'START LİSTE'!$B$7:$F$763,3,0))</f>
      </c>
      <c r="C105" s="106"/>
      <c r="D105" s="15">
        <f>IF(ISERROR(VLOOKUP($C105,'START LİSTE'!$B$7:$F$763,2,0)),"",VLOOKUP($C105,'START LİSTE'!$B$7:$F$763,2,0))</f>
      </c>
      <c r="E105" s="16">
        <f>IF(ISERROR(VLOOKUP($C105,'START LİSTE'!$B$7:$F$763,4,0)),"",VLOOKUP($C105,'START LİSTE'!$B$7:$F$763,4,0))</f>
      </c>
      <c r="F105" s="137">
        <f>IF(ISERROR(VLOOKUP($C105,'FERDİ SONUÇ'!$B$7:$H$997,6,0)),"",VLOOKUP($C105,'FERDİ SONUÇ'!$B$7:$H$997,6,0))</f>
      </c>
      <c r="G105" s="16" t="str">
        <f>IF(OR(E105="",F105="DQ",F105="DNF",F105="DNS",F105=""),"-",VLOOKUP(C105,'FERDİ SONUÇ'!$B$7:$H$997,7,0))</f>
        <v>-</v>
      </c>
      <c r="H105" s="103" t="str">
        <f>IF(OR(E105="",E105="F",F105="DQ",F105="DNF",F105="DNS",F105=""),"-",VLOOKUP(C105,'FERDİ SONUÇ'!$B$7:$H$997,7,0))</f>
        <v>-</v>
      </c>
      <c r="I105" s="18" t="str">
        <f>IF(ISERROR(SMALL(H103:H106,3)),"-",SMALL(H103:H106,3))</f>
        <v>-</v>
      </c>
      <c r="J105" s="20">
        <f>IF(C103="","",IF(OR(I103="-",I104="-",I105="-"),"DQ",SUM(I103,I104,I105)))</f>
      </c>
      <c r="BA105" s="2">
        <v>1146</v>
      </c>
    </row>
    <row r="106" spans="1:53" ht="15" customHeight="1">
      <c r="A106" s="13"/>
      <c r="B106" s="14"/>
      <c r="C106" s="106"/>
      <c r="D106" s="15">
        <f>IF(ISERROR(VLOOKUP($C106,'START LİSTE'!$B$7:$F$763,2,0)),"",VLOOKUP($C106,'START LİSTE'!$B$7:$F$763,2,0))</f>
      </c>
      <c r="E106" s="16">
        <f>IF(ISERROR(VLOOKUP($C106,'START LİSTE'!$B$7:$F$763,4,0)),"",VLOOKUP($C106,'START LİSTE'!$B$7:$F$763,4,0))</f>
      </c>
      <c r="F106" s="137">
        <f>IF(ISERROR(VLOOKUP($C106,'FERDİ SONUÇ'!$B$7:$H$997,6,0)),"",VLOOKUP($C106,'FERDİ SONUÇ'!$B$7:$H$997,6,0))</f>
      </c>
      <c r="G106" s="16" t="str">
        <f>IF(OR(E106="",F106="DQ",F106="DNF",F106="DNS",F106=""),"-",VLOOKUP(C106,'FERDİ SONUÇ'!$B$7:$H$997,7,0))</f>
        <v>-</v>
      </c>
      <c r="H106" s="103" t="str">
        <f>IF(OR(E106="",E106="F",F106="DQ",F106="DNF",F106="DNS",F106=""),"-",VLOOKUP(C106,'FERDİ SONUÇ'!$B$7:$H$997,7,0))</f>
        <v>-</v>
      </c>
      <c r="I106" s="18" t="str">
        <f>IF(ISERROR(SMALL(H103:H106,4)),"-",SMALL(H103:H106,4))</f>
        <v>-</v>
      </c>
      <c r="J106" s="19"/>
      <c r="BA106" s="2">
        <v>1147</v>
      </c>
    </row>
    <row r="107" spans="1:53" ht="15" customHeight="1">
      <c r="A107" s="6"/>
      <c r="B107" s="7"/>
      <c r="C107" s="105"/>
      <c r="D107" s="8">
        <f>IF(ISERROR(VLOOKUP($C107,'START LİSTE'!$B$7:$F$763,2,0)),"",VLOOKUP($C107,'START LİSTE'!$B$7:$F$763,2,0))</f>
      </c>
      <c r="E107" s="9">
        <f>IF(ISERROR(VLOOKUP($C107,'START LİSTE'!$B$7:$F$763,4,0)),"",VLOOKUP($C107,'START LİSTE'!$B$7:$F$763,4,0))</f>
      </c>
      <c r="F107" s="136">
        <f>IF(ISERROR(VLOOKUP($C107,'FERDİ SONUÇ'!$B$7:$H$997,6,0)),"",VLOOKUP($C107,'FERDİ SONUÇ'!$B$7:$H$997,6,0))</f>
      </c>
      <c r="G107" s="9" t="str">
        <f>IF(OR(E107="",F107="DQ",F107="DNF",F107="DNS",F107=""),"-",VLOOKUP(C107,'FERDİ SONUÇ'!$B$7:$H$997,7,0))</f>
        <v>-</v>
      </c>
      <c r="H107" s="102" t="str">
        <f>IF(OR(E107="",E107="F",F107="DQ",F107="DNF",F107="DNS",F107=""),"-",VLOOKUP(C107,'FERDİ SONUÇ'!$B$7:$H$997,7,0))</f>
        <v>-</v>
      </c>
      <c r="I107" s="11" t="str">
        <f>IF(ISERROR(SMALL(H107:H110,1)),"-",SMALL(H107:H110,1))</f>
        <v>-</v>
      </c>
      <c r="J107" s="12"/>
      <c r="BA107" s="2">
        <v>1150</v>
      </c>
    </row>
    <row r="108" spans="1:53" ht="15" customHeight="1">
      <c r="A108" s="13"/>
      <c r="B108" s="14"/>
      <c r="C108" s="106"/>
      <c r="D108" s="15">
        <f>IF(ISERROR(VLOOKUP($C108,'START LİSTE'!$B$7:$F$763,2,0)),"",VLOOKUP($C108,'START LİSTE'!$B$7:$F$763,2,0))</f>
      </c>
      <c r="E108" s="16">
        <f>IF(ISERROR(VLOOKUP($C108,'START LİSTE'!$B$7:$F$763,4,0)),"",VLOOKUP($C108,'START LİSTE'!$B$7:$F$763,4,0))</f>
      </c>
      <c r="F108" s="137">
        <f>IF(ISERROR(VLOOKUP($C108,'FERDİ SONUÇ'!$B$7:$H$997,6,0)),"",VLOOKUP($C108,'FERDİ SONUÇ'!$B$7:$H$997,6,0))</f>
      </c>
      <c r="G108" s="16" t="str">
        <f>IF(OR(E108="",F108="DQ",F108="DNF",F108="DNS",F108=""),"-",VLOOKUP(C108,'FERDİ SONUÇ'!$B$7:$H$997,7,0))</f>
        <v>-</v>
      </c>
      <c r="H108" s="103" t="str">
        <f>IF(OR(E108="",E108="F",F108="DQ",F108="DNF",F108="DNS",F108=""),"-",VLOOKUP(C108,'FERDİ SONUÇ'!$B$7:$H$997,7,0))</f>
        <v>-</v>
      </c>
      <c r="I108" s="18" t="str">
        <f>IF(ISERROR(SMALL(H107:H110,2)),"-",SMALL(H107:H110,2))</f>
        <v>-</v>
      </c>
      <c r="J108" s="19"/>
      <c r="BA108" s="2">
        <v>1151</v>
      </c>
    </row>
    <row r="109" spans="1:53" ht="15" customHeight="1">
      <c r="A109" s="30">
        <f>IF(AND(B109&lt;&gt;"",J109&lt;&gt;"DQ"),COUNT(J$7:J$126)-(RANK(J109,J$7:J$126)+COUNTIF(J$7:J109,J109))+2,IF(C107&lt;&gt;"",BA109,""))</f>
      </c>
      <c r="B109" s="14">
        <f>IF(ISERROR(VLOOKUP(C107,'START LİSTE'!$B$7:$F$763,3,0)),"",VLOOKUP(C107,'START LİSTE'!$B$7:$F$763,3,0))</f>
      </c>
      <c r="C109" s="106"/>
      <c r="D109" s="15">
        <f>IF(ISERROR(VLOOKUP($C109,'START LİSTE'!$B$7:$F$763,2,0)),"",VLOOKUP($C109,'START LİSTE'!$B$7:$F$763,2,0))</f>
      </c>
      <c r="E109" s="16">
        <f>IF(ISERROR(VLOOKUP($C109,'START LİSTE'!$B$7:$F$763,4,0)),"",VLOOKUP($C109,'START LİSTE'!$B$7:$F$763,4,0))</f>
      </c>
      <c r="F109" s="137">
        <f>IF(ISERROR(VLOOKUP($C109,'FERDİ SONUÇ'!$B$7:$H$997,6,0)),"",VLOOKUP($C109,'FERDİ SONUÇ'!$B$7:$H$997,6,0))</f>
      </c>
      <c r="G109" s="16" t="str">
        <f>IF(OR(E109="",F109="DQ",F109="DNF",F109="DNS",F109=""),"-",VLOOKUP(C109,'FERDİ SONUÇ'!$B$7:$H$997,7,0))</f>
        <v>-</v>
      </c>
      <c r="H109" s="103" t="str">
        <f>IF(OR(E109="",E109="F",F109="DQ",F109="DNF",F109="DNS",F109=""),"-",VLOOKUP(C109,'FERDİ SONUÇ'!$B$7:$H$997,7,0))</f>
        <v>-</v>
      </c>
      <c r="I109" s="18" t="str">
        <f>IF(ISERROR(SMALL(H107:H110,3)),"-",SMALL(H107:H110,3))</f>
        <v>-</v>
      </c>
      <c r="J109" s="20">
        <f>IF(C107="","",IF(OR(I107="-",I108="-",I109="-"),"DQ",SUM(I107,I108,I109)))</f>
      </c>
      <c r="BA109" s="2">
        <v>1152</v>
      </c>
    </row>
    <row r="110" spans="1:53" ht="15" customHeight="1">
      <c r="A110" s="13"/>
      <c r="B110" s="14"/>
      <c r="C110" s="106"/>
      <c r="D110" s="15">
        <f>IF(ISERROR(VLOOKUP($C110,'START LİSTE'!$B$7:$F$763,2,0)),"",VLOOKUP($C110,'START LİSTE'!$B$7:$F$763,2,0))</f>
      </c>
      <c r="E110" s="16">
        <f>IF(ISERROR(VLOOKUP($C110,'START LİSTE'!$B$7:$F$763,4,0)),"",VLOOKUP($C110,'START LİSTE'!$B$7:$F$763,4,0))</f>
      </c>
      <c r="F110" s="137">
        <f>IF(ISERROR(VLOOKUP($C110,'FERDİ SONUÇ'!$B$7:$H$997,6,0)),"",VLOOKUP($C110,'FERDİ SONUÇ'!$B$7:$H$997,6,0))</f>
      </c>
      <c r="G110" s="16" t="str">
        <f>IF(OR(E110="",F110="DQ",F110="DNF",F110="DNS",F110=""),"-",VLOOKUP(C110,'FERDİ SONUÇ'!$B$7:$H$997,7,0))</f>
        <v>-</v>
      </c>
      <c r="H110" s="103" t="str">
        <f>IF(OR(E110="",E110="F",F110="DQ",F110="DNF",F110="DNS",F110=""),"-",VLOOKUP(C110,'FERDİ SONUÇ'!$B$7:$H$997,7,0))</f>
        <v>-</v>
      </c>
      <c r="I110" s="18" t="str">
        <f>IF(ISERROR(SMALL(H107:H110,4)),"-",SMALL(H107:H110,4))</f>
        <v>-</v>
      </c>
      <c r="J110" s="19"/>
      <c r="BA110" s="2">
        <v>1153</v>
      </c>
    </row>
    <row r="111" spans="1:53" ht="15" customHeight="1">
      <c r="A111" s="6"/>
      <c r="B111" s="7"/>
      <c r="C111" s="105"/>
      <c r="D111" s="8">
        <f>IF(ISERROR(VLOOKUP($C111,'START LİSTE'!$B$7:$F$763,2,0)),"",VLOOKUP($C111,'START LİSTE'!$B$7:$F$763,2,0))</f>
      </c>
      <c r="E111" s="9">
        <f>IF(ISERROR(VLOOKUP($C111,'START LİSTE'!$B$7:$F$763,4,0)),"",VLOOKUP($C111,'START LİSTE'!$B$7:$F$763,4,0))</f>
      </c>
      <c r="F111" s="136">
        <f>IF(ISERROR(VLOOKUP($C111,'FERDİ SONUÇ'!$B$7:$H$997,6,0)),"",VLOOKUP($C111,'FERDİ SONUÇ'!$B$7:$H$997,6,0))</f>
      </c>
      <c r="G111" s="9" t="str">
        <f>IF(OR(E111="",F111="DQ",F111="DNF",F111="DNS",F111=""),"-",VLOOKUP(C111,'FERDİ SONUÇ'!$B$7:$H$997,7,0))</f>
        <v>-</v>
      </c>
      <c r="H111" s="102" t="str">
        <f>IF(OR(E111="",E111="F",F111="DQ",F111="DNF",F111="DNS",F111=""),"-",VLOOKUP(C111,'FERDİ SONUÇ'!$B$7:$H$997,7,0))</f>
        <v>-</v>
      </c>
      <c r="I111" s="11" t="str">
        <f>IF(ISERROR(SMALL(H111:H114,1)),"-",SMALL(H111:H114,1))</f>
        <v>-</v>
      </c>
      <c r="J111" s="12"/>
      <c r="BA111" s="2">
        <v>1156</v>
      </c>
    </row>
    <row r="112" spans="1:53" ht="15" customHeight="1">
      <c r="A112" s="13"/>
      <c r="B112" s="14"/>
      <c r="C112" s="106"/>
      <c r="D112" s="15">
        <f>IF(ISERROR(VLOOKUP($C112,'START LİSTE'!$B$7:$F$763,2,0)),"",VLOOKUP($C112,'START LİSTE'!$B$7:$F$763,2,0))</f>
      </c>
      <c r="E112" s="16">
        <f>IF(ISERROR(VLOOKUP($C112,'START LİSTE'!$B$7:$F$763,4,0)),"",VLOOKUP($C112,'START LİSTE'!$B$7:$F$763,4,0))</f>
      </c>
      <c r="F112" s="137">
        <f>IF(ISERROR(VLOOKUP($C112,'FERDİ SONUÇ'!$B$7:$H$997,6,0)),"",VLOOKUP($C112,'FERDİ SONUÇ'!$B$7:$H$997,6,0))</f>
      </c>
      <c r="G112" s="16" t="str">
        <f>IF(OR(E112="",F112="DQ",F112="DNF",F112="DNS",F112=""),"-",VLOOKUP(C112,'FERDİ SONUÇ'!$B$7:$H$997,7,0))</f>
        <v>-</v>
      </c>
      <c r="H112" s="103" t="str">
        <f>IF(OR(E112="",E112="F",F112="DQ",F112="DNF",F112="DNS",F112=""),"-",VLOOKUP(C112,'FERDİ SONUÇ'!$B$7:$H$997,7,0))</f>
        <v>-</v>
      </c>
      <c r="I112" s="18" t="str">
        <f>IF(ISERROR(SMALL(H111:H114,2)),"-",SMALL(H111:H114,2))</f>
        <v>-</v>
      </c>
      <c r="J112" s="19"/>
      <c r="BA112" s="2">
        <v>1157</v>
      </c>
    </row>
    <row r="113" spans="1:53" ht="15" customHeight="1">
      <c r="A113" s="30">
        <f>IF(AND(B113&lt;&gt;"",J113&lt;&gt;"DQ"),COUNT(J$7:J$126)-(RANK(J113,J$7:J$126)+COUNTIF(J$7:J113,J113))+2,IF(C111&lt;&gt;"",BA113,""))</f>
      </c>
      <c r="B113" s="14">
        <f>IF(ISERROR(VLOOKUP(C111,'START LİSTE'!$B$7:$F$763,3,0)),"",VLOOKUP(C111,'START LİSTE'!$B$7:$F$763,3,0))</f>
      </c>
      <c r="C113" s="106"/>
      <c r="D113" s="15">
        <f>IF(ISERROR(VLOOKUP($C113,'START LİSTE'!$B$7:$F$763,2,0)),"",VLOOKUP($C113,'START LİSTE'!$B$7:$F$763,2,0))</f>
      </c>
      <c r="E113" s="16">
        <f>IF(ISERROR(VLOOKUP($C113,'START LİSTE'!$B$7:$F$763,4,0)),"",VLOOKUP($C113,'START LİSTE'!$B$7:$F$763,4,0))</f>
      </c>
      <c r="F113" s="137">
        <f>IF(ISERROR(VLOOKUP($C113,'FERDİ SONUÇ'!$B$7:$H$997,6,0)),"",VLOOKUP($C113,'FERDİ SONUÇ'!$B$7:$H$997,6,0))</f>
      </c>
      <c r="G113" s="16" t="str">
        <f>IF(OR(E113="",F113="DQ",F113="DNF",F113="DNS",F113=""),"-",VLOOKUP(C113,'FERDİ SONUÇ'!$B$7:$H$997,7,0))</f>
        <v>-</v>
      </c>
      <c r="H113" s="103" t="str">
        <f>IF(OR(E113="",E113="F",F113="DQ",F113="DNF",F113="DNS",F113=""),"-",VLOOKUP(C113,'FERDİ SONUÇ'!$B$7:$H$997,7,0))</f>
        <v>-</v>
      </c>
      <c r="I113" s="18" t="str">
        <f>IF(ISERROR(SMALL(H111:H114,3)),"-",SMALL(H111:H114,3))</f>
        <v>-</v>
      </c>
      <c r="J113" s="20">
        <f>IF(C111="","",IF(OR(I111="-",I112="-",I113="-"),"DQ",SUM(I111,I112,I113)))</f>
      </c>
      <c r="BA113" s="2">
        <v>1158</v>
      </c>
    </row>
    <row r="114" spans="1:53" ht="15" customHeight="1">
      <c r="A114" s="13"/>
      <c r="B114" s="14"/>
      <c r="C114" s="106"/>
      <c r="D114" s="15">
        <f>IF(ISERROR(VLOOKUP($C114,'START LİSTE'!$B$7:$F$763,2,0)),"",VLOOKUP($C114,'START LİSTE'!$B$7:$F$763,2,0))</f>
      </c>
      <c r="E114" s="16">
        <f>IF(ISERROR(VLOOKUP($C114,'START LİSTE'!$B$7:$F$763,4,0)),"",VLOOKUP($C114,'START LİSTE'!$B$7:$F$763,4,0))</f>
      </c>
      <c r="F114" s="137">
        <f>IF(ISERROR(VLOOKUP($C114,'FERDİ SONUÇ'!$B$7:$H$997,6,0)),"",VLOOKUP($C114,'FERDİ SONUÇ'!$B$7:$H$997,6,0))</f>
      </c>
      <c r="G114" s="16" t="str">
        <f>IF(OR(E114="",F114="DQ",F114="DNF",F114="DNS",F114=""),"-",VLOOKUP(C114,'FERDİ SONUÇ'!$B$7:$H$997,7,0))</f>
        <v>-</v>
      </c>
      <c r="H114" s="103" t="str">
        <f>IF(OR(E114="",E114="F",F114="DQ",F114="DNF",F114="DNS",F114=""),"-",VLOOKUP(C114,'FERDİ SONUÇ'!$B$7:$H$997,7,0))</f>
        <v>-</v>
      </c>
      <c r="I114" s="18" t="str">
        <f>IF(ISERROR(SMALL(H111:H114,4)),"-",SMALL(H111:H114,4))</f>
        <v>-</v>
      </c>
      <c r="J114" s="19"/>
      <c r="BA114" s="2">
        <v>1159</v>
      </c>
    </row>
    <row r="115" spans="1:53" ht="15" customHeight="1">
      <c r="A115" s="6"/>
      <c r="B115" s="7"/>
      <c r="C115" s="105"/>
      <c r="D115" s="8">
        <f>IF(ISERROR(VLOOKUP($C115,'START LİSTE'!$B$7:$F$763,2,0)),"",VLOOKUP($C115,'START LİSTE'!$B$7:$F$763,2,0))</f>
      </c>
      <c r="E115" s="9">
        <f>IF(ISERROR(VLOOKUP($C115,'START LİSTE'!$B$7:$F$763,4,0)),"",VLOOKUP($C115,'START LİSTE'!$B$7:$F$763,4,0))</f>
      </c>
      <c r="F115" s="136">
        <f>IF(ISERROR(VLOOKUP($C115,'FERDİ SONUÇ'!$B$7:$H$997,6,0)),"",VLOOKUP($C115,'FERDİ SONUÇ'!$B$7:$H$997,6,0))</f>
      </c>
      <c r="G115" s="9" t="str">
        <f>IF(OR(E115="",F115="DQ",F115="DNF",F115="DNS",F115=""),"-",VLOOKUP(C115,'FERDİ SONUÇ'!$B$7:$H$997,7,0))</f>
        <v>-</v>
      </c>
      <c r="H115" s="102" t="str">
        <f>IF(OR(E115="",E115="F",F115="DQ",F115="DNF",F115="DNS",F115=""),"-",VLOOKUP(C115,'FERDİ SONUÇ'!$B$7:$H$997,7,0))</f>
        <v>-</v>
      </c>
      <c r="I115" s="11" t="str">
        <f>IF(ISERROR(SMALL(H115:H118,1)),"-",SMALL(H115:H118,1))</f>
        <v>-</v>
      </c>
      <c r="J115" s="12"/>
      <c r="BA115" s="2">
        <v>1162</v>
      </c>
    </row>
    <row r="116" spans="1:53" ht="15" customHeight="1">
      <c r="A116" s="13"/>
      <c r="B116" s="14"/>
      <c r="C116" s="106"/>
      <c r="D116" s="15">
        <f>IF(ISERROR(VLOOKUP($C116,'START LİSTE'!$B$7:$F$763,2,0)),"",VLOOKUP($C116,'START LİSTE'!$B$7:$F$763,2,0))</f>
      </c>
      <c r="E116" s="16">
        <f>IF(ISERROR(VLOOKUP($C116,'START LİSTE'!$B$7:$F$763,4,0)),"",VLOOKUP($C116,'START LİSTE'!$B$7:$F$763,4,0))</f>
      </c>
      <c r="F116" s="137">
        <f>IF(ISERROR(VLOOKUP($C116,'FERDİ SONUÇ'!$B$7:$H$997,6,0)),"",VLOOKUP($C116,'FERDİ SONUÇ'!$B$7:$H$997,6,0))</f>
      </c>
      <c r="G116" s="16" t="str">
        <f>IF(OR(E116="",F116="DQ",F116="DNF",F116="DNS",F116=""),"-",VLOOKUP(C116,'FERDİ SONUÇ'!$B$7:$H$997,7,0))</f>
        <v>-</v>
      </c>
      <c r="H116" s="103" t="str">
        <f>IF(OR(E116="",E116="F",F116="DQ",F116="DNF",F116="DNS",F116=""),"-",VLOOKUP(C116,'FERDİ SONUÇ'!$B$7:$H$997,7,0))</f>
        <v>-</v>
      </c>
      <c r="I116" s="18" t="str">
        <f>IF(ISERROR(SMALL(H115:H118,2)),"-",SMALL(H115:H118,2))</f>
        <v>-</v>
      </c>
      <c r="J116" s="19"/>
      <c r="BA116" s="2">
        <v>1163</v>
      </c>
    </row>
    <row r="117" spans="1:53" ht="15" customHeight="1">
      <c r="A117" s="30">
        <f>IF(AND(B117&lt;&gt;"",J117&lt;&gt;"DQ"),COUNT(J$7:J$126)-(RANK(J117,J$7:J$126)+COUNTIF(J$7:J117,J117))+2,IF(C115&lt;&gt;"",BA117,""))</f>
      </c>
      <c r="B117" s="14">
        <f>IF(ISERROR(VLOOKUP(C115,'START LİSTE'!$B$7:$F$763,3,0)),"",VLOOKUP(C115,'START LİSTE'!$B$7:$F$763,3,0))</f>
      </c>
      <c r="C117" s="106"/>
      <c r="D117" s="15">
        <f>IF(ISERROR(VLOOKUP($C117,'START LİSTE'!$B$7:$F$763,2,0)),"",VLOOKUP($C117,'START LİSTE'!$B$7:$F$763,2,0))</f>
      </c>
      <c r="E117" s="16">
        <f>IF(ISERROR(VLOOKUP($C117,'START LİSTE'!$B$7:$F$763,4,0)),"",VLOOKUP($C117,'START LİSTE'!$B$7:$F$763,4,0))</f>
      </c>
      <c r="F117" s="137">
        <f>IF(ISERROR(VLOOKUP($C117,'FERDİ SONUÇ'!$B$7:$H$997,6,0)),"",VLOOKUP($C117,'FERDİ SONUÇ'!$B$7:$H$997,6,0))</f>
      </c>
      <c r="G117" s="16" t="str">
        <f>IF(OR(E117="",F117="DQ",F117="DNF",F117="DNS",F117=""),"-",VLOOKUP(C117,'FERDİ SONUÇ'!$B$7:$H$997,7,0))</f>
        <v>-</v>
      </c>
      <c r="H117" s="103" t="str">
        <f>IF(OR(E117="",E117="F",F117="DQ",F117="DNF",F117="DNS",F117=""),"-",VLOOKUP(C117,'FERDİ SONUÇ'!$B$7:$H$997,7,0))</f>
        <v>-</v>
      </c>
      <c r="I117" s="18" t="str">
        <f>IF(ISERROR(SMALL(H115:H118,3)),"-",SMALL(H115:H118,3))</f>
        <v>-</v>
      </c>
      <c r="J117" s="20">
        <f>IF(C115="","",IF(OR(I115="-",I116="-",I117="-"),"DQ",SUM(I115,I116,I117)))</f>
      </c>
      <c r="BA117" s="2">
        <v>1164</v>
      </c>
    </row>
    <row r="118" spans="1:53" ht="15" customHeight="1">
      <c r="A118" s="13"/>
      <c r="B118" s="14"/>
      <c r="C118" s="106"/>
      <c r="D118" s="15">
        <f>IF(ISERROR(VLOOKUP($C118,'START LİSTE'!$B$7:$F$763,2,0)),"",VLOOKUP($C118,'START LİSTE'!$B$7:$F$763,2,0))</f>
      </c>
      <c r="E118" s="16">
        <f>IF(ISERROR(VLOOKUP($C118,'START LİSTE'!$B$7:$F$763,4,0)),"",VLOOKUP($C118,'START LİSTE'!$B$7:$F$763,4,0))</f>
      </c>
      <c r="F118" s="137">
        <f>IF(ISERROR(VLOOKUP($C118,'FERDİ SONUÇ'!$B$7:$H$997,6,0)),"",VLOOKUP($C118,'FERDİ SONUÇ'!$B$7:$H$997,6,0))</f>
      </c>
      <c r="G118" s="16" t="str">
        <f>IF(OR(E118="",F118="DQ",F118="DNF",F118="DNS",F118=""),"-",VLOOKUP(C118,'FERDİ SONUÇ'!$B$7:$H$997,7,0))</f>
        <v>-</v>
      </c>
      <c r="H118" s="103" t="str">
        <f>IF(OR(E118="",E118="F",F118="DQ",F118="DNF",F118="DNS",F118=""),"-",VLOOKUP(C118,'FERDİ SONUÇ'!$B$7:$H$997,7,0))</f>
        <v>-</v>
      </c>
      <c r="I118" s="18" t="str">
        <f>IF(ISERROR(SMALL(H115:H118,4)),"-",SMALL(H115:H118,4))</f>
        <v>-</v>
      </c>
      <c r="J118" s="19"/>
      <c r="BA118" s="2">
        <v>1165</v>
      </c>
    </row>
    <row r="119" spans="1:53" ht="15" customHeight="1">
      <c r="A119" s="6"/>
      <c r="B119" s="7"/>
      <c r="C119" s="105"/>
      <c r="D119" s="8">
        <f>IF(ISERROR(VLOOKUP($C119,'START LİSTE'!$B$7:$F$763,2,0)),"",VLOOKUP($C119,'START LİSTE'!$B$7:$F$763,2,0))</f>
      </c>
      <c r="E119" s="9">
        <f>IF(ISERROR(VLOOKUP($C119,'START LİSTE'!$B$7:$F$763,4,0)),"",VLOOKUP($C119,'START LİSTE'!$B$7:$F$763,4,0))</f>
      </c>
      <c r="F119" s="136">
        <f>IF(ISERROR(VLOOKUP($C119,'FERDİ SONUÇ'!$B$7:$H$997,6,0)),"",VLOOKUP($C119,'FERDİ SONUÇ'!$B$7:$H$997,6,0))</f>
      </c>
      <c r="G119" s="9" t="str">
        <f>IF(OR(E119="",F119="DQ",F119="DNF",F119="DNS",F119=""),"-",VLOOKUP(C119,'FERDİ SONUÇ'!$B$7:$H$997,7,0))</f>
        <v>-</v>
      </c>
      <c r="H119" s="102" t="str">
        <f>IF(OR(E119="",E119="F",F119="DQ",F119="DNF",F119="DNS",F119=""),"-",VLOOKUP(C119,'FERDİ SONUÇ'!$B$7:$H$997,7,0))</f>
        <v>-</v>
      </c>
      <c r="I119" s="11" t="str">
        <f>IF(ISERROR(SMALL(H119:H122,1)),"-",SMALL(H119:H122,1))</f>
        <v>-</v>
      </c>
      <c r="J119" s="12"/>
      <c r="BA119" s="2">
        <v>1168</v>
      </c>
    </row>
    <row r="120" spans="1:53" ht="15" customHeight="1">
      <c r="A120" s="13"/>
      <c r="B120" s="14"/>
      <c r="C120" s="106"/>
      <c r="D120" s="15">
        <f>IF(ISERROR(VLOOKUP($C120,'START LİSTE'!$B$7:$F$763,2,0)),"",VLOOKUP($C120,'START LİSTE'!$B$7:$F$763,2,0))</f>
      </c>
      <c r="E120" s="16">
        <f>IF(ISERROR(VLOOKUP($C120,'START LİSTE'!$B$7:$F$763,4,0)),"",VLOOKUP($C120,'START LİSTE'!$B$7:$F$763,4,0))</f>
      </c>
      <c r="F120" s="137">
        <f>IF(ISERROR(VLOOKUP($C120,'FERDİ SONUÇ'!$B$7:$H$997,6,0)),"",VLOOKUP($C120,'FERDİ SONUÇ'!$B$7:$H$997,6,0))</f>
      </c>
      <c r="G120" s="16" t="str">
        <f>IF(OR(E120="",F120="DQ",F120="DNF",F120="DNS",F120=""),"-",VLOOKUP(C120,'FERDİ SONUÇ'!$B$7:$H$997,7,0))</f>
        <v>-</v>
      </c>
      <c r="H120" s="103" t="str">
        <f>IF(OR(E120="",E120="F",F120="DQ",F120="DNF",F120="DNS",F120=""),"-",VLOOKUP(C120,'FERDİ SONUÇ'!$B$7:$H$997,7,0))</f>
        <v>-</v>
      </c>
      <c r="I120" s="18" t="str">
        <f>IF(ISERROR(SMALL(H119:H122,2)),"-",SMALL(H119:H122,2))</f>
        <v>-</v>
      </c>
      <c r="J120" s="19"/>
      <c r="BA120" s="2">
        <v>1169</v>
      </c>
    </row>
    <row r="121" spans="1:53" ht="15" customHeight="1">
      <c r="A121" s="30">
        <f>IF(AND(B121&lt;&gt;"",J121&lt;&gt;"DQ"),COUNT(J$7:J$126)-(RANK(J121,J$7:J$126)+COUNTIF(J$7:J121,J121))+2,IF(C119&lt;&gt;"",BA121,""))</f>
      </c>
      <c r="B121" s="14">
        <f>IF(ISERROR(VLOOKUP(C119,'START LİSTE'!$B$7:$F$763,3,0)),"",VLOOKUP(C119,'START LİSTE'!$B$7:$F$763,3,0))</f>
      </c>
      <c r="C121" s="106"/>
      <c r="D121" s="15">
        <f>IF(ISERROR(VLOOKUP($C121,'START LİSTE'!$B$7:$F$763,2,0)),"",VLOOKUP($C121,'START LİSTE'!$B$7:$F$763,2,0))</f>
      </c>
      <c r="E121" s="16">
        <f>IF(ISERROR(VLOOKUP($C121,'START LİSTE'!$B$7:$F$763,4,0)),"",VLOOKUP($C121,'START LİSTE'!$B$7:$F$763,4,0))</f>
      </c>
      <c r="F121" s="137">
        <f>IF(ISERROR(VLOOKUP($C121,'FERDİ SONUÇ'!$B$7:$H$997,6,0)),"",VLOOKUP($C121,'FERDİ SONUÇ'!$B$7:$H$997,6,0))</f>
      </c>
      <c r="G121" s="16" t="str">
        <f>IF(OR(E121="",F121="DQ",F121="DNF",F121="DNS",F121=""),"-",VLOOKUP(C121,'FERDİ SONUÇ'!$B$7:$H$997,7,0))</f>
        <v>-</v>
      </c>
      <c r="H121" s="103" t="str">
        <f>IF(OR(E121="",E121="F",F121="DQ",F121="DNF",F121="DNS",F121=""),"-",VLOOKUP(C121,'FERDİ SONUÇ'!$B$7:$H$997,7,0))</f>
        <v>-</v>
      </c>
      <c r="I121" s="18" t="str">
        <f>IF(ISERROR(SMALL(H119:H122,3)),"-",SMALL(H119:H122,3))</f>
        <v>-</v>
      </c>
      <c r="J121" s="20">
        <f>IF(C119="","",IF(OR(I119="-",I120="-",I121="-"),"DQ",SUM(I119,I120,I121)))</f>
      </c>
      <c r="BA121" s="2">
        <v>1170</v>
      </c>
    </row>
    <row r="122" spans="1:53" ht="15" customHeight="1">
      <c r="A122" s="13"/>
      <c r="B122" s="14"/>
      <c r="C122" s="106"/>
      <c r="D122" s="15">
        <f>IF(ISERROR(VLOOKUP($C122,'START LİSTE'!$B$7:$F$763,2,0)),"",VLOOKUP($C122,'START LİSTE'!$B$7:$F$763,2,0))</f>
      </c>
      <c r="E122" s="16">
        <f>IF(ISERROR(VLOOKUP($C122,'START LİSTE'!$B$7:$F$763,4,0)),"",VLOOKUP($C122,'START LİSTE'!$B$7:$F$763,4,0))</f>
      </c>
      <c r="F122" s="137">
        <f>IF(ISERROR(VLOOKUP($C122,'FERDİ SONUÇ'!$B$7:$H$997,6,0)),"",VLOOKUP($C122,'FERDİ SONUÇ'!$B$7:$H$997,6,0))</f>
      </c>
      <c r="G122" s="16" t="str">
        <f>IF(OR(E122="",F122="DQ",F122="DNF",F122="DNS",F122=""),"-",VLOOKUP(C122,'FERDİ SONUÇ'!$B$7:$H$997,7,0))</f>
        <v>-</v>
      </c>
      <c r="H122" s="103" t="str">
        <f>IF(OR(E122="",E122="F",F122="DQ",F122="DNF",F122="DNS",F122=""),"-",VLOOKUP(C122,'FERDİ SONUÇ'!$B$7:$H$997,7,0))</f>
        <v>-</v>
      </c>
      <c r="I122" s="18" t="str">
        <f>IF(ISERROR(SMALL(H119:H122,4)),"-",SMALL(H119:H122,4))</f>
        <v>-</v>
      </c>
      <c r="J122" s="19"/>
      <c r="BA122" s="2">
        <v>1171</v>
      </c>
    </row>
    <row r="123" spans="1:53" ht="15" customHeight="1">
      <c r="A123" s="6"/>
      <c r="B123" s="7"/>
      <c r="C123" s="105"/>
      <c r="D123" s="8">
        <f>IF(ISERROR(VLOOKUP($C123,'START LİSTE'!$B$7:$F$763,2,0)),"",VLOOKUP($C123,'START LİSTE'!$B$7:$F$763,2,0))</f>
      </c>
      <c r="E123" s="9">
        <f>IF(ISERROR(VLOOKUP($C123,'START LİSTE'!$B$7:$F$763,4,0)),"",VLOOKUP($C123,'START LİSTE'!$B$7:$F$763,4,0))</f>
      </c>
      <c r="F123" s="136">
        <f>IF(ISERROR(VLOOKUP($C123,'FERDİ SONUÇ'!$B$7:$H$997,6,0)),"",VLOOKUP($C123,'FERDİ SONUÇ'!$B$7:$H$997,6,0))</f>
      </c>
      <c r="G123" s="9" t="str">
        <f>IF(OR(E123="",F123="DQ",F123="DNF",F123="DNS",F123=""),"-",VLOOKUP(C123,'FERDİ SONUÇ'!$B$7:$H$997,7,0))</f>
        <v>-</v>
      </c>
      <c r="H123" s="102" t="str">
        <f>IF(OR(E123="",E123="F",F123="DQ",F123="DNF",F123="DNS",F123=""),"-",VLOOKUP(C123,'FERDİ SONUÇ'!$B$7:$H$997,7,0))</f>
        <v>-</v>
      </c>
      <c r="I123" s="11" t="str">
        <f>IF(ISERROR(SMALL(H123:H126,1)),"-",SMALL(H123:H126,1))</f>
        <v>-</v>
      </c>
      <c r="J123" s="12"/>
      <c r="BA123" s="2">
        <v>1174</v>
      </c>
    </row>
    <row r="124" spans="1:53" ht="15" customHeight="1">
      <c r="A124" s="13"/>
      <c r="B124" s="14"/>
      <c r="C124" s="106"/>
      <c r="D124" s="15">
        <f>IF(ISERROR(VLOOKUP($C124,'START LİSTE'!$B$7:$F$763,2,0)),"",VLOOKUP($C124,'START LİSTE'!$B$7:$F$763,2,0))</f>
      </c>
      <c r="E124" s="16">
        <f>IF(ISERROR(VLOOKUP($C124,'START LİSTE'!$B$7:$F$763,4,0)),"",VLOOKUP($C124,'START LİSTE'!$B$7:$F$763,4,0))</f>
      </c>
      <c r="F124" s="137">
        <f>IF(ISERROR(VLOOKUP($C124,'FERDİ SONUÇ'!$B$7:$H$997,6,0)),"",VLOOKUP($C124,'FERDİ SONUÇ'!$B$7:$H$997,6,0))</f>
      </c>
      <c r="G124" s="16" t="str">
        <f>IF(OR(E124="",F124="DQ",F124="DNF",F124="DNS",F124=""),"-",VLOOKUP(C124,'FERDİ SONUÇ'!$B$7:$H$997,7,0))</f>
        <v>-</v>
      </c>
      <c r="H124" s="103" t="str">
        <f>IF(OR(E124="",E124="F",F124="DQ",F124="DNF",F124="DNS",F124=""),"-",VLOOKUP(C124,'FERDİ SONUÇ'!$B$7:$H$997,7,0))</f>
        <v>-</v>
      </c>
      <c r="I124" s="18" t="str">
        <f>IF(ISERROR(SMALL(H123:H126,2)),"-",SMALL(H123:H126,2))</f>
        <v>-</v>
      </c>
      <c r="J124" s="19"/>
      <c r="BA124" s="2">
        <v>1175</v>
      </c>
    </row>
    <row r="125" spans="1:53" ht="15" customHeight="1">
      <c r="A125" s="30">
        <f>IF(AND(B125&lt;&gt;"",J125&lt;&gt;"DQ"),COUNT(J$7:J$126)-(RANK(J125,J$7:J$126)+COUNTIF(J$7:J125,J125))+2,IF(C123&lt;&gt;"",BA125,""))</f>
      </c>
      <c r="B125" s="14">
        <f>IF(ISERROR(VLOOKUP(C123,'START LİSTE'!$B$7:$F$763,3,0)),"",VLOOKUP(C123,'START LİSTE'!$B$7:$F$763,3,0))</f>
      </c>
      <c r="C125" s="106"/>
      <c r="D125" s="15">
        <f>IF(ISERROR(VLOOKUP($C125,'START LİSTE'!$B$7:$F$763,2,0)),"",VLOOKUP($C125,'START LİSTE'!$B$7:$F$763,2,0))</f>
      </c>
      <c r="E125" s="16">
        <f>IF(ISERROR(VLOOKUP($C125,'START LİSTE'!$B$7:$F$763,4,0)),"",VLOOKUP($C125,'START LİSTE'!$B$7:$F$763,4,0))</f>
      </c>
      <c r="F125" s="137">
        <f>IF(ISERROR(VLOOKUP($C125,'FERDİ SONUÇ'!$B$7:$H$997,6,0)),"",VLOOKUP($C125,'FERDİ SONUÇ'!$B$7:$H$997,6,0))</f>
      </c>
      <c r="G125" s="16" t="str">
        <f>IF(OR(E125="",F125="DQ",F125="DNF",F125="DNS",F125=""),"-",VLOOKUP(C125,'FERDİ SONUÇ'!$B$7:$H$997,7,0))</f>
        <v>-</v>
      </c>
      <c r="H125" s="103" t="str">
        <f>IF(OR(E125="",E125="F",F125="DQ",F125="DNF",F125="DNS",F125=""),"-",VLOOKUP(C125,'FERDİ SONUÇ'!$B$7:$H$997,7,0))</f>
        <v>-</v>
      </c>
      <c r="I125" s="18" t="str">
        <f>IF(ISERROR(SMALL(H123:H126,3)),"-",SMALL(H123:H126,3))</f>
        <v>-</v>
      </c>
      <c r="J125" s="20">
        <f>IF(C123="","",IF(OR(I123="-",I124="-",I125="-"),"DQ",SUM(I123,I124,I125)))</f>
      </c>
      <c r="BA125" s="2">
        <v>1176</v>
      </c>
    </row>
    <row r="126" spans="1:53" ht="15" customHeight="1">
      <c r="A126" s="22"/>
      <c r="B126" s="23"/>
      <c r="C126" s="106"/>
      <c r="D126" s="24">
        <f>IF(ISERROR(VLOOKUP($C126,'START LİSTE'!$B$7:$F$763,2,0)),"",VLOOKUP($C126,'START LİSTE'!$B$7:$F$763,2,0))</f>
      </c>
      <c r="E126" s="25">
        <f>IF(ISERROR(VLOOKUP($C126,'START LİSTE'!$B$7:$F$763,4,0)),"",VLOOKUP($C126,'START LİSTE'!$B$7:$F$763,4,0))</f>
      </c>
      <c r="F126" s="138">
        <f>IF(ISERROR(VLOOKUP($C126,'FERDİ SONUÇ'!$B$7:$H$997,6,0)),"",VLOOKUP($C126,'FERDİ SONUÇ'!$B$7:$H$997,6,0))</f>
      </c>
      <c r="G126" s="25" t="str">
        <f>IF(OR(E126="",F126="DQ",F126="DNF",F126="DNS",F126=""),"-",VLOOKUP(C126,'FERDİ SONUÇ'!$B$7:$H$997,7,0))</f>
        <v>-</v>
      </c>
      <c r="H126" s="104" t="str">
        <f>IF(OR(E126="",E126="F",F126="DQ",F126="DNF",F126="DNS",F126=""),"-",VLOOKUP(C126,'FERDİ SONUÇ'!$B$7:$H$997,7,0))</f>
        <v>-</v>
      </c>
      <c r="I126" s="26" t="str">
        <f>IF(ISERROR(SMALL(H123:H126,4)),"-",SMALL(H123:H126,4))</f>
        <v>-</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password="EE47" sheet="1"/>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ignoredErrors>
    <ignoredError sqref="B9:B74 B75:B126"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E23" sqref="E23"/>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199" t="s">
        <v>37</v>
      </c>
      <c r="B1" s="199"/>
      <c r="C1" s="199"/>
      <c r="D1" s="199"/>
      <c r="E1" s="199"/>
      <c r="F1" s="199"/>
      <c r="G1" s="199"/>
      <c r="H1" s="199"/>
    </row>
    <row r="2" spans="1:8" s="1" customFormat="1" ht="15" customHeight="1">
      <c r="A2" s="199" t="s">
        <v>91</v>
      </c>
      <c r="B2" s="199"/>
      <c r="C2" s="199"/>
      <c r="D2" s="199"/>
      <c r="E2" s="199"/>
      <c r="F2" s="199"/>
      <c r="G2" s="199"/>
      <c r="H2" s="199"/>
    </row>
    <row r="3" spans="1:8" s="1" customFormat="1" ht="14.25">
      <c r="A3" s="205" t="s">
        <v>92</v>
      </c>
      <c r="B3" s="205"/>
      <c r="C3" s="205"/>
      <c r="D3" s="205"/>
      <c r="E3" s="205"/>
      <c r="F3" s="205"/>
      <c r="G3" s="205"/>
      <c r="H3" s="205"/>
    </row>
    <row r="4" spans="1:8" s="1" customFormat="1" ht="14.25">
      <c r="A4" s="206" t="s">
        <v>41</v>
      </c>
      <c r="B4" s="206"/>
      <c r="C4" s="206"/>
      <c r="D4" s="206"/>
      <c r="E4" s="206"/>
      <c r="F4" s="206"/>
      <c r="G4" s="206"/>
      <c r="H4" s="206"/>
    </row>
    <row r="5" spans="1:8" s="1" customFormat="1" ht="17.25" customHeight="1">
      <c r="A5" s="202" t="s">
        <v>40</v>
      </c>
      <c r="B5" s="202"/>
      <c r="C5" s="203" t="s">
        <v>29</v>
      </c>
      <c r="D5" s="203"/>
      <c r="E5" s="115"/>
      <c r="F5" s="204">
        <v>42114.416666666664</v>
      </c>
      <c r="G5" s="204"/>
      <c r="H5" s="204"/>
    </row>
    <row r="6" spans="1:8" s="4" customFormat="1" ht="29.25" customHeight="1">
      <c r="A6" s="120" t="s">
        <v>5</v>
      </c>
      <c r="B6" s="121" t="s">
        <v>39</v>
      </c>
      <c r="C6" s="122" t="s">
        <v>1</v>
      </c>
      <c r="D6" s="121" t="s">
        <v>3</v>
      </c>
      <c r="E6" s="121" t="s">
        <v>8</v>
      </c>
      <c r="F6" s="121" t="s">
        <v>7</v>
      </c>
      <c r="G6" s="123" t="s">
        <v>15</v>
      </c>
      <c r="H6" s="121" t="s">
        <v>6</v>
      </c>
    </row>
    <row r="7" spans="1:8" s="1" customFormat="1" ht="14.25" customHeight="1">
      <c r="A7" s="6"/>
      <c r="B7" s="7"/>
      <c r="C7" s="97">
        <v>61</v>
      </c>
      <c r="D7" s="8" t="s">
        <v>43</v>
      </c>
      <c r="E7" s="9" t="s">
        <v>36</v>
      </c>
      <c r="F7" s="136">
        <v>535</v>
      </c>
      <c r="G7" s="92">
        <v>1</v>
      </c>
      <c r="H7" s="12"/>
    </row>
    <row r="8" spans="1:8" s="1" customFormat="1" ht="14.25" customHeight="1">
      <c r="A8" s="13"/>
      <c r="B8" s="14"/>
      <c r="C8" s="98">
        <v>62</v>
      </c>
      <c r="D8" s="15" t="s">
        <v>45</v>
      </c>
      <c r="E8" s="16" t="s">
        <v>36</v>
      </c>
      <c r="F8" s="137">
        <v>553</v>
      </c>
      <c r="G8" s="93">
        <v>6</v>
      </c>
      <c r="H8" s="19"/>
    </row>
    <row r="9" spans="1:8" s="1" customFormat="1" ht="14.25" customHeight="1">
      <c r="A9" s="42">
        <v>1</v>
      </c>
      <c r="B9" s="14" t="s">
        <v>44</v>
      </c>
      <c r="C9" s="98">
        <v>63</v>
      </c>
      <c r="D9" s="15" t="s">
        <v>46</v>
      </c>
      <c r="E9" s="16" t="s">
        <v>36</v>
      </c>
      <c r="F9" s="137">
        <v>554</v>
      </c>
      <c r="G9" s="165">
        <v>7</v>
      </c>
      <c r="H9" s="20">
        <v>14</v>
      </c>
    </row>
    <row r="10" spans="1:8" s="1" customFormat="1" ht="14.25" customHeight="1">
      <c r="A10" s="13"/>
      <c r="B10" s="14"/>
      <c r="C10" s="98">
        <v>64</v>
      </c>
      <c r="D10" s="15" t="s">
        <v>47</v>
      </c>
      <c r="E10" s="16" t="s">
        <v>36</v>
      </c>
      <c r="F10" s="137">
        <v>632</v>
      </c>
      <c r="G10" s="93">
        <v>17</v>
      </c>
      <c r="H10" s="19"/>
    </row>
    <row r="11" spans="1:8" ht="14.25" customHeight="1">
      <c r="A11" s="6"/>
      <c r="B11" s="7"/>
      <c r="C11" s="97">
        <v>681</v>
      </c>
      <c r="D11" s="8" t="s">
        <v>64</v>
      </c>
      <c r="E11" s="9" t="s">
        <v>36</v>
      </c>
      <c r="F11" s="136">
        <v>540</v>
      </c>
      <c r="G11" s="92">
        <v>2</v>
      </c>
      <c r="H11" s="12"/>
    </row>
    <row r="12" spans="1:8" ht="14.25" customHeight="1">
      <c r="A12" s="13"/>
      <c r="B12" s="14"/>
      <c r="C12" s="98">
        <v>682</v>
      </c>
      <c r="D12" s="15" t="s">
        <v>66</v>
      </c>
      <c r="E12" s="16" t="s">
        <v>36</v>
      </c>
      <c r="F12" s="137">
        <v>550</v>
      </c>
      <c r="G12" s="93">
        <v>4</v>
      </c>
      <c r="H12" s="19"/>
    </row>
    <row r="13" spans="1:8" ht="14.25" customHeight="1">
      <c r="A13" s="42">
        <v>2</v>
      </c>
      <c r="B13" s="14" t="s">
        <v>65</v>
      </c>
      <c r="C13" s="98">
        <v>683</v>
      </c>
      <c r="D13" s="15" t="s">
        <v>67</v>
      </c>
      <c r="E13" s="16" t="s">
        <v>36</v>
      </c>
      <c r="F13" s="137">
        <v>555</v>
      </c>
      <c r="G13" s="165">
        <v>8</v>
      </c>
      <c r="H13" s="20">
        <v>14</v>
      </c>
    </row>
    <row r="14" spans="1:8" ht="14.25" customHeight="1">
      <c r="A14" s="13"/>
      <c r="B14" s="14"/>
      <c r="C14" s="98">
        <v>684</v>
      </c>
      <c r="D14" s="15" t="s">
        <v>68</v>
      </c>
      <c r="E14" s="16" t="s">
        <v>36</v>
      </c>
      <c r="F14" s="137" t="s">
        <v>83</v>
      </c>
      <c r="G14" s="93" t="s">
        <v>90</v>
      </c>
      <c r="H14" s="19"/>
    </row>
    <row r="15" spans="1:8" ht="14.25" customHeight="1">
      <c r="A15" s="6"/>
      <c r="B15" s="7"/>
      <c r="C15" s="97">
        <v>511</v>
      </c>
      <c r="D15" s="8" t="s">
        <v>79</v>
      </c>
      <c r="E15" s="9" t="s">
        <v>36</v>
      </c>
      <c r="F15" s="136">
        <v>543</v>
      </c>
      <c r="G15" s="92">
        <v>3</v>
      </c>
      <c r="H15" s="12"/>
    </row>
    <row r="16" spans="1:8" ht="14.25" customHeight="1">
      <c r="A16" s="13"/>
      <c r="B16" s="14"/>
      <c r="C16" s="98">
        <v>512</v>
      </c>
      <c r="D16" s="15" t="s">
        <v>80</v>
      </c>
      <c r="E16" s="16" t="s">
        <v>36</v>
      </c>
      <c r="F16" s="137">
        <v>559</v>
      </c>
      <c r="G16" s="93">
        <v>10</v>
      </c>
      <c r="H16" s="19"/>
    </row>
    <row r="17" spans="1:8" ht="14.25" customHeight="1">
      <c r="A17" s="42">
        <v>3</v>
      </c>
      <c r="B17" s="14" t="s">
        <v>74</v>
      </c>
      <c r="C17" s="98">
        <v>513</v>
      </c>
      <c r="D17" s="15" t="s">
        <v>81</v>
      </c>
      <c r="E17" s="16" t="s">
        <v>36</v>
      </c>
      <c r="F17" s="137">
        <v>607</v>
      </c>
      <c r="G17" s="93">
        <v>13</v>
      </c>
      <c r="H17" s="20">
        <v>26</v>
      </c>
    </row>
    <row r="18" spans="1:8" ht="14.25" customHeight="1">
      <c r="A18" s="13"/>
      <c r="B18" s="14"/>
      <c r="C18" s="98">
        <v>514</v>
      </c>
      <c r="D18" s="15" t="s">
        <v>82</v>
      </c>
      <c r="E18" s="16" t="s">
        <v>36</v>
      </c>
      <c r="F18" s="137">
        <v>654</v>
      </c>
      <c r="G18" s="93">
        <v>23</v>
      </c>
      <c r="H18" s="19"/>
    </row>
    <row r="19" spans="1:8" ht="14.25" customHeight="1">
      <c r="A19" s="6"/>
      <c r="B19" s="7"/>
      <c r="C19" s="97">
        <v>262</v>
      </c>
      <c r="D19" s="8" t="s">
        <v>77</v>
      </c>
      <c r="E19" s="9" t="s">
        <v>36</v>
      </c>
      <c r="F19" s="136">
        <v>611</v>
      </c>
      <c r="G19" s="94">
        <v>14</v>
      </c>
      <c r="H19" s="12"/>
    </row>
    <row r="20" spans="1:8" ht="14.25" customHeight="1">
      <c r="A20" s="13"/>
      <c r="B20" s="14"/>
      <c r="C20" s="98">
        <v>260</v>
      </c>
      <c r="D20" s="15" t="s">
        <v>75</v>
      </c>
      <c r="E20" s="16" t="s">
        <v>36</v>
      </c>
      <c r="F20" s="137">
        <v>552</v>
      </c>
      <c r="G20" s="95">
        <v>5</v>
      </c>
      <c r="H20" s="19"/>
    </row>
    <row r="21" spans="1:8" ht="14.25" customHeight="1">
      <c r="A21" s="42">
        <v>4</v>
      </c>
      <c r="B21" s="14" t="s">
        <v>86</v>
      </c>
      <c r="C21" s="98">
        <v>261</v>
      </c>
      <c r="D21" s="15" t="s">
        <v>76</v>
      </c>
      <c r="E21" s="16" t="s">
        <v>36</v>
      </c>
      <c r="F21" s="137">
        <v>557</v>
      </c>
      <c r="G21" s="95">
        <v>9</v>
      </c>
      <c r="H21" s="20">
        <v>28</v>
      </c>
    </row>
    <row r="22" spans="1:8" ht="14.25" customHeight="1">
      <c r="A22" s="13"/>
      <c r="B22" s="14"/>
      <c r="C22" s="98">
        <v>263</v>
      </c>
      <c r="D22" s="15" t="s">
        <v>78</v>
      </c>
      <c r="E22" s="16" t="s">
        <v>36</v>
      </c>
      <c r="F22" s="137">
        <v>650</v>
      </c>
      <c r="G22" s="95">
        <v>22</v>
      </c>
      <c r="H22" s="19"/>
    </row>
    <row r="23" spans="1:8" ht="14.25" customHeight="1">
      <c r="A23" s="6"/>
      <c r="B23" s="7"/>
      <c r="C23" s="97">
        <v>424</v>
      </c>
      <c r="D23" s="8" t="s">
        <v>58</v>
      </c>
      <c r="E23" s="9" t="s">
        <v>36</v>
      </c>
      <c r="F23" s="136">
        <v>613</v>
      </c>
      <c r="G23" s="94">
        <v>15</v>
      </c>
      <c r="H23" s="12"/>
    </row>
    <row r="24" spans="1:8" ht="14.25" customHeight="1">
      <c r="A24" s="13"/>
      <c r="B24" s="14"/>
      <c r="C24" s="98">
        <v>423</v>
      </c>
      <c r="D24" s="15" t="s">
        <v>57</v>
      </c>
      <c r="E24" s="16" t="s">
        <v>36</v>
      </c>
      <c r="F24" s="137">
        <v>559</v>
      </c>
      <c r="G24" s="95">
        <v>11</v>
      </c>
      <c r="H24" s="19"/>
    </row>
    <row r="25" spans="1:8" ht="14.25" customHeight="1">
      <c r="A25" s="42">
        <v>5</v>
      </c>
      <c r="B25" s="14" t="s">
        <v>89</v>
      </c>
      <c r="C25" s="98">
        <v>422</v>
      </c>
      <c r="D25" s="15" t="s">
        <v>56</v>
      </c>
      <c r="E25" s="16" t="s">
        <v>36</v>
      </c>
      <c r="F25" s="137">
        <v>603</v>
      </c>
      <c r="G25" s="95">
        <v>12</v>
      </c>
      <c r="H25" s="20">
        <v>38</v>
      </c>
    </row>
    <row r="26" spans="1:8" ht="14.25" customHeight="1">
      <c r="A26" s="13"/>
      <c r="B26" s="14"/>
      <c r="C26" s="98">
        <v>421</v>
      </c>
      <c r="D26" s="15" t="s">
        <v>55</v>
      </c>
      <c r="E26" s="16" t="s">
        <v>36</v>
      </c>
      <c r="F26" s="137">
        <v>655</v>
      </c>
      <c r="G26" s="95">
        <v>24</v>
      </c>
      <c r="H26" s="19"/>
    </row>
    <row r="27" spans="1:8" ht="14.25" customHeight="1">
      <c r="A27" s="6"/>
      <c r="B27" s="7"/>
      <c r="C27" s="97">
        <v>500</v>
      </c>
      <c r="D27" s="8" t="s">
        <v>59</v>
      </c>
      <c r="E27" s="9" t="s">
        <v>36</v>
      </c>
      <c r="F27" s="136">
        <v>642</v>
      </c>
      <c r="G27" s="94">
        <v>20</v>
      </c>
      <c r="H27" s="12"/>
    </row>
    <row r="28" spans="1:8" ht="14.25" customHeight="1">
      <c r="A28" s="13"/>
      <c r="B28" s="14"/>
      <c r="C28" s="98">
        <v>501</v>
      </c>
      <c r="D28" s="15" t="s">
        <v>61</v>
      </c>
      <c r="E28" s="16" t="s">
        <v>36</v>
      </c>
      <c r="F28" s="137">
        <v>618</v>
      </c>
      <c r="G28" s="95">
        <v>16</v>
      </c>
      <c r="H28" s="19"/>
    </row>
    <row r="29" spans="1:8" ht="14.25" customHeight="1">
      <c r="A29" s="42">
        <v>6</v>
      </c>
      <c r="B29" s="14" t="s">
        <v>60</v>
      </c>
      <c r="C29" s="98">
        <v>502</v>
      </c>
      <c r="D29" s="15" t="s">
        <v>62</v>
      </c>
      <c r="E29" s="16" t="s">
        <v>36</v>
      </c>
      <c r="F29" s="137">
        <v>646</v>
      </c>
      <c r="G29" s="95">
        <v>21</v>
      </c>
      <c r="H29" s="20">
        <v>57</v>
      </c>
    </row>
    <row r="30" spans="1:8" ht="14.25" customHeight="1">
      <c r="A30" s="13"/>
      <c r="B30" s="14"/>
      <c r="C30" s="98">
        <v>503</v>
      </c>
      <c r="D30" s="15" t="s">
        <v>63</v>
      </c>
      <c r="E30" s="16" t="s">
        <v>36</v>
      </c>
      <c r="F30" s="137">
        <v>710</v>
      </c>
      <c r="G30" s="95">
        <v>26</v>
      </c>
      <c r="H30" s="19"/>
    </row>
    <row r="31" spans="1:8" ht="14.25" customHeight="1">
      <c r="A31" s="6"/>
      <c r="B31" s="7"/>
      <c r="C31" s="97">
        <v>710</v>
      </c>
      <c r="D31" s="8" t="s">
        <v>69</v>
      </c>
      <c r="E31" s="9" t="s">
        <v>36</v>
      </c>
      <c r="F31" s="136">
        <v>634</v>
      </c>
      <c r="G31" s="94">
        <v>18</v>
      </c>
      <c r="H31" s="12"/>
    </row>
    <row r="32" spans="1:8" ht="14.25" customHeight="1">
      <c r="A32" s="13"/>
      <c r="B32" s="14"/>
      <c r="C32" s="98">
        <v>711</v>
      </c>
      <c r="D32" s="15" t="s">
        <v>71</v>
      </c>
      <c r="E32" s="16" t="s">
        <v>36</v>
      </c>
      <c r="F32" s="137">
        <v>737</v>
      </c>
      <c r="G32" s="95">
        <v>30</v>
      </c>
      <c r="H32" s="19"/>
    </row>
    <row r="33" spans="1:8" ht="14.25" customHeight="1">
      <c r="A33" s="42">
        <v>7</v>
      </c>
      <c r="B33" s="14" t="s">
        <v>70</v>
      </c>
      <c r="C33" s="98">
        <v>712</v>
      </c>
      <c r="D33" s="15" t="s">
        <v>72</v>
      </c>
      <c r="E33" s="16" t="s">
        <v>36</v>
      </c>
      <c r="F33" s="137">
        <v>639</v>
      </c>
      <c r="G33" s="95">
        <v>19</v>
      </c>
      <c r="H33" s="20">
        <v>67</v>
      </c>
    </row>
    <row r="34" spans="1:8" ht="14.25" customHeight="1">
      <c r="A34" s="13"/>
      <c r="B34" s="14"/>
      <c r="C34" s="98">
        <v>713</v>
      </c>
      <c r="D34" s="15" t="s">
        <v>73</v>
      </c>
      <c r="E34" s="16" t="s">
        <v>36</v>
      </c>
      <c r="F34" s="137">
        <v>742</v>
      </c>
      <c r="G34" s="95">
        <v>32</v>
      </c>
      <c r="H34" s="19"/>
    </row>
    <row r="35" spans="1:8" ht="14.25" customHeight="1">
      <c r="A35" s="6"/>
      <c r="B35" s="7"/>
      <c r="C35" s="97">
        <v>402</v>
      </c>
      <c r="D35" s="8" t="s">
        <v>53</v>
      </c>
      <c r="E35" s="9" t="s">
        <v>36</v>
      </c>
      <c r="F35" s="136" t="s">
        <v>83</v>
      </c>
      <c r="G35" s="94" t="s">
        <v>90</v>
      </c>
      <c r="H35" s="12"/>
    </row>
    <row r="36" spans="1:8" ht="14.25" customHeight="1">
      <c r="A36" s="13"/>
      <c r="B36" s="14"/>
      <c r="C36" s="98">
        <v>403</v>
      </c>
      <c r="D36" s="15" t="s">
        <v>54</v>
      </c>
      <c r="E36" s="16" t="s">
        <v>36</v>
      </c>
      <c r="F36" s="137">
        <v>721</v>
      </c>
      <c r="G36" s="95">
        <v>27</v>
      </c>
      <c r="H36" s="19"/>
    </row>
    <row r="37" spans="1:8" ht="14.25" customHeight="1">
      <c r="A37" s="42">
        <v>8</v>
      </c>
      <c r="B37" s="14" t="s">
        <v>88</v>
      </c>
      <c r="C37" s="98">
        <v>400</v>
      </c>
      <c r="D37" s="15" t="s">
        <v>51</v>
      </c>
      <c r="E37" s="16" t="s">
        <v>36</v>
      </c>
      <c r="F37" s="137">
        <v>742</v>
      </c>
      <c r="G37" s="95">
        <v>31</v>
      </c>
      <c r="H37" s="20">
        <v>86</v>
      </c>
    </row>
    <row r="38" spans="1:8" ht="14.25" customHeight="1">
      <c r="A38" s="22"/>
      <c r="B38" s="23"/>
      <c r="C38" s="99">
        <v>401</v>
      </c>
      <c r="D38" s="24" t="s">
        <v>52</v>
      </c>
      <c r="E38" s="25" t="s">
        <v>36</v>
      </c>
      <c r="F38" s="138">
        <v>726</v>
      </c>
      <c r="G38" s="96">
        <v>28</v>
      </c>
      <c r="H38" s="27"/>
    </row>
    <row r="39" spans="1:8" ht="14.25" customHeight="1">
      <c r="A39" s="6"/>
      <c r="B39" s="7"/>
      <c r="C39" s="97">
        <v>700</v>
      </c>
      <c r="D39" s="8" t="s">
        <v>48</v>
      </c>
      <c r="E39" s="9" t="s">
        <v>36</v>
      </c>
      <c r="F39" s="136">
        <v>655</v>
      </c>
      <c r="G39" s="94">
        <v>25</v>
      </c>
      <c r="H39" s="12"/>
    </row>
    <row r="40" spans="1:8" ht="14.25" customHeight="1">
      <c r="A40" s="13"/>
      <c r="B40" s="14"/>
      <c r="C40" s="98">
        <v>703</v>
      </c>
      <c r="D40" s="15" t="s">
        <v>50</v>
      </c>
      <c r="E40" s="16" t="s">
        <v>36</v>
      </c>
      <c r="F40" s="137" t="s">
        <v>84</v>
      </c>
      <c r="G40" s="95" t="s">
        <v>90</v>
      </c>
      <c r="H40" s="19"/>
    </row>
    <row r="41" spans="1:8" ht="14.25" customHeight="1">
      <c r="A41" s="42">
        <v>1020</v>
      </c>
      <c r="B41" s="14" t="s">
        <v>87</v>
      </c>
      <c r="C41" s="98">
        <v>702</v>
      </c>
      <c r="D41" s="15" t="s">
        <v>85</v>
      </c>
      <c r="E41" s="16" t="s">
        <v>36</v>
      </c>
      <c r="F41" s="137">
        <v>730</v>
      </c>
      <c r="G41" s="95">
        <v>29</v>
      </c>
      <c r="H41" s="20" t="s">
        <v>93</v>
      </c>
    </row>
    <row r="42" spans="1:8" ht="14.25" customHeight="1">
      <c r="A42" s="13"/>
      <c r="B42" s="14"/>
      <c r="C42" s="98">
        <v>701</v>
      </c>
      <c r="D42" s="15" t="s">
        <v>49</v>
      </c>
      <c r="E42" s="16" t="s">
        <v>36</v>
      </c>
      <c r="F42" s="137" t="s">
        <v>84</v>
      </c>
      <c r="G42" s="95" t="s">
        <v>90</v>
      </c>
      <c r="H42" s="19"/>
    </row>
    <row r="43" spans="1:8" ht="14.25" customHeight="1">
      <c r="A43" s="6"/>
      <c r="B43" s="7"/>
      <c r="C43" s="97" t="s">
        <v>94</v>
      </c>
      <c r="D43" s="8" t="s">
        <v>94</v>
      </c>
      <c r="E43" s="9" t="s">
        <v>94</v>
      </c>
      <c r="F43" s="136" t="s">
        <v>94</v>
      </c>
      <c r="G43" s="94" t="s">
        <v>90</v>
      </c>
      <c r="H43" s="12"/>
    </row>
    <row r="44" spans="1:8" ht="14.25" customHeight="1">
      <c r="A44" s="13"/>
      <c r="B44" s="14"/>
      <c r="C44" s="98" t="s">
        <v>94</v>
      </c>
      <c r="D44" s="15" t="s">
        <v>94</v>
      </c>
      <c r="E44" s="16" t="s">
        <v>94</v>
      </c>
      <c r="F44" s="137" t="s">
        <v>94</v>
      </c>
      <c r="G44" s="95" t="s">
        <v>90</v>
      </c>
      <c r="H44" s="19"/>
    </row>
    <row r="45" spans="1:8" ht="14.25" customHeight="1">
      <c r="A45" s="57" t="s">
        <v>94</v>
      </c>
      <c r="B45" s="14" t="s">
        <v>94</v>
      </c>
      <c r="C45" s="98" t="s">
        <v>94</v>
      </c>
      <c r="D45" s="15" t="s">
        <v>94</v>
      </c>
      <c r="E45" s="16" t="s">
        <v>94</v>
      </c>
      <c r="F45" s="137" t="s">
        <v>94</v>
      </c>
      <c r="G45" s="95" t="s">
        <v>90</v>
      </c>
      <c r="H45" s="19" t="s">
        <v>94</v>
      </c>
    </row>
    <row r="46" spans="1:8" ht="14.25" customHeight="1">
      <c r="A46" s="13"/>
      <c r="B46" s="14"/>
      <c r="C46" s="98" t="s">
        <v>94</v>
      </c>
      <c r="D46" s="15" t="s">
        <v>94</v>
      </c>
      <c r="E46" s="16" t="s">
        <v>94</v>
      </c>
      <c r="F46" s="137" t="s">
        <v>94</v>
      </c>
      <c r="G46" s="95" t="s">
        <v>90</v>
      </c>
      <c r="H46" s="19"/>
    </row>
    <row r="47" spans="1:8" ht="14.25" customHeight="1">
      <c r="A47" s="6"/>
      <c r="B47" s="7"/>
      <c r="C47" s="97" t="s">
        <v>94</v>
      </c>
      <c r="D47" s="8" t="s">
        <v>94</v>
      </c>
      <c r="E47" s="9" t="s">
        <v>94</v>
      </c>
      <c r="F47" s="136" t="s">
        <v>94</v>
      </c>
      <c r="G47" s="94" t="s">
        <v>90</v>
      </c>
      <c r="H47" s="12"/>
    </row>
    <row r="48" spans="1:8" ht="14.25" customHeight="1">
      <c r="A48" s="13"/>
      <c r="B48" s="14"/>
      <c r="C48" s="98" t="s">
        <v>94</v>
      </c>
      <c r="D48" s="15" t="s">
        <v>94</v>
      </c>
      <c r="E48" s="16" t="s">
        <v>94</v>
      </c>
      <c r="F48" s="137" t="s">
        <v>94</v>
      </c>
      <c r="G48" s="95" t="s">
        <v>90</v>
      </c>
      <c r="H48" s="19"/>
    </row>
    <row r="49" spans="1:8" ht="14.25" customHeight="1">
      <c r="A49" s="57" t="s">
        <v>94</v>
      </c>
      <c r="B49" s="14" t="s">
        <v>94</v>
      </c>
      <c r="C49" s="98" t="s">
        <v>94</v>
      </c>
      <c r="D49" s="15" t="s">
        <v>94</v>
      </c>
      <c r="E49" s="16" t="s">
        <v>94</v>
      </c>
      <c r="F49" s="137" t="s">
        <v>94</v>
      </c>
      <c r="G49" s="95" t="s">
        <v>90</v>
      </c>
      <c r="H49" s="20" t="s">
        <v>94</v>
      </c>
    </row>
    <row r="50" spans="1:8" ht="14.25" customHeight="1">
      <c r="A50" s="13"/>
      <c r="B50" s="14"/>
      <c r="C50" s="98" t="s">
        <v>94</v>
      </c>
      <c r="D50" s="15" t="s">
        <v>94</v>
      </c>
      <c r="E50" s="16" t="s">
        <v>94</v>
      </c>
      <c r="F50" s="137" t="s">
        <v>94</v>
      </c>
      <c r="G50" s="95" t="s">
        <v>90</v>
      </c>
      <c r="H50" s="19"/>
    </row>
    <row r="51" spans="1:8" ht="14.25" customHeight="1">
      <c r="A51" s="6"/>
      <c r="B51" s="7"/>
      <c r="C51" s="97" t="s">
        <v>94</v>
      </c>
      <c r="D51" s="8" t="s">
        <v>94</v>
      </c>
      <c r="E51" s="9" t="s">
        <v>94</v>
      </c>
      <c r="F51" s="136" t="s">
        <v>94</v>
      </c>
      <c r="G51" s="94" t="s">
        <v>90</v>
      </c>
      <c r="H51" s="12"/>
    </row>
    <row r="52" spans="1:8" ht="14.25" customHeight="1">
      <c r="A52" s="13"/>
      <c r="B52" s="14"/>
      <c r="C52" s="98" t="s">
        <v>94</v>
      </c>
      <c r="D52" s="15" t="s">
        <v>94</v>
      </c>
      <c r="E52" s="16" t="s">
        <v>94</v>
      </c>
      <c r="F52" s="137" t="s">
        <v>94</v>
      </c>
      <c r="G52" s="95" t="s">
        <v>90</v>
      </c>
      <c r="H52" s="19"/>
    </row>
    <row r="53" spans="1:8" ht="14.25" customHeight="1">
      <c r="A53" s="57" t="s">
        <v>94</v>
      </c>
      <c r="B53" s="14" t="s">
        <v>94</v>
      </c>
      <c r="C53" s="98" t="s">
        <v>94</v>
      </c>
      <c r="D53" s="15" t="s">
        <v>94</v>
      </c>
      <c r="E53" s="16" t="s">
        <v>94</v>
      </c>
      <c r="F53" s="137" t="s">
        <v>94</v>
      </c>
      <c r="G53" s="95" t="s">
        <v>90</v>
      </c>
      <c r="H53" s="20" t="s">
        <v>94</v>
      </c>
    </row>
    <row r="54" spans="1:8" ht="14.25" customHeight="1">
      <c r="A54" s="13"/>
      <c r="B54" s="14"/>
      <c r="C54" s="98" t="s">
        <v>94</v>
      </c>
      <c r="D54" s="15" t="s">
        <v>94</v>
      </c>
      <c r="E54" s="16" t="s">
        <v>94</v>
      </c>
      <c r="F54" s="137" t="s">
        <v>94</v>
      </c>
      <c r="G54" s="95" t="s">
        <v>90</v>
      </c>
      <c r="H54" s="19"/>
    </row>
    <row r="55" spans="1:8" ht="14.25" customHeight="1">
      <c r="A55" s="6"/>
      <c r="B55" s="7"/>
      <c r="C55" s="97" t="s">
        <v>94</v>
      </c>
      <c r="D55" s="8" t="s">
        <v>94</v>
      </c>
      <c r="E55" s="9" t="s">
        <v>94</v>
      </c>
      <c r="F55" s="136" t="s">
        <v>94</v>
      </c>
      <c r="G55" s="94" t="s">
        <v>90</v>
      </c>
      <c r="H55" s="12"/>
    </row>
    <row r="56" spans="1:8" ht="14.25" customHeight="1">
      <c r="A56" s="13"/>
      <c r="B56" s="14"/>
      <c r="C56" s="98" t="s">
        <v>94</v>
      </c>
      <c r="D56" s="15" t="s">
        <v>94</v>
      </c>
      <c r="E56" s="16" t="s">
        <v>94</v>
      </c>
      <c r="F56" s="137" t="s">
        <v>94</v>
      </c>
      <c r="G56" s="95" t="s">
        <v>90</v>
      </c>
      <c r="H56" s="19"/>
    </row>
    <row r="57" spans="1:8" ht="14.25" customHeight="1">
      <c r="A57" s="58" t="s">
        <v>94</v>
      </c>
      <c r="B57" s="14" t="s">
        <v>94</v>
      </c>
      <c r="C57" s="98" t="s">
        <v>94</v>
      </c>
      <c r="D57" s="15" t="s">
        <v>94</v>
      </c>
      <c r="E57" s="16" t="s">
        <v>94</v>
      </c>
      <c r="F57" s="137" t="s">
        <v>94</v>
      </c>
      <c r="G57" s="95" t="s">
        <v>90</v>
      </c>
      <c r="H57" s="20" t="s">
        <v>94</v>
      </c>
    </row>
    <row r="58" spans="1:8" ht="14.25" customHeight="1">
      <c r="A58" s="13"/>
      <c r="B58" s="14"/>
      <c r="C58" s="98" t="s">
        <v>94</v>
      </c>
      <c r="D58" s="15" t="s">
        <v>94</v>
      </c>
      <c r="E58" s="16" t="s">
        <v>94</v>
      </c>
      <c r="F58" s="137" t="s">
        <v>94</v>
      </c>
      <c r="G58" s="95" t="s">
        <v>90</v>
      </c>
      <c r="H58" s="19"/>
    </row>
    <row r="59" spans="1:8" ht="14.25" customHeight="1">
      <c r="A59" s="6"/>
      <c r="B59" s="7"/>
      <c r="C59" s="97" t="s">
        <v>94</v>
      </c>
      <c r="D59" s="8" t="s">
        <v>94</v>
      </c>
      <c r="E59" s="9" t="s">
        <v>94</v>
      </c>
      <c r="F59" s="136" t="s">
        <v>94</v>
      </c>
      <c r="G59" s="94" t="s">
        <v>90</v>
      </c>
      <c r="H59" s="12"/>
    </row>
    <row r="60" spans="1:8" ht="14.25" customHeight="1">
      <c r="A60" s="13"/>
      <c r="B60" s="14"/>
      <c r="C60" s="98" t="s">
        <v>94</v>
      </c>
      <c r="D60" s="15" t="s">
        <v>94</v>
      </c>
      <c r="E60" s="16" t="s">
        <v>94</v>
      </c>
      <c r="F60" s="137" t="s">
        <v>94</v>
      </c>
      <c r="G60" s="95" t="s">
        <v>90</v>
      </c>
      <c r="H60" s="19"/>
    </row>
    <row r="61" spans="1:8" ht="14.25" customHeight="1">
      <c r="A61" s="57" t="s">
        <v>94</v>
      </c>
      <c r="B61" s="14" t="s">
        <v>94</v>
      </c>
      <c r="C61" s="98" t="s">
        <v>94</v>
      </c>
      <c r="D61" s="15" t="s">
        <v>94</v>
      </c>
      <c r="E61" s="16" t="s">
        <v>94</v>
      </c>
      <c r="F61" s="137" t="s">
        <v>94</v>
      </c>
      <c r="G61" s="95" t="s">
        <v>90</v>
      </c>
      <c r="H61" s="20" t="s">
        <v>94</v>
      </c>
    </row>
    <row r="62" spans="1:8" ht="14.25" customHeight="1">
      <c r="A62" s="13"/>
      <c r="B62" s="14"/>
      <c r="C62" s="98" t="s">
        <v>94</v>
      </c>
      <c r="D62" s="15" t="s">
        <v>94</v>
      </c>
      <c r="E62" s="16" t="s">
        <v>94</v>
      </c>
      <c r="F62" s="137" t="s">
        <v>94</v>
      </c>
      <c r="G62" s="95" t="s">
        <v>90</v>
      </c>
      <c r="H62" s="19"/>
    </row>
    <row r="63" spans="1:8" ht="14.25" customHeight="1">
      <c r="A63" s="6"/>
      <c r="B63" s="7"/>
      <c r="C63" s="97" t="s">
        <v>94</v>
      </c>
      <c r="D63" s="8" t="s">
        <v>94</v>
      </c>
      <c r="E63" s="9" t="s">
        <v>94</v>
      </c>
      <c r="F63" s="136" t="s">
        <v>94</v>
      </c>
      <c r="G63" s="94" t="s">
        <v>90</v>
      </c>
      <c r="H63" s="12"/>
    </row>
    <row r="64" spans="1:8" ht="14.25" customHeight="1">
      <c r="A64" s="13"/>
      <c r="B64" s="14"/>
      <c r="C64" s="98" t="s">
        <v>94</v>
      </c>
      <c r="D64" s="15" t="s">
        <v>94</v>
      </c>
      <c r="E64" s="16" t="s">
        <v>94</v>
      </c>
      <c r="F64" s="137" t="s">
        <v>94</v>
      </c>
      <c r="G64" s="95" t="s">
        <v>90</v>
      </c>
      <c r="H64" s="19"/>
    </row>
    <row r="65" spans="1:8" ht="14.25" customHeight="1">
      <c r="A65" s="57" t="s">
        <v>94</v>
      </c>
      <c r="B65" s="14" t="s">
        <v>94</v>
      </c>
      <c r="C65" s="98" t="s">
        <v>94</v>
      </c>
      <c r="D65" s="15" t="s">
        <v>94</v>
      </c>
      <c r="E65" s="16" t="s">
        <v>94</v>
      </c>
      <c r="F65" s="137" t="s">
        <v>94</v>
      </c>
      <c r="G65" s="95" t="s">
        <v>90</v>
      </c>
      <c r="H65" s="20" t="s">
        <v>94</v>
      </c>
    </row>
    <row r="66" spans="1:8" ht="14.25" customHeight="1">
      <c r="A66" s="13"/>
      <c r="B66" s="14"/>
      <c r="C66" s="98" t="s">
        <v>94</v>
      </c>
      <c r="D66" s="15" t="s">
        <v>94</v>
      </c>
      <c r="E66" s="16" t="s">
        <v>94</v>
      </c>
      <c r="F66" s="137" t="s">
        <v>94</v>
      </c>
      <c r="G66" s="95" t="s">
        <v>90</v>
      </c>
      <c r="H66" s="19"/>
    </row>
    <row r="67" spans="1:8" ht="14.25" customHeight="1">
      <c r="A67" s="6"/>
      <c r="B67" s="7"/>
      <c r="C67" s="97" t="s">
        <v>94</v>
      </c>
      <c r="D67" s="8" t="s">
        <v>94</v>
      </c>
      <c r="E67" s="9" t="s">
        <v>94</v>
      </c>
      <c r="F67" s="136" t="s">
        <v>94</v>
      </c>
      <c r="G67" s="94" t="s">
        <v>90</v>
      </c>
      <c r="H67" s="12"/>
    </row>
    <row r="68" spans="1:8" ht="14.25" customHeight="1">
      <c r="A68" s="13"/>
      <c r="B68" s="14"/>
      <c r="C68" s="98" t="s">
        <v>94</v>
      </c>
      <c r="D68" s="15" t="s">
        <v>94</v>
      </c>
      <c r="E68" s="16" t="s">
        <v>94</v>
      </c>
      <c r="F68" s="137" t="s">
        <v>94</v>
      </c>
      <c r="G68" s="95" t="s">
        <v>90</v>
      </c>
      <c r="H68" s="19"/>
    </row>
    <row r="69" spans="1:8" ht="14.25" customHeight="1">
      <c r="A69" s="57" t="s">
        <v>94</v>
      </c>
      <c r="B69" s="14" t="s">
        <v>94</v>
      </c>
      <c r="C69" s="98" t="s">
        <v>94</v>
      </c>
      <c r="D69" s="15" t="s">
        <v>94</v>
      </c>
      <c r="E69" s="16" t="s">
        <v>94</v>
      </c>
      <c r="F69" s="137" t="s">
        <v>94</v>
      </c>
      <c r="G69" s="95" t="s">
        <v>90</v>
      </c>
      <c r="H69" s="20" t="s">
        <v>94</v>
      </c>
    </row>
    <row r="70" spans="1:8" ht="14.25" customHeight="1">
      <c r="A70" s="13"/>
      <c r="B70" s="14"/>
      <c r="C70" s="98" t="s">
        <v>94</v>
      </c>
      <c r="D70" s="15" t="s">
        <v>94</v>
      </c>
      <c r="E70" s="16" t="s">
        <v>94</v>
      </c>
      <c r="F70" s="137" t="s">
        <v>94</v>
      </c>
      <c r="G70" s="95" t="s">
        <v>90</v>
      </c>
      <c r="H70" s="19"/>
    </row>
    <row r="71" spans="1:8" ht="14.25" customHeight="1">
      <c r="A71" s="6"/>
      <c r="B71" s="7"/>
      <c r="C71" s="97" t="s">
        <v>94</v>
      </c>
      <c r="D71" s="8" t="s">
        <v>94</v>
      </c>
      <c r="E71" s="9" t="s">
        <v>94</v>
      </c>
      <c r="F71" s="136" t="s">
        <v>94</v>
      </c>
      <c r="G71" s="94" t="s">
        <v>90</v>
      </c>
      <c r="H71" s="12"/>
    </row>
    <row r="72" spans="1:8" ht="14.25" customHeight="1">
      <c r="A72" s="13"/>
      <c r="B72" s="14"/>
      <c r="C72" s="98" t="s">
        <v>94</v>
      </c>
      <c r="D72" s="15" t="s">
        <v>94</v>
      </c>
      <c r="E72" s="16" t="s">
        <v>94</v>
      </c>
      <c r="F72" s="137" t="s">
        <v>94</v>
      </c>
      <c r="G72" s="95" t="s">
        <v>90</v>
      </c>
      <c r="H72" s="19"/>
    </row>
    <row r="73" spans="1:8" ht="14.25" customHeight="1">
      <c r="A73" s="57" t="s">
        <v>94</v>
      </c>
      <c r="B73" s="14" t="s">
        <v>94</v>
      </c>
      <c r="C73" s="98" t="s">
        <v>94</v>
      </c>
      <c r="D73" s="15" t="s">
        <v>94</v>
      </c>
      <c r="E73" s="16" t="s">
        <v>94</v>
      </c>
      <c r="F73" s="137" t="s">
        <v>94</v>
      </c>
      <c r="G73" s="95" t="s">
        <v>90</v>
      </c>
      <c r="H73" s="20" t="s">
        <v>94</v>
      </c>
    </row>
    <row r="74" spans="1:8" ht="14.25" customHeight="1">
      <c r="A74" s="13"/>
      <c r="B74" s="14"/>
      <c r="C74" s="98" t="s">
        <v>94</v>
      </c>
      <c r="D74" s="15" t="s">
        <v>94</v>
      </c>
      <c r="E74" s="16" t="s">
        <v>94</v>
      </c>
      <c r="F74" s="137" t="s">
        <v>94</v>
      </c>
      <c r="G74" s="95" t="s">
        <v>90</v>
      </c>
      <c r="H74" s="19"/>
    </row>
    <row r="75" spans="1:8" ht="14.25" customHeight="1">
      <c r="A75" s="6"/>
      <c r="B75" s="7"/>
      <c r="C75" s="97" t="s">
        <v>94</v>
      </c>
      <c r="D75" s="8" t="s">
        <v>94</v>
      </c>
      <c r="E75" s="9" t="s">
        <v>94</v>
      </c>
      <c r="F75" s="136" t="s">
        <v>94</v>
      </c>
      <c r="G75" s="94" t="s">
        <v>90</v>
      </c>
      <c r="H75" s="12"/>
    </row>
    <row r="76" spans="1:8" ht="14.25" customHeight="1">
      <c r="A76" s="13"/>
      <c r="B76" s="14"/>
      <c r="C76" s="98" t="s">
        <v>94</v>
      </c>
      <c r="D76" s="15" t="s">
        <v>94</v>
      </c>
      <c r="E76" s="16" t="s">
        <v>94</v>
      </c>
      <c r="F76" s="137" t="s">
        <v>94</v>
      </c>
      <c r="G76" s="95" t="s">
        <v>90</v>
      </c>
      <c r="H76" s="19"/>
    </row>
    <row r="77" spans="1:8" ht="14.25" customHeight="1">
      <c r="A77" s="57" t="s">
        <v>94</v>
      </c>
      <c r="B77" s="14" t="s">
        <v>94</v>
      </c>
      <c r="C77" s="98" t="s">
        <v>94</v>
      </c>
      <c r="D77" s="15" t="s">
        <v>94</v>
      </c>
      <c r="E77" s="16" t="s">
        <v>94</v>
      </c>
      <c r="F77" s="137" t="s">
        <v>94</v>
      </c>
      <c r="G77" s="95" t="s">
        <v>90</v>
      </c>
      <c r="H77" s="20" t="s">
        <v>94</v>
      </c>
    </row>
    <row r="78" spans="1:8" ht="14.25" customHeight="1">
      <c r="A78" s="22"/>
      <c r="B78" s="23"/>
      <c r="C78" s="99" t="s">
        <v>94</v>
      </c>
      <c r="D78" s="24" t="s">
        <v>94</v>
      </c>
      <c r="E78" s="25" t="s">
        <v>94</v>
      </c>
      <c r="F78" s="138" t="s">
        <v>94</v>
      </c>
      <c r="G78" s="96" t="s">
        <v>90</v>
      </c>
      <c r="H78" s="27"/>
    </row>
    <row r="79" spans="1:8" ht="14.25" customHeight="1">
      <c r="A79" s="6"/>
      <c r="B79" s="7"/>
      <c r="C79" s="97" t="s">
        <v>94</v>
      </c>
      <c r="D79" s="8" t="s">
        <v>94</v>
      </c>
      <c r="E79" s="9" t="s">
        <v>94</v>
      </c>
      <c r="F79" s="136" t="s">
        <v>94</v>
      </c>
      <c r="G79" s="94" t="s">
        <v>90</v>
      </c>
      <c r="H79" s="12"/>
    </row>
    <row r="80" spans="1:8" ht="14.25" customHeight="1">
      <c r="A80" s="13"/>
      <c r="B80" s="14"/>
      <c r="C80" s="98" t="s">
        <v>94</v>
      </c>
      <c r="D80" s="15" t="s">
        <v>94</v>
      </c>
      <c r="E80" s="16" t="s">
        <v>94</v>
      </c>
      <c r="F80" s="137" t="s">
        <v>94</v>
      </c>
      <c r="G80" s="95" t="s">
        <v>90</v>
      </c>
      <c r="H80" s="19"/>
    </row>
    <row r="81" spans="1:8" ht="14.25" customHeight="1">
      <c r="A81" s="57" t="s">
        <v>94</v>
      </c>
      <c r="B81" s="14" t="s">
        <v>94</v>
      </c>
      <c r="C81" s="98" t="s">
        <v>94</v>
      </c>
      <c r="D81" s="15" t="s">
        <v>94</v>
      </c>
      <c r="E81" s="16" t="s">
        <v>94</v>
      </c>
      <c r="F81" s="137" t="s">
        <v>94</v>
      </c>
      <c r="G81" s="95" t="s">
        <v>90</v>
      </c>
      <c r="H81" s="20" t="s">
        <v>94</v>
      </c>
    </row>
    <row r="82" spans="1:8" ht="14.25" customHeight="1">
      <c r="A82" s="13"/>
      <c r="B82" s="14"/>
      <c r="C82" s="98" t="s">
        <v>94</v>
      </c>
      <c r="D82" s="15" t="s">
        <v>94</v>
      </c>
      <c r="E82" s="16" t="s">
        <v>94</v>
      </c>
      <c r="F82" s="137" t="s">
        <v>94</v>
      </c>
      <c r="G82" s="95" t="s">
        <v>90</v>
      </c>
      <c r="H82" s="19"/>
    </row>
    <row r="83" spans="1:8" ht="14.25" customHeight="1">
      <c r="A83" s="6"/>
      <c r="B83" s="7"/>
      <c r="C83" s="97" t="s">
        <v>94</v>
      </c>
      <c r="D83" s="8" t="s">
        <v>94</v>
      </c>
      <c r="E83" s="9" t="s">
        <v>94</v>
      </c>
      <c r="F83" s="136" t="s">
        <v>94</v>
      </c>
      <c r="G83" s="94" t="s">
        <v>90</v>
      </c>
      <c r="H83" s="12"/>
    </row>
    <row r="84" spans="1:8" ht="14.25" customHeight="1">
      <c r="A84" s="13"/>
      <c r="B84" s="14"/>
      <c r="C84" s="98" t="s">
        <v>94</v>
      </c>
      <c r="D84" s="15" t="s">
        <v>94</v>
      </c>
      <c r="E84" s="16" t="s">
        <v>94</v>
      </c>
      <c r="F84" s="137" t="s">
        <v>94</v>
      </c>
      <c r="G84" s="95" t="s">
        <v>90</v>
      </c>
      <c r="H84" s="19"/>
    </row>
    <row r="85" spans="1:8" ht="14.25" customHeight="1">
      <c r="A85" s="59" t="s">
        <v>94</v>
      </c>
      <c r="B85" s="14" t="s">
        <v>94</v>
      </c>
      <c r="C85" s="98" t="s">
        <v>94</v>
      </c>
      <c r="D85" s="15" t="s">
        <v>94</v>
      </c>
      <c r="E85" s="16" t="s">
        <v>94</v>
      </c>
      <c r="F85" s="137" t="s">
        <v>94</v>
      </c>
      <c r="G85" s="95" t="s">
        <v>90</v>
      </c>
      <c r="H85" s="20" t="s">
        <v>94</v>
      </c>
    </row>
    <row r="86" spans="1:8" ht="14.25" customHeight="1">
      <c r="A86" s="13"/>
      <c r="B86" s="14"/>
      <c r="C86" s="98" t="s">
        <v>94</v>
      </c>
      <c r="D86" s="15" t="s">
        <v>94</v>
      </c>
      <c r="E86" s="16" t="s">
        <v>94</v>
      </c>
      <c r="F86" s="137" t="s">
        <v>94</v>
      </c>
      <c r="G86" s="95" t="s">
        <v>90</v>
      </c>
      <c r="H86" s="19"/>
    </row>
    <row r="87" spans="1:8" ht="14.25" customHeight="1">
      <c r="A87" s="6"/>
      <c r="B87" s="7"/>
      <c r="C87" s="97" t="s">
        <v>94</v>
      </c>
      <c r="D87" s="8" t="s">
        <v>94</v>
      </c>
      <c r="E87" s="9" t="s">
        <v>94</v>
      </c>
      <c r="F87" s="136" t="s">
        <v>94</v>
      </c>
      <c r="G87" s="94" t="s">
        <v>90</v>
      </c>
      <c r="H87" s="12"/>
    </row>
    <row r="88" spans="1:8" ht="14.25" customHeight="1">
      <c r="A88" s="13"/>
      <c r="B88" s="14"/>
      <c r="C88" s="98" t="s">
        <v>94</v>
      </c>
      <c r="D88" s="15" t="s">
        <v>94</v>
      </c>
      <c r="E88" s="16" t="s">
        <v>94</v>
      </c>
      <c r="F88" s="137" t="s">
        <v>94</v>
      </c>
      <c r="G88" s="95" t="s">
        <v>90</v>
      </c>
      <c r="H88" s="19"/>
    </row>
    <row r="89" spans="1:8" ht="14.25" customHeight="1">
      <c r="A89" s="57" t="s">
        <v>94</v>
      </c>
      <c r="B89" s="14" t="s">
        <v>94</v>
      </c>
      <c r="C89" s="98" t="s">
        <v>94</v>
      </c>
      <c r="D89" s="15" t="s">
        <v>94</v>
      </c>
      <c r="E89" s="16" t="s">
        <v>94</v>
      </c>
      <c r="F89" s="137" t="s">
        <v>94</v>
      </c>
      <c r="G89" s="95" t="s">
        <v>90</v>
      </c>
      <c r="H89" s="19" t="s">
        <v>94</v>
      </c>
    </row>
    <row r="90" spans="1:8" ht="14.25" customHeight="1">
      <c r="A90" s="13"/>
      <c r="B90" s="14"/>
      <c r="C90" s="98" t="s">
        <v>94</v>
      </c>
      <c r="D90" s="15" t="s">
        <v>94</v>
      </c>
      <c r="E90" s="16" t="s">
        <v>94</v>
      </c>
      <c r="F90" s="137" t="s">
        <v>94</v>
      </c>
      <c r="G90" s="95" t="s">
        <v>90</v>
      </c>
      <c r="H90" s="19"/>
    </row>
    <row r="91" spans="1:8" ht="14.25" customHeight="1">
      <c r="A91" s="6"/>
      <c r="B91" s="7"/>
      <c r="C91" s="97" t="s">
        <v>94</v>
      </c>
      <c r="D91" s="8" t="s">
        <v>94</v>
      </c>
      <c r="E91" s="9" t="s">
        <v>94</v>
      </c>
      <c r="F91" s="136" t="s">
        <v>94</v>
      </c>
      <c r="G91" s="94" t="s">
        <v>90</v>
      </c>
      <c r="H91" s="12"/>
    </row>
    <row r="92" spans="1:8" ht="14.25" customHeight="1">
      <c r="A92" s="13"/>
      <c r="B92" s="14"/>
      <c r="C92" s="98" t="s">
        <v>94</v>
      </c>
      <c r="D92" s="15" t="s">
        <v>94</v>
      </c>
      <c r="E92" s="16" t="s">
        <v>94</v>
      </c>
      <c r="F92" s="137" t="s">
        <v>94</v>
      </c>
      <c r="G92" s="95" t="s">
        <v>90</v>
      </c>
      <c r="H92" s="19"/>
    </row>
    <row r="93" spans="1:8" ht="14.25" customHeight="1">
      <c r="A93" s="57" t="s">
        <v>94</v>
      </c>
      <c r="B93" s="14" t="s">
        <v>94</v>
      </c>
      <c r="C93" s="98" t="s">
        <v>94</v>
      </c>
      <c r="D93" s="15" t="s">
        <v>94</v>
      </c>
      <c r="E93" s="16" t="s">
        <v>94</v>
      </c>
      <c r="F93" s="137" t="s">
        <v>94</v>
      </c>
      <c r="G93" s="95" t="s">
        <v>90</v>
      </c>
      <c r="H93" s="20" t="s">
        <v>94</v>
      </c>
    </row>
    <row r="94" spans="1:8" ht="14.25" customHeight="1">
      <c r="A94" s="13"/>
      <c r="B94" s="14"/>
      <c r="C94" s="98" t="s">
        <v>94</v>
      </c>
      <c r="D94" s="15" t="s">
        <v>94</v>
      </c>
      <c r="E94" s="16" t="s">
        <v>94</v>
      </c>
      <c r="F94" s="137" t="s">
        <v>94</v>
      </c>
      <c r="G94" s="95" t="s">
        <v>90</v>
      </c>
      <c r="H94" s="19"/>
    </row>
    <row r="95" spans="1:8" ht="14.25" customHeight="1">
      <c r="A95" s="6"/>
      <c r="B95" s="7"/>
      <c r="C95" s="97" t="s">
        <v>94</v>
      </c>
      <c r="D95" s="8" t="s">
        <v>94</v>
      </c>
      <c r="E95" s="9" t="s">
        <v>94</v>
      </c>
      <c r="F95" s="136" t="s">
        <v>94</v>
      </c>
      <c r="G95" s="94" t="s">
        <v>90</v>
      </c>
      <c r="H95" s="12"/>
    </row>
    <row r="96" spans="1:8" ht="14.25" customHeight="1">
      <c r="A96" s="13"/>
      <c r="B96" s="14"/>
      <c r="C96" s="98" t="s">
        <v>94</v>
      </c>
      <c r="D96" s="15" t="s">
        <v>94</v>
      </c>
      <c r="E96" s="16" t="s">
        <v>94</v>
      </c>
      <c r="F96" s="137" t="s">
        <v>94</v>
      </c>
      <c r="G96" s="95" t="s">
        <v>90</v>
      </c>
      <c r="H96" s="19"/>
    </row>
    <row r="97" spans="1:8" ht="14.25" customHeight="1">
      <c r="A97" s="57" t="s">
        <v>94</v>
      </c>
      <c r="B97" s="14" t="s">
        <v>94</v>
      </c>
      <c r="C97" s="98" t="s">
        <v>94</v>
      </c>
      <c r="D97" s="15" t="s">
        <v>94</v>
      </c>
      <c r="E97" s="16" t="s">
        <v>94</v>
      </c>
      <c r="F97" s="137" t="s">
        <v>94</v>
      </c>
      <c r="G97" s="95" t="s">
        <v>90</v>
      </c>
      <c r="H97" s="19" t="s">
        <v>94</v>
      </c>
    </row>
    <row r="98" spans="1:8" ht="14.25" customHeight="1">
      <c r="A98" s="13"/>
      <c r="B98" s="14"/>
      <c r="C98" s="98" t="s">
        <v>94</v>
      </c>
      <c r="D98" s="15" t="s">
        <v>94</v>
      </c>
      <c r="E98" s="16" t="s">
        <v>94</v>
      </c>
      <c r="F98" s="137" t="s">
        <v>94</v>
      </c>
      <c r="G98" s="95" t="s">
        <v>90</v>
      </c>
      <c r="H98" s="19"/>
    </row>
    <row r="99" spans="1:8" ht="14.25" customHeight="1">
      <c r="A99" s="6"/>
      <c r="B99" s="7"/>
      <c r="C99" s="97" t="s">
        <v>94</v>
      </c>
      <c r="D99" s="8" t="s">
        <v>94</v>
      </c>
      <c r="E99" s="9" t="s">
        <v>94</v>
      </c>
      <c r="F99" s="136" t="s">
        <v>94</v>
      </c>
      <c r="G99" s="94" t="s">
        <v>90</v>
      </c>
      <c r="H99" s="12"/>
    </row>
    <row r="100" spans="1:8" ht="14.25" customHeight="1">
      <c r="A100" s="13"/>
      <c r="B100" s="14"/>
      <c r="C100" s="98" t="s">
        <v>94</v>
      </c>
      <c r="D100" s="15" t="s">
        <v>94</v>
      </c>
      <c r="E100" s="16" t="s">
        <v>94</v>
      </c>
      <c r="F100" s="137" t="s">
        <v>94</v>
      </c>
      <c r="G100" s="95" t="s">
        <v>90</v>
      </c>
      <c r="H100" s="19"/>
    </row>
    <row r="101" spans="1:8" ht="14.25" customHeight="1">
      <c r="A101" s="57" t="s">
        <v>94</v>
      </c>
      <c r="B101" s="14" t="s">
        <v>94</v>
      </c>
      <c r="C101" s="98" t="s">
        <v>94</v>
      </c>
      <c r="D101" s="15" t="s">
        <v>94</v>
      </c>
      <c r="E101" s="16" t="s">
        <v>94</v>
      </c>
      <c r="F101" s="137" t="s">
        <v>94</v>
      </c>
      <c r="G101" s="95" t="s">
        <v>90</v>
      </c>
      <c r="H101" s="20" t="s">
        <v>94</v>
      </c>
    </row>
    <row r="102" spans="1:8" ht="14.25" customHeight="1">
      <c r="A102" s="13"/>
      <c r="B102" s="14"/>
      <c r="C102" s="98" t="s">
        <v>94</v>
      </c>
      <c r="D102" s="15" t="s">
        <v>94</v>
      </c>
      <c r="E102" s="16" t="s">
        <v>94</v>
      </c>
      <c r="F102" s="137" t="s">
        <v>94</v>
      </c>
      <c r="G102" s="95" t="s">
        <v>90</v>
      </c>
      <c r="H102" s="19"/>
    </row>
    <row r="103" spans="1:8" ht="14.25" customHeight="1">
      <c r="A103" s="6"/>
      <c r="B103" s="7"/>
      <c r="C103" s="97" t="s">
        <v>94</v>
      </c>
      <c r="D103" s="8" t="s">
        <v>94</v>
      </c>
      <c r="E103" s="9" t="s">
        <v>94</v>
      </c>
      <c r="F103" s="136" t="s">
        <v>94</v>
      </c>
      <c r="G103" s="94" t="s">
        <v>90</v>
      </c>
      <c r="H103" s="12"/>
    </row>
    <row r="104" spans="1:8" ht="14.25" customHeight="1">
      <c r="A104" s="13"/>
      <c r="B104" s="14"/>
      <c r="C104" s="98" t="s">
        <v>94</v>
      </c>
      <c r="D104" s="15" t="s">
        <v>94</v>
      </c>
      <c r="E104" s="16" t="s">
        <v>94</v>
      </c>
      <c r="F104" s="137" t="s">
        <v>94</v>
      </c>
      <c r="G104" s="95" t="s">
        <v>90</v>
      </c>
      <c r="H104" s="19"/>
    </row>
    <row r="105" spans="1:8" ht="14.25" customHeight="1">
      <c r="A105" s="57" t="s">
        <v>94</v>
      </c>
      <c r="B105" s="14" t="s">
        <v>94</v>
      </c>
      <c r="C105" s="98" t="s">
        <v>94</v>
      </c>
      <c r="D105" s="15" t="s">
        <v>94</v>
      </c>
      <c r="E105" s="16" t="s">
        <v>94</v>
      </c>
      <c r="F105" s="137" t="s">
        <v>94</v>
      </c>
      <c r="G105" s="95" t="s">
        <v>90</v>
      </c>
      <c r="H105" s="20" t="s">
        <v>94</v>
      </c>
    </row>
    <row r="106" spans="1:8" ht="14.25" customHeight="1">
      <c r="A106" s="13"/>
      <c r="B106" s="14"/>
      <c r="C106" s="98" t="s">
        <v>94</v>
      </c>
      <c r="D106" s="15" t="s">
        <v>94</v>
      </c>
      <c r="E106" s="16" t="s">
        <v>94</v>
      </c>
      <c r="F106" s="137" t="s">
        <v>94</v>
      </c>
      <c r="G106" s="95" t="s">
        <v>90</v>
      </c>
      <c r="H106" s="19"/>
    </row>
    <row r="107" spans="1:8" ht="14.25" customHeight="1">
      <c r="A107" s="6"/>
      <c r="B107" s="7"/>
      <c r="C107" s="97" t="s">
        <v>94</v>
      </c>
      <c r="D107" s="8" t="s">
        <v>94</v>
      </c>
      <c r="E107" s="9" t="s">
        <v>94</v>
      </c>
      <c r="F107" s="136" t="s">
        <v>94</v>
      </c>
      <c r="G107" s="94" t="s">
        <v>90</v>
      </c>
      <c r="H107" s="12"/>
    </row>
    <row r="108" spans="1:8" ht="14.25" customHeight="1">
      <c r="A108" s="13"/>
      <c r="B108" s="14"/>
      <c r="C108" s="98" t="s">
        <v>94</v>
      </c>
      <c r="D108" s="15" t="s">
        <v>94</v>
      </c>
      <c r="E108" s="16" t="s">
        <v>94</v>
      </c>
      <c r="F108" s="137" t="s">
        <v>94</v>
      </c>
      <c r="G108" s="95" t="s">
        <v>90</v>
      </c>
      <c r="H108" s="19"/>
    </row>
    <row r="109" spans="1:8" ht="14.25" customHeight="1">
      <c r="A109" s="57" t="s">
        <v>94</v>
      </c>
      <c r="B109" s="14" t="s">
        <v>94</v>
      </c>
      <c r="C109" s="98" t="s">
        <v>94</v>
      </c>
      <c r="D109" s="15" t="s">
        <v>94</v>
      </c>
      <c r="E109" s="16" t="s">
        <v>94</v>
      </c>
      <c r="F109" s="137" t="s">
        <v>94</v>
      </c>
      <c r="G109" s="95" t="s">
        <v>90</v>
      </c>
      <c r="H109" s="20" t="s">
        <v>94</v>
      </c>
    </row>
    <row r="110" spans="1:8" ht="14.25" customHeight="1">
      <c r="A110" s="13"/>
      <c r="B110" s="14"/>
      <c r="C110" s="98" t="s">
        <v>94</v>
      </c>
      <c r="D110" s="15" t="s">
        <v>94</v>
      </c>
      <c r="E110" s="16" t="s">
        <v>94</v>
      </c>
      <c r="F110" s="137" t="s">
        <v>94</v>
      </c>
      <c r="G110" s="95" t="s">
        <v>90</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42"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5"/>
  <sheetViews>
    <sheetView view="pageBreakPreview" zoomScale="120" zoomScaleSheetLayoutView="120" zoomScalePageLayoutView="0" workbookViewId="0" topLeftCell="A1">
      <selection activeCell="E23" sqref="E23"/>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7" t="s">
        <v>37</v>
      </c>
      <c r="B1" s="208"/>
      <c r="C1" s="208"/>
      <c r="D1" s="209"/>
    </row>
    <row r="2" spans="1:4" ht="22.5" customHeight="1">
      <c r="A2" s="210" t="s">
        <v>91</v>
      </c>
      <c r="B2" s="211"/>
      <c r="C2" s="211"/>
      <c r="D2" s="212"/>
    </row>
    <row r="3" spans="1:4" ht="35.25" customHeight="1">
      <c r="A3" s="210" t="s">
        <v>92</v>
      </c>
      <c r="B3" s="211"/>
      <c r="C3" s="211"/>
      <c r="D3" s="212"/>
    </row>
    <row r="4" spans="1:4" ht="48" customHeight="1">
      <c r="A4" s="148" t="s">
        <v>40</v>
      </c>
      <c r="B4" s="127" t="s">
        <v>29</v>
      </c>
      <c r="C4" s="128">
        <v>42114.416666666664</v>
      </c>
      <c r="D4" s="129"/>
    </row>
    <row r="5" spans="1:4" ht="21.75" customHeight="1">
      <c r="A5" s="213" t="s">
        <v>30</v>
      </c>
      <c r="B5" s="214"/>
      <c r="C5" s="214"/>
      <c r="D5" s="215"/>
    </row>
    <row r="6" spans="1:4" ht="21.75" customHeight="1">
      <c r="A6" s="124" t="s">
        <v>31</v>
      </c>
      <c r="B6" s="125" t="s">
        <v>32</v>
      </c>
      <c r="C6" s="125" t="s">
        <v>38</v>
      </c>
      <c r="D6" s="126" t="s">
        <v>33</v>
      </c>
    </row>
    <row r="7" spans="1:4" ht="32.25" customHeight="1">
      <c r="A7" s="145">
        <v>1</v>
      </c>
      <c r="B7" s="147" t="s">
        <v>43</v>
      </c>
      <c r="C7" s="147" t="s">
        <v>44</v>
      </c>
      <c r="D7" s="134">
        <v>535</v>
      </c>
    </row>
    <row r="8" spans="1:4" ht="32.25" customHeight="1">
      <c r="A8" s="145">
        <v>2</v>
      </c>
      <c r="B8" s="147" t="s">
        <v>64</v>
      </c>
      <c r="C8" s="147" t="s">
        <v>65</v>
      </c>
      <c r="D8" s="134">
        <v>540</v>
      </c>
    </row>
    <row r="9" spans="1:4" ht="32.25" customHeight="1">
      <c r="A9" s="145">
        <v>3</v>
      </c>
      <c r="B9" s="147" t="s">
        <v>79</v>
      </c>
      <c r="C9" s="147" t="s">
        <v>74</v>
      </c>
      <c r="D9" s="134">
        <v>543</v>
      </c>
    </row>
    <row r="10" spans="1:4" ht="32.25" customHeight="1">
      <c r="A10" s="145">
        <v>4</v>
      </c>
      <c r="B10" s="147" t="s">
        <v>66</v>
      </c>
      <c r="C10" s="147" t="s">
        <v>65</v>
      </c>
      <c r="D10" s="134">
        <v>550</v>
      </c>
    </row>
    <row r="11" spans="1:4" ht="21.75" customHeight="1">
      <c r="A11" s="216" t="s">
        <v>34</v>
      </c>
      <c r="B11" s="217"/>
      <c r="C11" s="217"/>
      <c r="D11" s="218"/>
    </row>
    <row r="12" spans="1:4" ht="21.75" customHeight="1">
      <c r="A12" s="124" t="s">
        <v>31</v>
      </c>
      <c r="B12" s="125" t="s">
        <v>38</v>
      </c>
      <c r="C12" s="125" t="s">
        <v>35</v>
      </c>
      <c r="D12" s="130"/>
    </row>
    <row r="13" spans="1:4" ht="35.25" customHeight="1">
      <c r="A13" s="145">
        <v>1</v>
      </c>
      <c r="B13" s="139" t="s">
        <v>44</v>
      </c>
      <c r="C13" s="132">
        <v>14</v>
      </c>
      <c r="D13" s="130"/>
    </row>
    <row r="14" spans="1:4" ht="35.25" customHeight="1">
      <c r="A14" s="145">
        <v>2</v>
      </c>
      <c r="B14" s="139" t="s">
        <v>65</v>
      </c>
      <c r="C14" s="132">
        <v>14</v>
      </c>
      <c r="D14" s="130"/>
    </row>
    <row r="15" spans="1:4" ht="35.25" customHeight="1" thickBot="1">
      <c r="A15" s="146">
        <v>3</v>
      </c>
      <c r="B15" s="140" t="s">
        <v>74</v>
      </c>
      <c r="C15" s="133">
        <v>26</v>
      </c>
      <c r="D15" s="131"/>
    </row>
    <row r="16" ht="13.5" thickTop="1"/>
  </sheetData>
  <sheetProtection/>
  <mergeCells count="5">
    <mergeCell ref="A1:D1"/>
    <mergeCell ref="A3:D3"/>
    <mergeCell ref="A5:D5"/>
    <mergeCell ref="A2:D2"/>
    <mergeCell ref="A11:D11"/>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2" customWidth="1"/>
    <col min="2" max="16384" width="9.125" style="62" customWidth="1"/>
  </cols>
  <sheetData>
    <row r="1" ht="30.75" customHeight="1">
      <c r="A1" s="61" t="s">
        <v>19</v>
      </c>
    </row>
    <row r="2" s="64" customFormat="1" ht="37.5" customHeight="1">
      <c r="A2" s="63" t="s">
        <v>17</v>
      </c>
    </row>
    <row r="3" s="64" customFormat="1" ht="47.25" customHeight="1">
      <c r="A3" s="63" t="s">
        <v>20</v>
      </c>
    </row>
    <row r="4" s="64" customFormat="1" ht="52.5" customHeight="1">
      <c r="A4" s="63" t="s">
        <v>21</v>
      </c>
    </row>
    <row r="5" s="64" customFormat="1" ht="39.75" customHeight="1">
      <c r="A5" s="63" t="s">
        <v>22</v>
      </c>
    </row>
    <row r="6" s="64" customFormat="1" ht="30.75" customHeight="1">
      <c r="A6" s="63" t="s">
        <v>23</v>
      </c>
    </row>
    <row r="7" ht="39.75" customHeight="1">
      <c r="A7" s="63" t="s">
        <v>24</v>
      </c>
    </row>
    <row r="8" ht="44.25" customHeight="1">
      <c r="A8" s="65" t="s">
        <v>25</v>
      </c>
    </row>
    <row r="9" ht="59.25" customHeight="1">
      <c r="A9" s="65" t="s">
        <v>26</v>
      </c>
    </row>
    <row r="10" ht="31.5" customHeight="1">
      <c r="A10" s="6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2015-04-20T07:21:40Z</cp:lastPrinted>
  <dcterms:created xsi:type="dcterms:W3CDTF">2008-08-11T14:10:37Z</dcterms:created>
  <dcterms:modified xsi:type="dcterms:W3CDTF">2015-04-20T20:27:55Z</dcterms:modified>
  <cp:category/>
  <cp:version/>
  <cp:contentType/>
  <cp:contentStatus/>
</cp:coreProperties>
</file>