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r:id="rId2"/>
    <sheet name="KURS DİLEKÇESİ" sheetId="626" r:id="rId3"/>
    <sheet name="KURS PROGRAMI" sheetId="627" r:id="rId4"/>
    <sheet name="KURS BELGELERİ" sheetId="628" r:id="rId5"/>
    <sheet name="1" sheetId="182" r:id="rId6"/>
    <sheet name="2" sheetId="310" r:id="rId7"/>
    <sheet name="3" sheetId="311" r:id="rId8"/>
    <sheet name="4" sheetId="312" r:id="rId9"/>
    <sheet name="5" sheetId="313" r:id="rId10"/>
    <sheet name="6" sheetId="314" r:id="rId11"/>
    <sheet name="7" sheetId="315" r:id="rId12"/>
    <sheet name="8" sheetId="316" r:id="rId13"/>
    <sheet name="9" sheetId="318" r:id="rId14"/>
    <sheet name="10" sheetId="319" r:id="rId15"/>
    <sheet name="11" sheetId="320" r:id="rId16"/>
    <sheet name="12" sheetId="321" r:id="rId17"/>
    <sheet name="13" sheetId="322" r:id="rId18"/>
    <sheet name="14" sheetId="323" r:id="rId19"/>
    <sheet name="15" sheetId="324" r:id="rId20"/>
    <sheet name="16" sheetId="325" r:id="rId21"/>
    <sheet name="17" sheetId="326" r:id="rId22"/>
    <sheet name="18" sheetId="327" r:id="rId23"/>
    <sheet name="19" sheetId="328" r:id="rId24"/>
    <sheet name="20" sheetId="329" r:id="rId25"/>
    <sheet name="21" sheetId="330" r:id="rId26"/>
    <sheet name="22" sheetId="331" r:id="rId27"/>
    <sheet name="23" sheetId="332" r:id="rId28"/>
    <sheet name="24" sheetId="333" r:id="rId29"/>
    <sheet name="25" sheetId="334" r:id="rId30"/>
    <sheet name="26" sheetId="335" r:id="rId31"/>
    <sheet name="27" sheetId="336" r:id="rId32"/>
    <sheet name="28" sheetId="337" r:id="rId33"/>
    <sheet name="29" sheetId="338" r:id="rId34"/>
    <sheet name="30" sheetId="339" r:id="rId35"/>
    <sheet name="31" sheetId="340" r:id="rId36"/>
    <sheet name="32" sheetId="341" r:id="rId37"/>
    <sheet name="33" sheetId="342" r:id="rId38"/>
    <sheet name="34" sheetId="343" r:id="rId39"/>
    <sheet name="35" sheetId="344" r:id="rId40"/>
    <sheet name="36" sheetId="345" r:id="rId41"/>
    <sheet name="37" sheetId="346" r:id="rId42"/>
    <sheet name="38" sheetId="347" r:id="rId43"/>
    <sheet name="39" sheetId="348" r:id="rId44"/>
    <sheet name="40" sheetId="349" r:id="rId45"/>
    <sheet name="41" sheetId="350" r:id="rId46"/>
    <sheet name="42" sheetId="351" r:id="rId47"/>
    <sheet name="43" sheetId="352" r:id="rId48"/>
    <sheet name="44" sheetId="353" r:id="rId49"/>
    <sheet name="45" sheetId="354" r:id="rId50"/>
    <sheet name="46" sheetId="355" r:id="rId51"/>
    <sheet name="47" sheetId="356" r:id="rId52"/>
    <sheet name="48" sheetId="357" r:id="rId53"/>
    <sheet name="49" sheetId="358" r:id="rId54"/>
    <sheet name="50" sheetId="359" r:id="rId55"/>
    <sheet name="51" sheetId="567" r:id="rId56"/>
    <sheet name="52" sheetId="570" r:id="rId57"/>
    <sheet name="53" sheetId="571" r:id="rId58"/>
    <sheet name="54" sheetId="572" r:id="rId59"/>
    <sheet name="55" sheetId="573" r:id="rId60"/>
    <sheet name="56" sheetId="574" r:id="rId61"/>
    <sheet name="57" sheetId="575" r:id="rId62"/>
    <sheet name="58" sheetId="576" r:id="rId63"/>
    <sheet name="59" sheetId="577" r:id="rId64"/>
    <sheet name="60" sheetId="578" r:id="rId65"/>
    <sheet name="61" sheetId="579" r:id="rId66"/>
    <sheet name="62" sheetId="580" r:id="rId67"/>
    <sheet name="63" sheetId="581" r:id="rId68"/>
    <sheet name="64" sheetId="582" r:id="rId69"/>
    <sheet name="65" sheetId="583" r:id="rId70"/>
    <sheet name="66" sheetId="584" r:id="rId71"/>
    <sheet name="67" sheetId="586" r:id="rId72"/>
    <sheet name="68" sheetId="587" r:id="rId73"/>
    <sheet name="69" sheetId="588" r:id="rId74"/>
    <sheet name="70" sheetId="589" r:id="rId75"/>
    <sheet name="71" sheetId="590" r:id="rId76"/>
    <sheet name="72" sheetId="591" r:id="rId77"/>
    <sheet name="73" sheetId="592" r:id="rId78"/>
    <sheet name="74" sheetId="593" r:id="rId79"/>
    <sheet name="75" sheetId="594" r:id="rId80"/>
    <sheet name="76" sheetId="595" r:id="rId81"/>
    <sheet name="77" sheetId="596" r:id="rId82"/>
    <sheet name="78" sheetId="597" r:id="rId83"/>
    <sheet name="79" sheetId="598" r:id="rId84"/>
    <sheet name="80" sheetId="599" r:id="rId85"/>
    <sheet name="81" sheetId="600" r:id="rId86"/>
    <sheet name="82" sheetId="601" r:id="rId87"/>
    <sheet name="83" sheetId="602" r:id="rId88"/>
    <sheet name="84" sheetId="603" r:id="rId89"/>
    <sheet name="85" sheetId="604" r:id="rId90"/>
    <sheet name="86" sheetId="605" r:id="rId91"/>
    <sheet name="87" sheetId="606" r:id="rId92"/>
    <sheet name="88" sheetId="607" r:id="rId93"/>
    <sheet name="89" sheetId="608" r:id="rId94"/>
    <sheet name="90" sheetId="609" r:id="rId95"/>
    <sheet name="91" sheetId="610" r:id="rId96"/>
    <sheet name="93" sheetId="612" r:id="rId97"/>
    <sheet name="92" sheetId="611" r:id="rId98"/>
    <sheet name="94" sheetId="613" r:id="rId99"/>
    <sheet name="95" sheetId="614" r:id="rId100"/>
    <sheet name="96" sheetId="615" r:id="rId101"/>
    <sheet name="97" sheetId="616" r:id="rId102"/>
    <sheet name="98" sheetId="617" r:id="rId103"/>
    <sheet name="99" sheetId="618" r:id="rId104"/>
    <sheet name="100" sheetId="619" r:id="rId10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C46" i="627" l="1"/>
  <c r="A10" i="626"/>
  <c r="B2" i="627"/>
  <c r="B1" i="627"/>
  <c r="A47" i="627"/>
  <c r="A46" i="627"/>
  <c r="D46" i="627"/>
  <c r="C29" i="625"/>
  <c r="C9" i="625"/>
  <c r="D15" i="625"/>
  <c r="D5" i="567" l="1"/>
  <c r="D5" i="314"/>
  <c r="D5" i="321"/>
  <c r="G33" i="321" s="1"/>
  <c r="D5" i="319"/>
  <c r="D5" i="320"/>
  <c r="F25" i="320" s="1"/>
  <c r="D5" i="310"/>
  <c r="D5" i="182"/>
  <c r="G23" i="182" s="1"/>
  <c r="D5" i="619"/>
  <c r="D30" i="619" s="1"/>
  <c r="D5" i="618"/>
  <c r="D5" i="617"/>
  <c r="F35" i="617" s="1"/>
  <c r="D5" i="616"/>
  <c r="D5" i="615"/>
  <c r="D5" i="614"/>
  <c r="H27" i="614" s="1"/>
  <c r="D5" i="613"/>
  <c r="H35" i="613" s="1"/>
  <c r="D5" i="611"/>
  <c r="D5" i="612"/>
  <c r="D5" i="610"/>
  <c r="G26" i="610" s="1"/>
  <c r="D5" i="609"/>
  <c r="H36" i="609" s="1"/>
  <c r="D5" i="608"/>
  <c r="D5" i="607"/>
  <c r="D5" i="606"/>
  <c r="D5" i="605"/>
  <c r="F36" i="605" s="1"/>
  <c r="D5" i="604"/>
  <c r="D5" i="603"/>
  <c r="D5" i="602"/>
  <c r="F27" i="602" s="1"/>
  <c r="D5" i="601"/>
  <c r="D5" i="600"/>
  <c r="D5" i="599"/>
  <c r="D5" i="598"/>
  <c r="D5" i="597"/>
  <c r="H35" i="597" s="1"/>
  <c r="D5" i="596"/>
  <c r="D5" i="595"/>
  <c r="D5" i="594"/>
  <c r="G35" i="594" s="1"/>
  <c r="D5" i="593"/>
  <c r="D5" i="592"/>
  <c r="D5" i="591"/>
  <c r="D5" i="590"/>
  <c r="E21" i="590" s="1"/>
  <c r="D5" i="589"/>
  <c r="D5" i="588"/>
  <c r="D5" i="587"/>
  <c r="D5" i="586"/>
  <c r="D5" i="584"/>
  <c r="H34" i="584" s="1"/>
  <c r="D5" i="583"/>
  <c r="D5" i="582"/>
  <c r="D5" i="581"/>
  <c r="D18" i="581" s="1"/>
  <c r="D5" i="580"/>
  <c r="H33" i="580" s="1"/>
  <c r="D5" i="579"/>
  <c r="D5" i="578"/>
  <c r="D5" i="577"/>
  <c r="D5" i="576"/>
  <c r="F35" i="576" s="1"/>
  <c r="D5" i="575"/>
  <c r="D5" i="574"/>
  <c r="D5" i="573"/>
  <c r="D5" i="572"/>
  <c r="H35" i="572" s="1"/>
  <c r="D5" i="571"/>
  <c r="D5" i="570"/>
  <c r="D5" i="359"/>
  <c r="H24" i="359" s="1"/>
  <c r="D5" i="358"/>
  <c r="H35" i="358" s="1"/>
  <c r="D5" i="357"/>
  <c r="D5" i="356"/>
  <c r="D5" i="355"/>
  <c r="D5" i="354"/>
  <c r="H30" i="354" s="1"/>
  <c r="D5" i="353"/>
  <c r="D5" i="352"/>
  <c r="D5" i="351"/>
  <c r="D5" i="350"/>
  <c r="D31" i="350" s="1"/>
  <c r="D5" i="349"/>
  <c r="D5" i="348"/>
  <c r="D5" i="347"/>
  <c r="D5" i="346"/>
  <c r="D24" i="346" s="1"/>
  <c r="D5" i="345"/>
  <c r="D5" i="344"/>
  <c r="D5" i="343"/>
  <c r="E27" i="343" s="1"/>
  <c r="D5" i="342"/>
  <c r="D31" i="342" s="1"/>
  <c r="D5" i="341"/>
  <c r="D5" i="340"/>
  <c r="D5" i="339"/>
  <c r="H25" i="339" s="1"/>
  <c r="D5" i="338"/>
  <c r="D32" i="338" s="1"/>
  <c r="D5" i="337"/>
  <c r="D5" i="336"/>
  <c r="D5" i="335"/>
  <c r="H25" i="335" s="1"/>
  <c r="D5" i="334"/>
  <c r="D30" i="334" s="1"/>
  <c r="D5" i="333"/>
  <c r="D5" i="332"/>
  <c r="D5" i="331"/>
  <c r="G34" i="331" s="1"/>
  <c r="D5" i="330"/>
  <c r="D29" i="330" s="1"/>
  <c r="D5" i="329"/>
  <c r="D5" i="328"/>
  <c r="D5" i="327"/>
  <c r="G28" i="327" s="1"/>
  <c r="D5" i="326"/>
  <c r="E27" i="326" s="1"/>
  <c r="D5" i="325"/>
  <c r="D5" i="324"/>
  <c r="D5" i="323"/>
  <c r="D5" i="322"/>
  <c r="G33" i="322" s="1"/>
  <c r="D5" i="318"/>
  <c r="D5" i="316"/>
  <c r="D5" i="315"/>
  <c r="D5" i="311"/>
  <c r="D5" i="313"/>
  <c r="D5" i="312"/>
  <c r="D11" i="598"/>
  <c r="D11" i="356"/>
  <c r="F33" i="321"/>
  <c r="F19" i="337"/>
  <c r="D23" i="353"/>
  <c r="D16" i="353"/>
  <c r="F17" i="358"/>
  <c r="H19" i="357"/>
  <c r="H17" i="353"/>
  <c r="H21" i="353"/>
  <c r="H27" i="353"/>
  <c r="H31" i="353"/>
  <c r="F33" i="346"/>
  <c r="H19" i="345"/>
  <c r="H33" i="311"/>
  <c r="F23" i="311"/>
  <c r="D9" i="322"/>
  <c r="E23" i="322"/>
  <c r="G19" i="322"/>
  <c r="H28" i="322"/>
  <c r="D30" i="326"/>
  <c r="D17" i="326"/>
  <c r="G27" i="326"/>
  <c r="G19" i="326"/>
  <c r="F36" i="326"/>
  <c r="F31" i="326"/>
  <c r="H23" i="326"/>
  <c r="F23" i="326"/>
  <c r="H17" i="326"/>
  <c r="D28" i="330"/>
  <c r="D25" i="330"/>
  <c r="D16" i="330"/>
  <c r="E36" i="330"/>
  <c r="G34" i="330"/>
  <c r="E32" i="330"/>
  <c r="G29" i="330"/>
  <c r="G28" i="330"/>
  <c r="G26" i="330"/>
  <c r="E24" i="330"/>
  <c r="G23" i="330"/>
  <c r="G21" i="330"/>
  <c r="G18" i="330"/>
  <c r="E18" i="330"/>
  <c r="F36" i="330"/>
  <c r="H33" i="330"/>
  <c r="H32" i="330"/>
  <c r="H30" i="330"/>
  <c r="F28" i="330"/>
  <c r="H27" i="330"/>
  <c r="H25" i="330"/>
  <c r="H22" i="330"/>
  <c r="F22" i="330"/>
  <c r="F20" i="330"/>
  <c r="H17" i="330"/>
  <c r="D31" i="334"/>
  <c r="D22" i="334"/>
  <c r="D20" i="334"/>
  <c r="D18" i="334"/>
  <c r="D19" i="334"/>
  <c r="E36" i="334"/>
  <c r="E35" i="334"/>
  <c r="E33" i="334"/>
  <c r="G30" i="334"/>
  <c r="E30" i="334"/>
  <c r="E28" i="334"/>
  <c r="E26" i="334"/>
  <c r="E25" i="334"/>
  <c r="G24" i="334"/>
  <c r="G22" i="334"/>
  <c r="E22" i="334"/>
  <c r="G20" i="334"/>
  <c r="E19" i="334"/>
  <c r="E18" i="334"/>
  <c r="H36" i="334"/>
  <c r="H34" i="334"/>
  <c r="F34" i="334"/>
  <c r="F33" i="334"/>
  <c r="F31" i="334"/>
  <c r="H30" i="334"/>
  <c r="F29" i="334"/>
  <c r="F28" i="334"/>
  <c r="H26" i="334"/>
  <c r="F26" i="334"/>
  <c r="F24" i="334"/>
  <c r="F23" i="334"/>
  <c r="H22" i="334"/>
  <c r="H20" i="334"/>
  <c r="F20" i="334"/>
  <c r="H18" i="334"/>
  <c r="F17" i="334"/>
  <c r="D26" i="338"/>
  <c r="D24" i="338"/>
  <c r="D28" i="338"/>
  <c r="D23" i="338"/>
  <c r="D20" i="338"/>
  <c r="D21" i="338"/>
  <c r="D19" i="338"/>
  <c r="D7" i="338"/>
  <c r="E38" i="338" s="1"/>
  <c r="G35" i="338"/>
  <c r="G34" i="338"/>
  <c r="G33" i="338"/>
  <c r="G31" i="338"/>
  <c r="E31" i="338"/>
  <c r="G30" i="338"/>
  <c r="G28" i="338"/>
  <c r="G27" i="338"/>
  <c r="G26" i="338"/>
  <c r="E25" i="338"/>
  <c r="G23" i="338"/>
  <c r="E23" i="338"/>
  <c r="E21" i="338"/>
  <c r="G20" i="338"/>
  <c r="G19" i="338"/>
  <c r="G17" i="338"/>
  <c r="H36" i="338"/>
  <c r="F35" i="338"/>
  <c r="H33" i="338"/>
  <c r="H32" i="338"/>
  <c r="H31" i="338"/>
  <c r="H29" i="338"/>
  <c r="F29" i="338"/>
  <c r="H28" i="338"/>
  <c r="H26" i="338"/>
  <c r="H25" i="338"/>
  <c r="H24" i="338"/>
  <c r="F23" i="338"/>
  <c r="H21" i="338"/>
  <c r="F21" i="338"/>
  <c r="F19" i="338"/>
  <c r="H18" i="338"/>
  <c r="H17" i="338"/>
  <c r="D29" i="342"/>
  <c r="D26" i="342"/>
  <c r="D32" i="342"/>
  <c r="D25" i="342"/>
  <c r="D20" i="342"/>
  <c r="D16" i="342"/>
  <c r="D17" i="342"/>
  <c r="D13" i="342"/>
  <c r="D7" i="342"/>
  <c r="E38" i="342" s="1"/>
  <c r="E35" i="342"/>
  <c r="E34" i="342"/>
  <c r="E33" i="342"/>
  <c r="G31" i="342"/>
  <c r="E30" i="342"/>
  <c r="G29" i="342"/>
  <c r="G27" i="342"/>
  <c r="E27" i="342"/>
  <c r="E26" i="342"/>
  <c r="E24" i="342"/>
  <c r="G23" i="342"/>
  <c r="E22" i="342"/>
  <c r="E21" i="342"/>
  <c r="G19" i="342"/>
  <c r="E19" i="342"/>
  <c r="F36" i="342"/>
  <c r="H35" i="342"/>
  <c r="F35" i="342"/>
  <c r="F33" i="342"/>
  <c r="F32" i="342"/>
  <c r="F31" i="342"/>
  <c r="H29" i="342"/>
  <c r="F28" i="342"/>
  <c r="H27" i="342"/>
  <c r="H25" i="342"/>
  <c r="F25" i="342"/>
  <c r="F24" i="342"/>
  <c r="F22" i="342"/>
  <c r="H21" i="342"/>
  <c r="F20" i="342"/>
  <c r="F19" i="342"/>
  <c r="H17" i="342"/>
  <c r="F17" i="342"/>
  <c r="D28" i="346"/>
  <c r="D18" i="346"/>
  <c r="D16" i="346"/>
  <c r="D29" i="350"/>
  <c r="D26" i="350"/>
  <c r="D22" i="350"/>
  <c r="D30" i="350"/>
  <c r="D25" i="350"/>
  <c r="D23" i="350"/>
  <c r="D16" i="350"/>
  <c r="D9" i="350"/>
  <c r="D21" i="350"/>
  <c r="D13" i="350"/>
  <c r="D7" i="350"/>
  <c r="E38" i="350" s="1"/>
  <c r="D31" i="354"/>
  <c r="D26" i="354"/>
  <c r="D22" i="354"/>
  <c r="D32" i="354"/>
  <c r="D25" i="354"/>
  <c r="D23" i="354"/>
  <c r="D20" i="354"/>
  <c r="D9" i="354"/>
  <c r="D21" i="354"/>
  <c r="D17" i="354"/>
  <c r="D7" i="354"/>
  <c r="E38" i="354" s="1"/>
  <c r="D21" i="358"/>
  <c r="E25" i="358"/>
  <c r="G35" i="358"/>
  <c r="G19" i="357"/>
  <c r="E20" i="357"/>
  <c r="G23" i="357"/>
  <c r="E24" i="357"/>
  <c r="G27" i="357"/>
  <c r="E28" i="357"/>
  <c r="G31" i="357"/>
  <c r="E32" i="357"/>
  <c r="G35" i="357"/>
  <c r="E36" i="357"/>
  <c r="E18" i="354"/>
  <c r="G18" i="354"/>
  <c r="E19" i="354"/>
  <c r="E20" i="354"/>
  <c r="G20" i="354"/>
  <c r="E21" i="354"/>
  <c r="E22" i="354"/>
  <c r="G22" i="354"/>
  <c r="E23" i="354"/>
  <c r="E24" i="354"/>
  <c r="G24" i="354"/>
  <c r="E25" i="354"/>
  <c r="E26" i="354"/>
  <c r="G26" i="354"/>
  <c r="E27" i="354"/>
  <c r="E28" i="354"/>
  <c r="G28" i="354"/>
  <c r="E29" i="354"/>
  <c r="E30" i="354"/>
  <c r="G30" i="354"/>
  <c r="E31" i="354"/>
  <c r="E32" i="354"/>
  <c r="G32" i="354"/>
  <c r="E33" i="354"/>
  <c r="E34" i="354"/>
  <c r="G34" i="354"/>
  <c r="E35" i="354"/>
  <c r="E36" i="354"/>
  <c r="G36" i="354"/>
  <c r="E20" i="353"/>
  <c r="G20" i="353"/>
  <c r="E24" i="353"/>
  <c r="G24" i="353"/>
  <c r="E28" i="353"/>
  <c r="G28" i="353"/>
  <c r="E32" i="353"/>
  <c r="G32" i="353"/>
  <c r="E36" i="353"/>
  <c r="G36" i="353"/>
  <c r="G17" i="350"/>
  <c r="E18" i="350"/>
  <c r="G18" i="350"/>
  <c r="G19" i="350"/>
  <c r="E20" i="350"/>
  <c r="G20" i="350"/>
  <c r="G21" i="350"/>
  <c r="E22" i="350"/>
  <c r="G22" i="350"/>
  <c r="G23" i="350"/>
  <c r="E24" i="350"/>
  <c r="G24" i="350"/>
  <c r="G25" i="350"/>
  <c r="E26" i="350"/>
  <c r="G26" i="350"/>
  <c r="G27" i="350"/>
  <c r="E28" i="350"/>
  <c r="G28" i="350"/>
  <c r="G29" i="350"/>
  <c r="E30" i="350"/>
  <c r="G30" i="350"/>
  <c r="G31" i="350"/>
  <c r="E32" i="350"/>
  <c r="G32" i="350"/>
  <c r="G33" i="350"/>
  <c r="E34" i="350"/>
  <c r="G34" i="350"/>
  <c r="G35" i="350"/>
  <c r="E36" i="350"/>
  <c r="G36" i="350"/>
  <c r="E19" i="349"/>
  <c r="G19" i="349"/>
  <c r="E23" i="349"/>
  <c r="G23" i="349"/>
  <c r="E27" i="349"/>
  <c r="G27" i="349"/>
  <c r="E31" i="349"/>
  <c r="G31" i="349"/>
  <c r="E35" i="349"/>
  <c r="G35" i="349"/>
  <c r="G17" i="346"/>
  <c r="E18" i="346"/>
  <c r="E19" i="346"/>
  <c r="G19" i="346"/>
  <c r="E20" i="346"/>
  <c r="E21" i="346"/>
  <c r="G21" i="346"/>
  <c r="E22" i="346"/>
  <c r="E23" i="346"/>
  <c r="G23" i="346"/>
  <c r="E24" i="346"/>
  <c r="E25" i="346"/>
  <c r="G25" i="346"/>
  <c r="E26" i="346"/>
  <c r="E27" i="346"/>
  <c r="G27" i="346"/>
  <c r="E28" i="346"/>
  <c r="E29" i="346"/>
  <c r="G29" i="346"/>
  <c r="E30" i="346"/>
  <c r="E31" i="346"/>
  <c r="G31" i="346"/>
  <c r="E32" i="346"/>
  <c r="E33" i="346"/>
  <c r="G33" i="346"/>
  <c r="E34" i="346"/>
  <c r="E35" i="346"/>
  <c r="G35" i="346"/>
  <c r="E36" i="346"/>
  <c r="H33" i="572"/>
  <c r="F30" i="572"/>
  <c r="D30" i="572"/>
  <c r="E27" i="572"/>
  <c r="H23" i="572"/>
  <c r="F23" i="572"/>
  <c r="G20" i="572"/>
  <c r="F17" i="572"/>
  <c r="D17" i="572"/>
  <c r="G32" i="572"/>
  <c r="D26" i="572"/>
  <c r="E25" i="572"/>
  <c r="G19" i="572"/>
  <c r="G30" i="572"/>
  <c r="D29" i="572"/>
  <c r="G17" i="572"/>
  <c r="H24" i="572"/>
  <c r="F18" i="572"/>
  <c r="H35" i="576"/>
  <c r="D32" i="576"/>
  <c r="G31" i="576"/>
  <c r="H28" i="576"/>
  <c r="F25" i="576"/>
  <c r="D25" i="576"/>
  <c r="E22" i="576"/>
  <c r="D19" i="576"/>
  <c r="G18" i="576"/>
  <c r="G36" i="576"/>
  <c r="F29" i="576"/>
  <c r="G28" i="576"/>
  <c r="H22" i="576"/>
  <c r="D9" i="576"/>
  <c r="E35" i="576"/>
  <c r="E23" i="576"/>
  <c r="D24" i="576"/>
  <c r="H20" i="576"/>
  <c r="E19" i="576"/>
  <c r="G25" i="579"/>
  <c r="F24" i="579"/>
  <c r="G29" i="579"/>
  <c r="E27" i="579"/>
  <c r="H25" i="579"/>
  <c r="D7" i="579"/>
  <c r="E38" i="579" s="1"/>
  <c r="F36" i="584"/>
  <c r="F32" i="584"/>
  <c r="E31" i="584"/>
  <c r="E29" i="584"/>
  <c r="H25" i="584"/>
  <c r="G24" i="584"/>
  <c r="G22" i="584"/>
  <c r="F19" i="584"/>
  <c r="E18" i="584"/>
  <c r="D7" i="584"/>
  <c r="E38" i="584" s="1"/>
  <c r="E30" i="584"/>
  <c r="H27" i="584"/>
  <c r="G23" i="584"/>
  <c r="E17" i="584"/>
  <c r="E34" i="584"/>
  <c r="G25" i="584"/>
  <c r="F31" i="584"/>
  <c r="F26" i="584"/>
  <c r="F18" i="584"/>
  <c r="F32" i="589"/>
  <c r="F30" i="589"/>
  <c r="H25" i="589"/>
  <c r="H23" i="589"/>
  <c r="F19" i="589"/>
  <c r="F17" i="589"/>
  <c r="E30" i="589"/>
  <c r="D26" i="589"/>
  <c r="E17" i="589"/>
  <c r="H29" i="589"/>
  <c r="E32" i="589"/>
  <c r="D24" i="589"/>
  <c r="G36" i="592"/>
  <c r="E32" i="592"/>
  <c r="F31" i="592"/>
  <c r="H27" i="592"/>
  <c r="F27" i="592"/>
  <c r="E23" i="592"/>
  <c r="H22" i="592"/>
  <c r="E19" i="592"/>
  <c r="F18" i="592"/>
  <c r="H33" i="592"/>
  <c r="H32" i="592"/>
  <c r="G24" i="592"/>
  <c r="H23" i="592"/>
  <c r="D13" i="592"/>
  <c r="F33" i="592"/>
  <c r="G18" i="592"/>
  <c r="D17" i="592"/>
  <c r="D21" i="592"/>
  <c r="F19" i="592"/>
  <c r="F35" i="593"/>
  <c r="F30" i="593"/>
  <c r="F28" i="593"/>
  <c r="H23" i="593"/>
  <c r="H21" i="593"/>
  <c r="F17" i="593"/>
  <c r="G35" i="593"/>
  <c r="D26" i="593"/>
  <c r="D22" i="593"/>
  <c r="G30" i="593"/>
  <c r="F22" i="593"/>
  <c r="E23" i="593"/>
  <c r="G33" i="596"/>
  <c r="G32" i="596"/>
  <c r="D29" i="596"/>
  <c r="G28" i="596"/>
  <c r="F24" i="596"/>
  <c r="D24" i="596"/>
  <c r="F20" i="596"/>
  <c r="G19" i="596"/>
  <c r="H36" i="596"/>
  <c r="H35" i="596"/>
  <c r="E27" i="596"/>
  <c r="E26" i="596"/>
  <c r="D19" i="596"/>
  <c r="F17" i="596"/>
  <c r="E24" i="596"/>
  <c r="G22" i="596"/>
  <c r="G26" i="596"/>
  <c r="D25" i="596"/>
  <c r="E24" i="599"/>
  <c r="E17" i="599"/>
  <c r="H33" i="605"/>
  <c r="H30" i="605"/>
  <c r="E27" i="605"/>
  <c r="E24" i="605"/>
  <c r="G20" i="605"/>
  <c r="H17" i="605"/>
  <c r="F17" i="605"/>
  <c r="G32" i="605"/>
  <c r="H26" i="605"/>
  <c r="D26" i="605"/>
  <c r="G19" i="605"/>
  <c r="F31" i="605"/>
  <c r="H29" i="605"/>
  <c r="D16" i="605"/>
  <c r="G25" i="605"/>
  <c r="D24" i="605"/>
  <c r="E33" i="608"/>
  <c r="D31" i="608"/>
  <c r="H27" i="608"/>
  <c r="G25" i="608"/>
  <c r="G21" i="608"/>
  <c r="G19" i="608"/>
  <c r="H36" i="608"/>
  <c r="E31" i="608"/>
  <c r="G24" i="608"/>
  <c r="G20" i="608"/>
  <c r="D30" i="608"/>
  <c r="E20" i="608"/>
  <c r="H25" i="608"/>
  <c r="H17" i="608"/>
  <c r="G36" i="616"/>
  <c r="E36" i="616"/>
  <c r="G35" i="616"/>
  <c r="G34" i="616"/>
  <c r="E34" i="616"/>
  <c r="G33" i="616"/>
  <c r="G32" i="616"/>
  <c r="E32" i="616"/>
  <c r="H31" i="616"/>
  <c r="D31" i="616"/>
  <c r="G30" i="616"/>
  <c r="E30" i="616"/>
  <c r="F29" i="616"/>
  <c r="D29" i="616"/>
  <c r="G28" i="616"/>
  <c r="H27" i="616"/>
  <c r="F27" i="616"/>
  <c r="H26" i="616"/>
  <c r="D26" i="616"/>
  <c r="G25" i="616"/>
  <c r="E25" i="616"/>
  <c r="F24" i="616"/>
  <c r="D24" i="616"/>
  <c r="G23" i="616"/>
  <c r="H22" i="616"/>
  <c r="F22" i="616"/>
  <c r="D22" i="616"/>
  <c r="E21" i="616"/>
  <c r="H20" i="616"/>
  <c r="F20" i="616"/>
  <c r="G19" i="616"/>
  <c r="E19" i="616"/>
  <c r="H18" i="616"/>
  <c r="D18" i="616"/>
  <c r="G17" i="616"/>
  <c r="E17" i="616"/>
  <c r="D9" i="616"/>
  <c r="H36" i="616"/>
  <c r="H35" i="616"/>
  <c r="H33" i="616"/>
  <c r="H32" i="616"/>
  <c r="D32" i="616"/>
  <c r="F30" i="616"/>
  <c r="G29" i="616"/>
  <c r="H28" i="616"/>
  <c r="E27" i="616"/>
  <c r="E26" i="616"/>
  <c r="F25" i="616"/>
  <c r="H23" i="616"/>
  <c r="D23" i="616"/>
  <c r="E22" i="616"/>
  <c r="G20" i="616"/>
  <c r="H19" i="616"/>
  <c r="D19" i="616"/>
  <c r="F17" i="616"/>
  <c r="D13" i="616"/>
  <c r="F35" i="616"/>
  <c r="G31" i="616"/>
  <c r="D30" i="616"/>
  <c r="F28" i="616"/>
  <c r="D25" i="616"/>
  <c r="F23" i="616"/>
  <c r="H21" i="616"/>
  <c r="G18" i="616"/>
  <c r="D17" i="616"/>
  <c r="F36" i="616"/>
  <c r="F32" i="616"/>
  <c r="H30" i="616"/>
  <c r="E29" i="616"/>
  <c r="H25" i="616"/>
  <c r="E24" i="616"/>
  <c r="G22" i="616"/>
  <c r="F19" i="616"/>
  <c r="H17" i="616"/>
  <c r="D7" i="616"/>
  <c r="E38" i="616" s="1"/>
  <c r="G34" i="571"/>
  <c r="E34" i="571"/>
  <c r="H29" i="571"/>
  <c r="F29" i="571"/>
  <c r="G25" i="571"/>
  <c r="H24" i="571"/>
  <c r="E21" i="571"/>
  <c r="H20" i="571"/>
  <c r="D16" i="571"/>
  <c r="D9" i="571"/>
  <c r="G29" i="571"/>
  <c r="D28" i="571"/>
  <c r="G20" i="571"/>
  <c r="H19" i="571"/>
  <c r="G26" i="571"/>
  <c r="D25" i="571"/>
  <c r="F32" i="571"/>
  <c r="E29" i="571"/>
  <c r="H17" i="571"/>
  <c r="F34" i="571"/>
  <c r="G36" i="575"/>
  <c r="G34" i="575"/>
  <c r="E34" i="575"/>
  <c r="E32" i="575"/>
  <c r="H31" i="575"/>
  <c r="E30" i="575"/>
  <c r="F29" i="575"/>
  <c r="H27" i="575"/>
  <c r="F27" i="575"/>
  <c r="G25" i="575"/>
  <c r="E25" i="575"/>
  <c r="G23" i="575"/>
  <c r="H22" i="575"/>
  <c r="E21" i="575"/>
  <c r="H20" i="575"/>
  <c r="E19" i="575"/>
  <c r="H18" i="575"/>
  <c r="E17" i="575"/>
  <c r="D9" i="575"/>
  <c r="H33" i="575"/>
  <c r="H32" i="575"/>
  <c r="G29" i="575"/>
  <c r="H28" i="575"/>
  <c r="F25" i="575"/>
  <c r="H23" i="575"/>
  <c r="G20" i="575"/>
  <c r="H19" i="575"/>
  <c r="D13" i="575"/>
  <c r="F36" i="575"/>
  <c r="E29" i="575"/>
  <c r="H25" i="575"/>
  <c r="F19" i="575"/>
  <c r="H17" i="575"/>
  <c r="D30" i="575"/>
  <c r="G26" i="575"/>
  <c r="D17" i="575"/>
  <c r="F35" i="575"/>
  <c r="D25" i="575"/>
  <c r="H21" i="575"/>
  <c r="H35" i="580"/>
  <c r="F35" i="580"/>
  <c r="D32" i="580"/>
  <c r="G31" i="580"/>
  <c r="H28" i="580"/>
  <c r="F28" i="580"/>
  <c r="F25" i="580"/>
  <c r="D25" i="580"/>
  <c r="E22" i="580"/>
  <c r="H21" i="580"/>
  <c r="D19" i="580"/>
  <c r="G18" i="580"/>
  <c r="G36" i="580"/>
  <c r="G35" i="580"/>
  <c r="F29" i="580"/>
  <c r="G28" i="580"/>
  <c r="H22" i="580"/>
  <c r="D22" i="580"/>
  <c r="D9" i="580"/>
  <c r="E36" i="580"/>
  <c r="D24" i="580"/>
  <c r="F22" i="580"/>
  <c r="E23" i="580"/>
  <c r="D20" i="580"/>
  <c r="F18" i="580"/>
  <c r="G35" i="583"/>
  <c r="E35" i="583"/>
  <c r="G33" i="583"/>
  <c r="E33" i="583"/>
  <c r="H31" i="583"/>
  <c r="F31" i="583"/>
  <c r="E30" i="583"/>
  <c r="H29" i="583"/>
  <c r="G28" i="583"/>
  <c r="E28" i="583"/>
  <c r="H26" i="583"/>
  <c r="F26" i="583"/>
  <c r="E25" i="583"/>
  <c r="H24" i="583"/>
  <c r="G23" i="583"/>
  <c r="E23" i="583"/>
  <c r="D22" i="583"/>
  <c r="G21" i="583"/>
  <c r="F20" i="583"/>
  <c r="D20" i="583"/>
  <c r="H18" i="583"/>
  <c r="F18" i="583"/>
  <c r="E17" i="583"/>
  <c r="D16" i="583"/>
  <c r="H35" i="583"/>
  <c r="H34" i="583"/>
  <c r="D32" i="583"/>
  <c r="E31" i="583"/>
  <c r="H28" i="583"/>
  <c r="D28" i="583"/>
  <c r="F25" i="583"/>
  <c r="G24" i="583"/>
  <c r="E22" i="583"/>
  <c r="F21" i="583"/>
  <c r="D19" i="583"/>
  <c r="E18" i="583"/>
  <c r="F35" i="583"/>
  <c r="F33" i="583"/>
  <c r="F28" i="583"/>
  <c r="G26" i="583"/>
  <c r="H21" i="583"/>
  <c r="E20" i="583"/>
  <c r="F36" i="583"/>
  <c r="F34" i="583"/>
  <c r="E29" i="583"/>
  <c r="G27" i="583"/>
  <c r="G22" i="583"/>
  <c r="D21" i="583"/>
  <c r="D7" i="583"/>
  <c r="E38" i="583" s="1"/>
  <c r="G36" i="588"/>
  <c r="E35" i="588"/>
  <c r="G34" i="588"/>
  <c r="E33" i="588"/>
  <c r="G32" i="588"/>
  <c r="F31" i="588"/>
  <c r="D31" i="588"/>
  <c r="H29" i="588"/>
  <c r="F29" i="588"/>
  <c r="E28" i="588"/>
  <c r="H27" i="588"/>
  <c r="F26" i="588"/>
  <c r="D26" i="588"/>
  <c r="H24" i="588"/>
  <c r="F24" i="588"/>
  <c r="E23" i="588"/>
  <c r="H22" i="588"/>
  <c r="G21" i="588"/>
  <c r="E21" i="588"/>
  <c r="D20" i="588"/>
  <c r="G19" i="588"/>
  <c r="F18" i="588"/>
  <c r="D18" i="588"/>
  <c r="D16" i="588"/>
  <c r="D9" i="588"/>
  <c r="H34" i="588"/>
  <c r="H33" i="588"/>
  <c r="E31" i="588"/>
  <c r="F30" i="588"/>
  <c r="D28" i="588"/>
  <c r="E27" i="588"/>
  <c r="G24" i="588"/>
  <c r="H23" i="588"/>
  <c r="F21" i="588"/>
  <c r="G20" i="588"/>
  <c r="E18" i="588"/>
  <c r="F17" i="588"/>
  <c r="F34" i="588"/>
  <c r="F32" i="588"/>
  <c r="G27" i="588"/>
  <c r="H25" i="588"/>
  <c r="D21" i="588"/>
  <c r="F19" i="588"/>
  <c r="F35" i="588"/>
  <c r="F33" i="588"/>
  <c r="F28" i="588"/>
  <c r="G26" i="588"/>
  <c r="H21" i="588"/>
  <c r="E20" i="588"/>
  <c r="E27" i="591"/>
  <c r="G33" i="591"/>
  <c r="D21" i="595"/>
  <c r="G35" i="595"/>
  <c r="H33" i="597"/>
  <c r="F33" i="597"/>
  <c r="F30" i="597"/>
  <c r="D30" i="597"/>
  <c r="E27" i="597"/>
  <c r="G26" i="597"/>
  <c r="H23" i="597"/>
  <c r="F23" i="597"/>
  <c r="H21" i="597"/>
  <c r="F21" i="597"/>
  <c r="H19" i="597"/>
  <c r="D19" i="597"/>
  <c r="F17" i="597"/>
  <c r="D17" i="597"/>
  <c r="G36" i="597"/>
  <c r="G35" i="597"/>
  <c r="H31" i="597"/>
  <c r="E30" i="597"/>
  <c r="H26" i="597"/>
  <c r="D26" i="597"/>
  <c r="H22" i="597"/>
  <c r="D22" i="597"/>
  <c r="H18" i="597"/>
  <c r="E17" i="597"/>
  <c r="F31" i="597"/>
  <c r="H29" i="597"/>
  <c r="E23" i="597"/>
  <c r="G21" i="597"/>
  <c r="E36" i="597"/>
  <c r="E32" i="597"/>
  <c r="G25" i="597"/>
  <c r="D24" i="597"/>
  <c r="G17" i="597"/>
  <c r="G36" i="600"/>
  <c r="E35" i="600"/>
  <c r="G34" i="600"/>
  <c r="E33" i="600"/>
  <c r="G32" i="600"/>
  <c r="F31" i="600"/>
  <c r="D31" i="600"/>
  <c r="H29" i="600"/>
  <c r="F29" i="600"/>
  <c r="E28" i="600"/>
  <c r="H27" i="600"/>
  <c r="F26" i="600"/>
  <c r="D26" i="600"/>
  <c r="H24" i="600"/>
  <c r="F24" i="600"/>
  <c r="E23" i="600"/>
  <c r="H22" i="600"/>
  <c r="G21" i="600"/>
  <c r="E21" i="600"/>
  <c r="D20" i="600"/>
  <c r="G19" i="600"/>
  <c r="F18" i="600"/>
  <c r="D18" i="600"/>
  <c r="D16" i="600"/>
  <c r="D9" i="600"/>
  <c r="H34" i="600"/>
  <c r="H33" i="600"/>
  <c r="E31" i="600"/>
  <c r="F30" i="600"/>
  <c r="D28" i="600"/>
  <c r="E27" i="600"/>
  <c r="G24" i="600"/>
  <c r="H23" i="600"/>
  <c r="F21" i="600"/>
  <c r="G20" i="600"/>
  <c r="E18" i="600"/>
  <c r="F17" i="600"/>
  <c r="F33" i="600"/>
  <c r="G31" i="600"/>
  <c r="G26" i="600"/>
  <c r="D25" i="600"/>
  <c r="H21" i="600"/>
  <c r="E20" i="600"/>
  <c r="G18" i="600"/>
  <c r="F36" i="600"/>
  <c r="F34" i="600"/>
  <c r="F32" i="600"/>
  <c r="E29" i="600"/>
  <c r="G27" i="600"/>
  <c r="H25" i="600"/>
  <c r="G22" i="600"/>
  <c r="D21" i="600"/>
  <c r="F19" i="600"/>
  <c r="D7" i="600"/>
  <c r="E38" i="600" s="1"/>
  <c r="H36" i="601"/>
  <c r="F36" i="601"/>
  <c r="F34" i="601"/>
  <c r="F33" i="601"/>
  <c r="G31" i="601"/>
  <c r="E31" i="601"/>
  <c r="G29" i="601"/>
  <c r="E29" i="601"/>
  <c r="G27" i="601"/>
  <c r="G26" i="601"/>
  <c r="D25" i="601"/>
  <c r="G24" i="601"/>
  <c r="D23" i="601"/>
  <c r="G22" i="601"/>
  <c r="D21" i="601"/>
  <c r="E20" i="601"/>
  <c r="G18" i="601"/>
  <c r="E18" i="601"/>
  <c r="D13" i="601"/>
  <c r="D7" i="601"/>
  <c r="E38" i="601" s="1"/>
  <c r="G34" i="601"/>
  <c r="G32" i="601"/>
  <c r="F29" i="601"/>
  <c r="G28" i="601"/>
  <c r="E25" i="601"/>
  <c r="F24" i="601"/>
  <c r="E21" i="601"/>
  <c r="G19" i="601"/>
  <c r="D9" i="601"/>
  <c r="E36" i="601"/>
  <c r="D29" i="601"/>
  <c r="F27" i="601"/>
  <c r="H20" i="601"/>
  <c r="G17" i="601"/>
  <c r="H29" i="601"/>
  <c r="E28" i="601"/>
  <c r="G21" i="601"/>
  <c r="D20" i="601"/>
  <c r="E36" i="604"/>
  <c r="G35" i="604"/>
  <c r="E35" i="604"/>
  <c r="E34" i="604"/>
  <c r="G33" i="604"/>
  <c r="E33" i="604"/>
  <c r="E32" i="604"/>
  <c r="H31" i="604"/>
  <c r="F31" i="604"/>
  <c r="D31" i="604"/>
  <c r="G30" i="604"/>
  <c r="E30" i="604"/>
  <c r="H29" i="604"/>
  <c r="F29" i="604"/>
  <c r="D29" i="604"/>
  <c r="G28" i="604"/>
  <c r="E28" i="604"/>
  <c r="H27" i="604"/>
  <c r="F27" i="604"/>
  <c r="H26" i="604"/>
  <c r="F26" i="604"/>
  <c r="D26" i="604"/>
  <c r="G25" i="604"/>
  <c r="E25" i="604"/>
  <c r="H24" i="604"/>
  <c r="F24" i="604"/>
  <c r="D24" i="604"/>
  <c r="G23" i="604"/>
  <c r="E23" i="604"/>
  <c r="H22" i="604"/>
  <c r="F22" i="604"/>
  <c r="D22" i="604"/>
  <c r="G21" i="604"/>
  <c r="E21" i="604"/>
  <c r="H20" i="604"/>
  <c r="F20" i="604"/>
  <c r="D20" i="604"/>
  <c r="G19" i="604"/>
  <c r="E19" i="604"/>
  <c r="H18" i="604"/>
  <c r="F18" i="604"/>
  <c r="D18" i="604"/>
  <c r="G17" i="604"/>
  <c r="E17" i="604"/>
  <c r="D16" i="604"/>
  <c r="D9" i="604"/>
  <c r="H36" i="604"/>
  <c r="H35" i="604"/>
  <c r="H34" i="604"/>
  <c r="H33" i="604"/>
  <c r="H32" i="604"/>
  <c r="D32" i="604"/>
  <c r="E31" i="604"/>
  <c r="F30" i="604"/>
  <c r="G29" i="604"/>
  <c r="H28" i="604"/>
  <c r="D28" i="604"/>
  <c r="E27" i="604"/>
  <c r="E26" i="604"/>
  <c r="F25" i="604"/>
  <c r="G24" i="604"/>
  <c r="H23" i="604"/>
  <c r="D23" i="604"/>
  <c r="E22" i="604"/>
  <c r="F21" i="604"/>
  <c r="G20" i="604"/>
  <c r="H19" i="604"/>
  <c r="D19" i="604"/>
  <c r="E18" i="604"/>
  <c r="F17" i="604"/>
  <c r="D13" i="604"/>
  <c r="F36" i="604"/>
  <c r="F34" i="604"/>
  <c r="F32" i="604"/>
  <c r="H30" i="604"/>
  <c r="E29" i="604"/>
  <c r="G27" i="604"/>
  <c r="H25" i="604"/>
  <c r="E24" i="604"/>
  <c r="G22" i="604"/>
  <c r="D21" i="604"/>
  <c r="F19" i="604"/>
  <c r="H17" i="604"/>
  <c r="D7" i="604"/>
  <c r="E38" i="604" s="1"/>
  <c r="F35" i="604"/>
  <c r="F33" i="604"/>
  <c r="G31" i="604"/>
  <c r="D30" i="604"/>
  <c r="F28" i="604"/>
  <c r="G26" i="604"/>
  <c r="D25" i="604"/>
  <c r="F23" i="604"/>
  <c r="H21" i="604"/>
  <c r="E20" i="604"/>
  <c r="G18" i="604"/>
  <c r="D17" i="604"/>
  <c r="H35" i="607"/>
  <c r="F23" i="607"/>
  <c r="E22" i="607"/>
  <c r="H24" i="607"/>
  <c r="F22" i="607"/>
  <c r="D22" i="607"/>
  <c r="E17" i="607"/>
  <c r="F36" i="609"/>
  <c r="H35" i="609"/>
  <c r="F34" i="609"/>
  <c r="H33" i="609"/>
  <c r="F32" i="609"/>
  <c r="D32" i="609"/>
  <c r="H30" i="609"/>
  <c r="F30" i="609"/>
  <c r="E29" i="609"/>
  <c r="H28" i="609"/>
  <c r="G27" i="609"/>
  <c r="E27" i="609"/>
  <c r="H25" i="609"/>
  <c r="F25" i="609"/>
  <c r="E24" i="609"/>
  <c r="H23" i="609"/>
  <c r="G22" i="609"/>
  <c r="E22" i="609"/>
  <c r="D21" i="609"/>
  <c r="G20" i="609"/>
  <c r="F19" i="609"/>
  <c r="D19" i="609"/>
  <c r="H17" i="609"/>
  <c r="F17" i="609"/>
  <c r="D7" i="609"/>
  <c r="E38" i="609" s="1"/>
  <c r="G36" i="609"/>
  <c r="G33" i="609"/>
  <c r="G32" i="609"/>
  <c r="E30" i="609"/>
  <c r="F29" i="609"/>
  <c r="H26" i="609"/>
  <c r="D26" i="609"/>
  <c r="G23" i="609"/>
  <c r="H22" i="609"/>
  <c r="F20" i="609"/>
  <c r="G19" i="609"/>
  <c r="E17" i="609"/>
  <c r="D9" i="609"/>
  <c r="E32" i="609"/>
  <c r="G30" i="609"/>
  <c r="G25" i="609"/>
  <c r="D24" i="609"/>
  <c r="E19" i="609"/>
  <c r="G17" i="609"/>
  <c r="F31" i="609"/>
  <c r="H29" i="609"/>
  <c r="H24" i="609"/>
  <c r="E23" i="609"/>
  <c r="F18" i="609"/>
  <c r="D16" i="609"/>
  <c r="H36" i="611"/>
  <c r="F36" i="611"/>
  <c r="H35" i="611"/>
  <c r="F35" i="611"/>
  <c r="H34" i="611"/>
  <c r="F34" i="611"/>
  <c r="H33" i="611"/>
  <c r="F33" i="611"/>
  <c r="H32" i="611"/>
  <c r="F32" i="611"/>
  <c r="D32" i="611"/>
  <c r="G31" i="611"/>
  <c r="E31" i="611"/>
  <c r="H30" i="611"/>
  <c r="F30" i="611"/>
  <c r="D30" i="611"/>
  <c r="G29" i="611"/>
  <c r="E29" i="611"/>
  <c r="H28" i="611"/>
  <c r="F28" i="611"/>
  <c r="D28" i="611"/>
  <c r="G27" i="611"/>
  <c r="E27" i="611"/>
  <c r="G26" i="611"/>
  <c r="E26" i="611"/>
  <c r="H25" i="611"/>
  <c r="F25" i="611"/>
  <c r="D25" i="611"/>
  <c r="G24" i="611"/>
  <c r="E24" i="611"/>
  <c r="H23" i="611"/>
  <c r="F23" i="611"/>
  <c r="D23" i="611"/>
  <c r="G22" i="611"/>
  <c r="E22" i="611"/>
  <c r="H21" i="611"/>
  <c r="F21" i="611"/>
  <c r="D21" i="611"/>
  <c r="G20" i="611"/>
  <c r="E20" i="611"/>
  <c r="H19" i="611"/>
  <c r="F19" i="611"/>
  <c r="D19" i="611"/>
  <c r="G18" i="611"/>
  <c r="E18" i="611"/>
  <c r="H17" i="611"/>
  <c r="F17" i="611"/>
  <c r="D17" i="611"/>
  <c r="D13" i="611"/>
  <c r="D7" i="611"/>
  <c r="E38" i="611" s="1"/>
  <c r="E36" i="611"/>
  <c r="E35" i="611"/>
  <c r="E34" i="611"/>
  <c r="E33" i="611"/>
  <c r="E32" i="611"/>
  <c r="F31" i="611"/>
  <c r="G30" i="611"/>
  <c r="H29" i="611"/>
  <c r="D29" i="611"/>
  <c r="E28" i="611"/>
  <c r="F27" i="611"/>
  <c r="F26" i="611"/>
  <c r="G25" i="611"/>
  <c r="H24" i="611"/>
  <c r="D24" i="611"/>
  <c r="E23" i="611"/>
  <c r="F22" i="611"/>
  <c r="G21" i="611"/>
  <c r="H20" i="611"/>
  <c r="D20" i="611"/>
  <c r="E19" i="611"/>
  <c r="F18" i="611"/>
  <c r="G17" i="611"/>
  <c r="D16" i="611"/>
  <c r="G35" i="611"/>
  <c r="G33" i="611"/>
  <c r="H31" i="611"/>
  <c r="E30" i="611"/>
  <c r="G28" i="611"/>
  <c r="H26" i="611"/>
  <c r="E25" i="611"/>
  <c r="G23" i="611"/>
  <c r="D22" i="611"/>
  <c r="F20" i="611"/>
  <c r="H18" i="611"/>
  <c r="E17" i="611"/>
  <c r="G36" i="611"/>
  <c r="G34" i="611"/>
  <c r="G32" i="611"/>
  <c r="D31" i="611"/>
  <c r="F29" i="611"/>
  <c r="H27" i="611"/>
  <c r="D26" i="611"/>
  <c r="F24" i="611"/>
  <c r="H22" i="611"/>
  <c r="E21" i="611"/>
  <c r="G19" i="611"/>
  <c r="D18" i="611"/>
  <c r="D9" i="611"/>
  <c r="H36" i="613"/>
  <c r="F35" i="613"/>
  <c r="H34" i="613"/>
  <c r="F33" i="613"/>
  <c r="H32" i="613"/>
  <c r="G31" i="613"/>
  <c r="E31" i="613"/>
  <c r="D30" i="613"/>
  <c r="G29" i="613"/>
  <c r="F28" i="613"/>
  <c r="D28" i="613"/>
  <c r="G26" i="613"/>
  <c r="E26" i="613"/>
  <c r="D25" i="613"/>
  <c r="G24" i="613"/>
  <c r="F23" i="613"/>
  <c r="D23" i="613"/>
  <c r="H21" i="613"/>
  <c r="F21" i="613"/>
  <c r="E20" i="613"/>
  <c r="H19" i="613"/>
  <c r="G18" i="613"/>
  <c r="E18" i="613"/>
  <c r="D17" i="613"/>
  <c r="D13" i="613"/>
  <c r="G35" i="613"/>
  <c r="G34" i="613"/>
  <c r="H31" i="613"/>
  <c r="D31" i="613"/>
  <c r="G28" i="613"/>
  <c r="H27" i="613"/>
  <c r="E25" i="613"/>
  <c r="F24" i="613"/>
  <c r="D22" i="613"/>
  <c r="E21" i="613"/>
  <c r="H18" i="613"/>
  <c r="D18" i="613"/>
  <c r="E35" i="613"/>
  <c r="E33" i="613"/>
  <c r="E28" i="613"/>
  <c r="F26" i="613"/>
  <c r="G21" i="613"/>
  <c r="D20" i="613"/>
  <c r="E36" i="613"/>
  <c r="E34" i="613"/>
  <c r="D29" i="613"/>
  <c r="F27" i="613"/>
  <c r="F22" i="613"/>
  <c r="H20" i="613"/>
  <c r="H36" i="617"/>
  <c r="F36" i="617"/>
  <c r="H34" i="617"/>
  <c r="F34" i="617"/>
  <c r="H32" i="617"/>
  <c r="F32" i="617"/>
  <c r="E31" i="617"/>
  <c r="H30" i="617"/>
  <c r="G29" i="617"/>
  <c r="E29" i="617"/>
  <c r="D28" i="617"/>
  <c r="G27" i="617"/>
  <c r="E26" i="617"/>
  <c r="H25" i="617"/>
  <c r="G24" i="617"/>
  <c r="E24" i="617"/>
  <c r="D23" i="617"/>
  <c r="G22" i="617"/>
  <c r="F21" i="617"/>
  <c r="D21" i="617"/>
  <c r="H19" i="617"/>
  <c r="F19" i="617"/>
  <c r="E18" i="617"/>
  <c r="H17" i="617"/>
  <c r="D13" i="617"/>
  <c r="D7" i="617"/>
  <c r="E38" i="617" s="1"/>
  <c r="G34" i="617"/>
  <c r="G33" i="617"/>
  <c r="D31" i="617"/>
  <c r="E30" i="617"/>
  <c r="H27" i="617"/>
  <c r="H26" i="617"/>
  <c r="F24" i="617"/>
  <c r="G23" i="617"/>
  <c r="E21" i="617"/>
  <c r="F20" i="617"/>
  <c r="D18" i="617"/>
  <c r="E17" i="617"/>
  <c r="E34" i="617"/>
  <c r="E32" i="617"/>
  <c r="F27" i="617"/>
  <c r="G25" i="617"/>
  <c r="H20" i="617"/>
  <c r="E19" i="617"/>
  <c r="E33" i="617"/>
  <c r="F31" i="617"/>
  <c r="F26" i="617"/>
  <c r="H24" i="617"/>
  <c r="D20" i="617"/>
  <c r="F18" i="617"/>
  <c r="G24" i="619"/>
  <c r="F23" i="619"/>
  <c r="F27" i="619"/>
  <c r="H24" i="619"/>
  <c r="D26" i="619"/>
  <c r="E21" i="619"/>
  <c r="H20" i="314"/>
  <c r="H21" i="314"/>
  <c r="H25" i="314"/>
  <c r="H29" i="314"/>
  <c r="H33" i="314"/>
  <c r="H36" i="314"/>
  <c r="G19" i="314"/>
  <c r="G22" i="314"/>
  <c r="G23" i="314"/>
  <c r="G30" i="314"/>
  <c r="G31" i="314"/>
  <c r="G35" i="314"/>
  <c r="D24" i="314"/>
  <c r="H17" i="310"/>
  <c r="H20" i="310"/>
  <c r="H25" i="310"/>
  <c r="H28" i="310"/>
  <c r="H29" i="310"/>
  <c r="H36" i="310"/>
  <c r="D16" i="310"/>
  <c r="G19" i="310"/>
  <c r="G23" i="310"/>
  <c r="G27" i="310"/>
  <c r="G30" i="310"/>
  <c r="G35" i="310"/>
  <c r="D22" i="310"/>
  <c r="D26" i="310"/>
  <c r="E18" i="313"/>
  <c r="H17" i="350"/>
  <c r="H19" i="350"/>
  <c r="H21" i="350"/>
  <c r="H23" i="350"/>
  <c r="H25" i="350"/>
  <c r="H27" i="350"/>
  <c r="H29" i="350"/>
  <c r="H31" i="350"/>
  <c r="H33" i="350"/>
  <c r="H35" i="350"/>
  <c r="F17" i="350"/>
  <c r="F19" i="350"/>
  <c r="F21" i="350"/>
  <c r="F23" i="350"/>
  <c r="F25" i="350"/>
  <c r="F27" i="350"/>
  <c r="F29" i="350"/>
  <c r="F31" i="350"/>
  <c r="F33" i="350"/>
  <c r="F35" i="350"/>
  <c r="H18" i="354"/>
  <c r="H22" i="354"/>
  <c r="F26" i="354"/>
  <c r="F28" i="354"/>
  <c r="F30" i="354"/>
  <c r="F32" i="354"/>
  <c r="F34" i="354"/>
  <c r="F36" i="354"/>
  <c r="F18" i="354"/>
  <c r="F22" i="354"/>
  <c r="H25" i="354"/>
  <c r="H27" i="354"/>
  <c r="H29" i="354"/>
  <c r="H31" i="354"/>
  <c r="H33" i="354"/>
  <c r="H35" i="354"/>
  <c r="H36" i="358"/>
  <c r="F19" i="358"/>
  <c r="F23" i="358"/>
  <c r="F27" i="358"/>
  <c r="F31" i="358"/>
  <c r="F35" i="358"/>
  <c r="H17" i="358"/>
  <c r="H21" i="358"/>
  <c r="H25" i="358"/>
  <c r="H29" i="358"/>
  <c r="H33" i="358"/>
  <c r="D30" i="310"/>
  <c r="F33" i="310"/>
  <c r="E30" i="310"/>
  <c r="E18" i="310"/>
  <c r="F21" i="310"/>
  <c r="D30" i="314"/>
  <c r="E28" i="314"/>
  <c r="D28" i="314"/>
  <c r="F33" i="314"/>
  <c r="D9" i="314"/>
  <c r="F22" i="313"/>
  <c r="H19" i="346"/>
  <c r="H23" i="346"/>
  <c r="H27" i="346"/>
  <c r="H31" i="346"/>
  <c r="H35" i="346"/>
  <c r="F19" i="346"/>
  <c r="F23" i="346"/>
  <c r="F27" i="346"/>
  <c r="F31" i="346"/>
  <c r="F35" i="346"/>
  <c r="D25" i="353"/>
  <c r="D26" i="353"/>
  <c r="D19" i="353"/>
  <c r="D20" i="353"/>
  <c r="H18" i="353"/>
  <c r="H20" i="353"/>
  <c r="H22" i="353"/>
  <c r="H24" i="353"/>
  <c r="H26" i="353"/>
  <c r="H28" i="353"/>
  <c r="H30" i="353"/>
  <c r="H32" i="353"/>
  <c r="H34" i="353"/>
  <c r="H36" i="353"/>
  <c r="D28" i="353"/>
  <c r="D29" i="353"/>
  <c r="D21" i="353"/>
  <c r="D7" i="353"/>
  <c r="E38" i="353" s="1"/>
  <c r="D9" i="353"/>
  <c r="F18" i="353"/>
  <c r="F20" i="353"/>
  <c r="F22" i="353"/>
  <c r="F24" i="353"/>
  <c r="F26" i="353"/>
  <c r="F28" i="353"/>
  <c r="F30" i="353"/>
  <c r="F32" i="353"/>
  <c r="F34" i="353"/>
  <c r="F36" i="353"/>
  <c r="D20" i="357"/>
  <c r="H23" i="357"/>
  <c r="H31" i="357"/>
  <c r="D24" i="357"/>
  <c r="F20" i="357"/>
  <c r="F28" i="357"/>
  <c r="F36" i="357"/>
  <c r="G33" i="182"/>
  <c r="H23" i="182"/>
  <c r="D32" i="321"/>
  <c r="D23" i="321"/>
  <c r="D26" i="321"/>
  <c r="D17" i="321"/>
  <c r="D18" i="321"/>
  <c r="E36" i="321"/>
  <c r="E34" i="321"/>
  <c r="E32" i="321"/>
  <c r="E30" i="321"/>
  <c r="E28" i="321"/>
  <c r="E26" i="321"/>
  <c r="E24" i="321"/>
  <c r="E22" i="321"/>
  <c r="E20" i="321"/>
  <c r="E18" i="321"/>
  <c r="F36" i="321"/>
  <c r="F34" i="321"/>
  <c r="F32" i="321"/>
  <c r="F30" i="321"/>
  <c r="F28" i="321"/>
  <c r="F26" i="321"/>
  <c r="F24" i="321"/>
  <c r="F22" i="321"/>
  <c r="F20" i="321"/>
  <c r="F18" i="321"/>
  <c r="D30" i="321"/>
  <c r="D31" i="321"/>
  <c r="D19" i="321"/>
  <c r="D16" i="321"/>
  <c r="E35" i="321"/>
  <c r="G32" i="321"/>
  <c r="G29" i="321"/>
  <c r="E27" i="321"/>
  <c r="G24" i="321"/>
  <c r="G21" i="321"/>
  <c r="E19" i="321"/>
  <c r="H36" i="321"/>
  <c r="H33" i="321"/>
  <c r="F31" i="321"/>
  <c r="H28" i="321"/>
  <c r="H25" i="321"/>
  <c r="F23" i="321"/>
  <c r="H20" i="321"/>
  <c r="H17" i="321"/>
  <c r="D21" i="321"/>
  <c r="D22" i="321"/>
  <c r="D20" i="321"/>
  <c r="G35" i="321"/>
  <c r="E33" i="321"/>
  <c r="G30" i="321"/>
  <c r="G27" i="321"/>
  <c r="E25" i="321"/>
  <c r="G22" i="321"/>
  <c r="G19" i="321"/>
  <c r="H34" i="321"/>
  <c r="H31" i="321"/>
  <c r="F29" i="321"/>
  <c r="H26" i="321"/>
  <c r="H23" i="321"/>
  <c r="F21" i="321"/>
  <c r="H18" i="321"/>
  <c r="G17" i="318"/>
  <c r="H31" i="325"/>
  <c r="H33" i="333"/>
  <c r="H30" i="352"/>
  <c r="H33" i="578"/>
  <c r="D32" i="578"/>
  <c r="D30" i="591"/>
  <c r="F28" i="591"/>
  <c r="E18" i="595"/>
  <c r="D13" i="595"/>
  <c r="G17" i="599"/>
  <c r="G32" i="599"/>
  <c r="F34" i="603"/>
  <c r="F32" i="603"/>
  <c r="G32" i="603"/>
  <c r="D26" i="603"/>
  <c r="E35" i="603"/>
  <c r="F31" i="603"/>
  <c r="D29" i="612"/>
  <c r="F27" i="612"/>
  <c r="E24" i="612"/>
  <c r="H17" i="612"/>
  <c r="D18" i="612"/>
  <c r="D9" i="612"/>
  <c r="F32" i="615"/>
  <c r="H30" i="615"/>
  <c r="D7" i="615"/>
  <c r="E38" i="615" s="1"/>
  <c r="E33" i="615"/>
  <c r="F24" i="615"/>
  <c r="D18" i="615"/>
  <c r="E31" i="615"/>
  <c r="G29" i="615"/>
  <c r="E18" i="615"/>
  <c r="D13" i="615"/>
  <c r="G32" i="615"/>
  <c r="D26" i="615"/>
  <c r="G29" i="313"/>
  <c r="D21" i="313"/>
  <c r="D28" i="318"/>
  <c r="H22" i="318"/>
  <c r="F32" i="318"/>
  <c r="G22" i="324"/>
  <c r="G32" i="332"/>
  <c r="G23" i="336"/>
  <c r="H36" i="346"/>
  <c r="F18" i="346"/>
  <c r="F20" i="346"/>
  <c r="F22" i="346"/>
  <c r="F24" i="346"/>
  <c r="F26" i="346"/>
  <c r="F28" i="346"/>
  <c r="F30" i="346"/>
  <c r="F32" i="346"/>
  <c r="F34" i="346"/>
  <c r="F36" i="346"/>
  <c r="D29" i="346"/>
  <c r="D32" i="346"/>
  <c r="D23" i="346"/>
  <c r="D9" i="346"/>
  <c r="D13" i="346"/>
  <c r="H18" i="346"/>
  <c r="H20" i="346"/>
  <c r="H22" i="346"/>
  <c r="H24" i="346"/>
  <c r="H26" i="346"/>
  <c r="H28" i="346"/>
  <c r="H30" i="346"/>
  <c r="H32" i="346"/>
  <c r="H34" i="346"/>
  <c r="D26" i="346"/>
  <c r="D30" i="346"/>
  <c r="D20" i="346"/>
  <c r="D21" i="346"/>
  <c r="D7" i="346"/>
  <c r="E38" i="346" s="1"/>
  <c r="D30" i="357"/>
  <c r="D31" i="357"/>
  <c r="D22" i="357"/>
  <c r="D13" i="357"/>
  <c r="D16" i="357"/>
  <c r="H18" i="357"/>
  <c r="H20" i="357"/>
  <c r="H22" i="357"/>
  <c r="H24" i="357"/>
  <c r="H26" i="357"/>
  <c r="H28" i="357"/>
  <c r="H30" i="357"/>
  <c r="H32" i="357"/>
  <c r="H34" i="357"/>
  <c r="H36" i="357"/>
  <c r="D28" i="357"/>
  <c r="D29" i="357"/>
  <c r="D21" i="357"/>
  <c r="D7" i="357"/>
  <c r="E38" i="357" s="1"/>
  <c r="D9" i="357"/>
  <c r="F17" i="357"/>
  <c r="F19" i="357"/>
  <c r="F21" i="357"/>
  <c r="F23" i="357"/>
  <c r="F25" i="357"/>
  <c r="F27" i="357"/>
  <c r="F29" i="357"/>
  <c r="F31" i="357"/>
  <c r="F33" i="357"/>
  <c r="F35" i="357"/>
  <c r="D25" i="357"/>
  <c r="D19" i="357"/>
  <c r="H17" i="357"/>
  <c r="H21" i="357"/>
  <c r="H25" i="357"/>
  <c r="H29" i="357"/>
  <c r="H33" i="357"/>
  <c r="D23" i="357"/>
  <c r="D17" i="357"/>
  <c r="F18" i="357"/>
  <c r="F22" i="357"/>
  <c r="F26" i="357"/>
  <c r="F30" i="357"/>
  <c r="F34" i="357"/>
  <c r="G30" i="182"/>
  <c r="H36" i="182"/>
  <c r="H20" i="182"/>
  <c r="E32" i="182"/>
  <c r="D18" i="182"/>
  <c r="F22" i="182"/>
  <c r="G32" i="325"/>
  <c r="H20" i="325"/>
  <c r="E18" i="325"/>
  <c r="G35" i="329"/>
  <c r="H23" i="329"/>
  <c r="E21" i="329"/>
  <c r="D7" i="333"/>
  <c r="E38" i="333" s="1"/>
  <c r="F29" i="333"/>
  <c r="G26" i="333"/>
  <c r="D23" i="337"/>
  <c r="F32" i="337"/>
  <c r="G29" i="337"/>
  <c r="H17" i="337"/>
  <c r="G34" i="341"/>
  <c r="H22" i="341"/>
  <c r="H36" i="354"/>
  <c r="F17" i="354"/>
  <c r="F19" i="354"/>
  <c r="F21" i="354"/>
  <c r="F23" i="354"/>
  <c r="F25" i="354"/>
  <c r="H17" i="354"/>
  <c r="H19" i="354"/>
  <c r="H21" i="354"/>
  <c r="H23" i="354"/>
  <c r="F18" i="358"/>
  <c r="F20" i="358"/>
  <c r="F22" i="358"/>
  <c r="F24" i="358"/>
  <c r="F26" i="358"/>
  <c r="F28" i="358"/>
  <c r="F30" i="358"/>
  <c r="F32" i="358"/>
  <c r="F34" i="358"/>
  <c r="F36" i="358"/>
  <c r="H18" i="358"/>
  <c r="H20" i="358"/>
  <c r="H22" i="358"/>
  <c r="H24" i="358"/>
  <c r="H26" i="358"/>
  <c r="H28" i="358"/>
  <c r="H30" i="358"/>
  <c r="H32" i="358"/>
  <c r="H34" i="358"/>
  <c r="E33" i="310"/>
  <c r="E29" i="310"/>
  <c r="F23" i="310"/>
  <c r="F19" i="310"/>
  <c r="E32" i="310"/>
  <c r="D18" i="310"/>
  <c r="F34" i="310"/>
  <c r="F22" i="310"/>
  <c r="D30" i="349"/>
  <c r="D31" i="349"/>
  <c r="D22" i="349"/>
  <c r="D13" i="349"/>
  <c r="D16" i="349"/>
  <c r="D28" i="349"/>
  <c r="D29" i="349"/>
  <c r="D21" i="349"/>
  <c r="D7" i="349"/>
  <c r="E38" i="349" s="1"/>
  <c r="D9" i="349"/>
  <c r="D17" i="314"/>
  <c r="E34" i="314"/>
  <c r="E22" i="314"/>
  <c r="F28" i="314"/>
  <c r="F24" i="314"/>
  <c r="D7" i="314"/>
  <c r="E38" i="314" s="1"/>
  <c r="E21" i="314"/>
  <c r="F31" i="314"/>
  <c r="F27" i="314"/>
  <c r="H28" i="327"/>
  <c r="G21" i="351"/>
  <c r="F33" i="358"/>
  <c r="D26" i="358"/>
  <c r="D28" i="358"/>
  <c r="D16" i="358"/>
  <c r="D7" i="358"/>
  <c r="E38" i="358" s="1"/>
  <c r="E19" i="358"/>
  <c r="G21" i="358"/>
  <c r="G24" i="358"/>
  <c r="E27" i="358"/>
  <c r="G29" i="358"/>
  <c r="G32" i="358"/>
  <c r="E35" i="358"/>
  <c r="H27" i="358"/>
  <c r="D31" i="358"/>
  <c r="D30" i="358"/>
  <c r="D18" i="358"/>
  <c r="D17" i="358"/>
  <c r="G18" i="358"/>
  <c r="E21" i="358"/>
  <c r="G23" i="358"/>
  <c r="G26" i="358"/>
  <c r="E29" i="358"/>
  <c r="G31" i="358"/>
  <c r="G34" i="358"/>
  <c r="H19" i="358"/>
  <c r="D22" i="358"/>
  <c r="D20" i="358"/>
  <c r="D19" i="358"/>
  <c r="G17" i="358"/>
  <c r="G20" i="358"/>
  <c r="E23" i="358"/>
  <c r="G25" i="358"/>
  <c r="G28" i="358"/>
  <c r="E31" i="358"/>
  <c r="G33" i="358"/>
  <c r="G36" i="358"/>
  <c r="G35" i="571"/>
  <c r="G33" i="571"/>
  <c r="H31" i="571"/>
  <c r="E30" i="571"/>
  <c r="G28" i="571"/>
  <c r="H26" i="571"/>
  <c r="E25" i="571"/>
  <c r="G23" i="571"/>
  <c r="D22" i="571"/>
  <c r="F20" i="571"/>
  <c r="H18" i="571"/>
  <c r="E17" i="571"/>
  <c r="H35" i="571"/>
  <c r="D32" i="571"/>
  <c r="H28" i="571"/>
  <c r="F25" i="571"/>
  <c r="E22" i="571"/>
  <c r="D19" i="571"/>
  <c r="F35" i="571"/>
  <c r="F28" i="571"/>
  <c r="E35" i="579"/>
  <c r="E33" i="579"/>
  <c r="F31" i="579"/>
  <c r="H29" i="579"/>
  <c r="E28" i="579"/>
  <c r="F26" i="579"/>
  <c r="H24" i="579"/>
  <c r="E23" i="579"/>
  <c r="G21" i="579"/>
  <c r="D20" i="579"/>
  <c r="F18" i="579"/>
  <c r="D16" i="579"/>
  <c r="H34" i="579"/>
  <c r="E31" i="579"/>
  <c r="D28" i="579"/>
  <c r="G24" i="579"/>
  <c r="F21" i="579"/>
  <c r="E18" i="579"/>
  <c r="F33" i="579"/>
  <c r="G26" i="579"/>
  <c r="E20" i="579"/>
  <c r="F32" i="579"/>
  <c r="F19" i="579"/>
  <c r="G27" i="579"/>
  <c r="G35" i="579"/>
  <c r="G33" i="579"/>
  <c r="H31" i="579"/>
  <c r="E30" i="579"/>
  <c r="G28" i="579"/>
  <c r="H26" i="579"/>
  <c r="E25" i="579"/>
  <c r="G23" i="579"/>
  <c r="D22" i="579"/>
  <c r="F20" i="579"/>
  <c r="H18" i="579"/>
  <c r="E17" i="579"/>
  <c r="H35" i="579"/>
  <c r="D32" i="579"/>
  <c r="H28" i="579"/>
  <c r="F25" i="579"/>
  <c r="E22" i="579"/>
  <c r="D19" i="579"/>
  <c r="F35" i="579"/>
  <c r="F28" i="579"/>
  <c r="H21" i="579"/>
  <c r="F36" i="579"/>
  <c r="G22" i="579"/>
  <c r="H30" i="579"/>
  <c r="H17" i="579"/>
  <c r="G35" i="592"/>
  <c r="G33" i="592"/>
  <c r="H31" i="592"/>
  <c r="E30" i="592"/>
  <c r="G28" i="592"/>
  <c r="H26" i="592"/>
  <c r="E25" i="592"/>
  <c r="G23" i="592"/>
  <c r="D22" i="592"/>
  <c r="F20" i="592"/>
  <c r="H18" i="592"/>
  <c r="E17" i="592"/>
  <c r="H35" i="592"/>
  <c r="D32" i="592"/>
  <c r="H28" i="592"/>
  <c r="F25" i="592"/>
  <c r="E22" i="592"/>
  <c r="D19" i="592"/>
  <c r="F35" i="592"/>
  <c r="F28" i="592"/>
  <c r="H21" i="592"/>
  <c r="F36" i="592"/>
  <c r="E29" i="592"/>
  <c r="G22" i="592"/>
  <c r="D7" i="592"/>
  <c r="E38" i="592" s="1"/>
  <c r="E35" i="596"/>
  <c r="E33" i="596"/>
  <c r="F31" i="596"/>
  <c r="H29" i="596"/>
  <c r="E28" i="596"/>
  <c r="F26" i="596"/>
  <c r="H24" i="596"/>
  <c r="E23" i="596"/>
  <c r="G21" i="596"/>
  <c r="D20" i="596"/>
  <c r="F18" i="596"/>
  <c r="D16" i="596"/>
  <c r="H34" i="596"/>
  <c r="E31" i="596"/>
  <c r="D28" i="596"/>
  <c r="G24" i="596"/>
  <c r="F21" i="596"/>
  <c r="E18" i="596"/>
  <c r="F34" i="596"/>
  <c r="G27" i="596"/>
  <c r="D21" i="596"/>
  <c r="F35" i="596"/>
  <c r="F28" i="596"/>
  <c r="H21" i="596"/>
  <c r="G35" i="608"/>
  <c r="G33" i="608"/>
  <c r="H31" i="608"/>
  <c r="E30" i="608"/>
  <c r="G28" i="608"/>
  <c r="H26" i="608"/>
  <c r="E25" i="608"/>
  <c r="G23" i="608"/>
  <c r="D22" i="608"/>
  <c r="F20" i="608"/>
  <c r="H18" i="608"/>
  <c r="E17" i="608"/>
  <c r="H35" i="608"/>
  <c r="D32" i="608"/>
  <c r="H28" i="608"/>
  <c r="F25" i="608"/>
  <c r="E22" i="608"/>
  <c r="D19" i="608"/>
  <c r="F35" i="608"/>
  <c r="F28" i="608"/>
  <c r="H21" i="608"/>
  <c r="F36" i="608"/>
  <c r="E29" i="608"/>
  <c r="G22" i="608"/>
  <c r="D7" i="608"/>
  <c r="E38" i="608" s="1"/>
  <c r="E35" i="616"/>
  <c r="E33" i="616"/>
  <c r="F31" i="616"/>
  <c r="H29" i="616"/>
  <c r="E28" i="616"/>
  <c r="F26" i="616"/>
  <c r="H24" i="616"/>
  <c r="E23" i="616"/>
  <c r="G21" i="616"/>
  <c r="D20" i="616"/>
  <c r="F18" i="616"/>
  <c r="D16" i="616"/>
  <c r="H34" i="616"/>
  <c r="E31" i="616"/>
  <c r="D28" i="616"/>
  <c r="G24" i="616"/>
  <c r="F21" i="616"/>
  <c r="E18" i="616"/>
  <c r="F33" i="616"/>
  <c r="G26" i="616"/>
  <c r="E20" i="616"/>
  <c r="F34" i="616"/>
  <c r="G27" i="616"/>
  <c r="D21" i="616"/>
  <c r="G31" i="182"/>
  <c r="D7" i="321"/>
  <c r="E38" i="321" s="1"/>
  <c r="G34" i="321"/>
  <c r="G17" i="321"/>
  <c r="H21" i="321"/>
  <c r="D25" i="321"/>
  <c r="E23" i="321"/>
  <c r="H22" i="321"/>
  <c r="D28" i="321"/>
  <c r="G28" i="321"/>
  <c r="F27" i="321"/>
  <c r="F34" i="579"/>
  <c r="D17" i="579"/>
  <c r="D30" i="579"/>
  <c r="H19" i="579"/>
  <c r="E26" i="579"/>
  <c r="H32" i="579"/>
  <c r="G17" i="579"/>
  <c r="H20" i="579"/>
  <c r="D24" i="579"/>
  <c r="F27" i="579"/>
  <c r="G30" i="579"/>
  <c r="E34" i="579"/>
  <c r="G30" i="358"/>
  <c r="G19" i="358"/>
  <c r="D24" i="358"/>
  <c r="E24" i="579"/>
  <c r="E29" i="579"/>
  <c r="D25" i="579"/>
  <c r="F17" i="579"/>
  <c r="H23" i="579"/>
  <c r="F30" i="579"/>
  <c r="D9" i="579"/>
  <c r="G19" i="579"/>
  <c r="H22" i="579"/>
  <c r="D26" i="579"/>
  <c r="F29" i="579"/>
  <c r="G32" i="579"/>
  <c r="G36" i="579"/>
  <c r="E33" i="358"/>
  <c r="G22" i="358"/>
  <c r="D25" i="358"/>
  <c r="G24" i="313"/>
  <c r="F24" i="313"/>
  <c r="H34" i="313"/>
  <c r="H35" i="313"/>
  <c r="E31" i="313"/>
  <c r="F21" i="313"/>
  <c r="G31" i="318"/>
  <c r="H35" i="318"/>
  <c r="E23" i="318"/>
  <c r="G18" i="318"/>
  <c r="E36" i="318"/>
  <c r="F24" i="318"/>
  <c r="E33" i="325"/>
  <c r="F21" i="325"/>
  <c r="D25" i="329"/>
  <c r="H34" i="329"/>
  <c r="D23" i="333"/>
  <c r="G29" i="333"/>
  <c r="D26" i="337"/>
  <c r="H19" i="341"/>
  <c r="H35" i="341"/>
  <c r="D31" i="345"/>
  <c r="H35" i="345"/>
  <c r="G28" i="345"/>
  <c r="H27" i="345"/>
  <c r="G24" i="345"/>
  <c r="G35" i="312"/>
  <c r="E34" i="328"/>
  <c r="H18" i="332"/>
  <c r="G31" i="344"/>
  <c r="H24" i="310"/>
  <c r="H32" i="310"/>
  <c r="G18" i="310"/>
  <c r="G26" i="310"/>
  <c r="G34" i="310"/>
  <c r="D28" i="310"/>
  <c r="F25" i="310"/>
  <c r="E31" i="310"/>
  <c r="H18" i="314"/>
  <c r="H24" i="314"/>
  <c r="H32" i="314"/>
  <c r="G18" i="314"/>
  <c r="G26" i="314"/>
  <c r="G34" i="314"/>
  <c r="D25" i="314"/>
  <c r="E20" i="314"/>
  <c r="F22" i="314"/>
  <c r="F29" i="341"/>
  <c r="E36" i="337"/>
  <c r="F33" i="329"/>
  <c r="D26" i="325"/>
  <c r="D22" i="318"/>
  <c r="G34" i="318"/>
  <c r="E23" i="313"/>
  <c r="G21" i="313"/>
  <c r="H17" i="333"/>
  <c r="G28" i="329"/>
  <c r="G33" i="318"/>
  <c r="E32" i="313"/>
  <c r="G34" i="313"/>
  <c r="G20" i="345"/>
  <c r="D13" i="345"/>
  <c r="G31" i="341"/>
  <c r="E25" i="314"/>
  <c r="E18" i="314"/>
  <c r="F18" i="310"/>
  <c r="E28" i="310"/>
  <c r="F35" i="310"/>
  <c r="D7" i="310"/>
  <c r="E38" i="310" s="1"/>
  <c r="G18" i="341"/>
  <c r="F21" i="341"/>
  <c r="E33" i="341"/>
  <c r="H33" i="337"/>
  <c r="D30" i="337"/>
  <c r="E28" i="337"/>
  <c r="H30" i="333"/>
  <c r="D26" i="333"/>
  <c r="E25" i="333"/>
  <c r="F25" i="329"/>
  <c r="D9" i="329"/>
  <c r="G19" i="329"/>
  <c r="F22" i="325"/>
  <c r="E34" i="325"/>
  <c r="H36" i="325"/>
  <c r="E30" i="336"/>
  <c r="E28" i="318"/>
  <c r="G26" i="318"/>
  <c r="D7" i="313"/>
  <c r="E38" i="313" s="1"/>
  <c r="H27" i="313"/>
  <c r="E33" i="337"/>
  <c r="H32" i="329"/>
  <c r="D21" i="325"/>
  <c r="D26" i="318"/>
  <c r="F25" i="314"/>
  <c r="F18" i="314"/>
  <c r="D25" i="310"/>
  <c r="E35" i="310"/>
  <c r="G33" i="316"/>
  <c r="G18" i="313"/>
  <c r="D32" i="310"/>
  <c r="G31" i="310"/>
  <c r="G22" i="310"/>
  <c r="H33" i="310"/>
  <c r="H21" i="310"/>
  <c r="D19" i="314"/>
  <c r="G27" i="314"/>
  <c r="D16" i="314"/>
  <c r="H28" i="314"/>
  <c r="H17" i="314"/>
  <c r="G32" i="345"/>
  <c r="D25" i="324"/>
  <c r="H25" i="320"/>
  <c r="E34" i="333"/>
  <c r="D31" i="325"/>
  <c r="G20" i="320"/>
  <c r="G26" i="341"/>
  <c r="D7" i="341"/>
  <c r="E38" i="341" s="1"/>
  <c r="G21" i="337"/>
  <c r="F24" i="337"/>
  <c r="G18" i="333"/>
  <c r="F21" i="333"/>
  <c r="E33" i="333"/>
  <c r="D28" i="329"/>
  <c r="G27" i="329"/>
  <c r="F30" i="325"/>
  <c r="G24" i="325"/>
  <c r="H30" i="341"/>
  <c r="D26" i="341"/>
  <c r="E25" i="341"/>
  <c r="H25" i="337"/>
  <c r="D16" i="337"/>
  <c r="E20" i="337"/>
  <c r="H22" i="333"/>
  <c r="G34" i="333"/>
  <c r="F17" i="329"/>
  <c r="E29" i="329"/>
  <c r="H31" i="329"/>
  <c r="D21" i="329"/>
  <c r="E26" i="325"/>
  <c r="H28" i="325"/>
  <c r="D19" i="325"/>
  <c r="E20" i="318"/>
  <c r="H30" i="318"/>
  <c r="F29" i="313"/>
  <c r="H19" i="313"/>
  <c r="D16" i="313"/>
  <c r="F21" i="337"/>
  <c r="D30" i="333"/>
  <c r="G27" i="325"/>
  <c r="H21" i="318"/>
  <c r="F27" i="318"/>
  <c r="H24" i="313"/>
  <c r="E34" i="313"/>
  <c r="G36" i="345"/>
  <c r="E20" i="320"/>
  <c r="G20" i="337"/>
  <c r="F32" i="333"/>
  <c r="E36" i="329"/>
  <c r="G21" i="325"/>
  <c r="D22" i="314"/>
  <c r="F32" i="343"/>
  <c r="H32" i="321"/>
  <c r="G23" i="321"/>
  <c r="G32" i="313"/>
  <c r="D19" i="313"/>
  <c r="H22" i="313"/>
  <c r="D31" i="313"/>
  <c r="E28" i="313"/>
  <c r="F34" i="313"/>
  <c r="F18" i="313"/>
  <c r="E36" i="313"/>
  <c r="F26" i="313"/>
  <c r="D28" i="313"/>
  <c r="H30" i="313"/>
  <c r="D32" i="329"/>
  <c r="D17" i="329"/>
  <c r="G34" i="329"/>
  <c r="E30" i="329"/>
  <c r="E24" i="329"/>
  <c r="G18" i="329"/>
  <c r="F34" i="329"/>
  <c r="F28" i="329"/>
  <c r="H22" i="329"/>
  <c r="F18" i="329"/>
  <c r="D23" i="329"/>
  <c r="D20" i="329"/>
  <c r="E34" i="329"/>
  <c r="E28" i="329"/>
  <c r="G22" i="329"/>
  <c r="E18" i="329"/>
  <c r="F32" i="329"/>
  <c r="H26" i="329"/>
  <c r="F22" i="329"/>
  <c r="D18" i="329"/>
  <c r="G26" i="329"/>
  <c r="F36" i="329"/>
  <c r="F26" i="329"/>
  <c r="D26" i="329"/>
  <c r="G30" i="329"/>
  <c r="E20" i="329"/>
  <c r="F30" i="329"/>
  <c r="H18" i="329"/>
  <c r="D25" i="337"/>
  <c r="D7" i="337"/>
  <c r="E38" i="337" s="1"/>
  <c r="G34" i="337"/>
  <c r="G28" i="337"/>
  <c r="E23" i="337"/>
  <c r="G18" i="337"/>
  <c r="H32" i="337"/>
  <c r="F27" i="337"/>
  <c r="H22" i="337"/>
  <c r="D29" i="337"/>
  <c r="D20" i="337"/>
  <c r="G32" i="337"/>
  <c r="E27" i="337"/>
  <c r="G22" i="337"/>
  <c r="H36" i="337"/>
  <c r="F31" i="337"/>
  <c r="H26" i="337"/>
  <c r="H20" i="337"/>
  <c r="E35" i="337"/>
  <c r="G24" i="337"/>
  <c r="H34" i="337"/>
  <c r="F23" i="337"/>
  <c r="G36" i="337"/>
  <c r="G26" i="337"/>
  <c r="F35" i="337"/>
  <c r="H24" i="337"/>
  <c r="D30" i="341"/>
  <c r="D22" i="341"/>
  <c r="D16" i="341"/>
  <c r="G33" i="341"/>
  <c r="G29" i="341"/>
  <c r="G25" i="341"/>
  <c r="G21" i="341"/>
  <c r="G17" i="341"/>
  <c r="H33" i="341"/>
  <c r="H29" i="341"/>
  <c r="H25" i="341"/>
  <c r="H21" i="341"/>
  <c r="H17" i="341"/>
  <c r="D23" i="341"/>
  <c r="D17" i="341"/>
  <c r="E36" i="341"/>
  <c r="E32" i="341"/>
  <c r="E28" i="341"/>
  <c r="E24" i="341"/>
  <c r="E20" i="341"/>
  <c r="F36" i="341"/>
  <c r="F32" i="341"/>
  <c r="F28" i="341"/>
  <c r="F24" i="341"/>
  <c r="F20" i="341"/>
  <c r="D24" i="341"/>
  <c r="E34" i="341"/>
  <c r="E26" i="341"/>
  <c r="E18" i="341"/>
  <c r="F30" i="341"/>
  <c r="F22" i="341"/>
  <c r="D31" i="341"/>
  <c r="G35" i="341"/>
  <c r="G27" i="341"/>
  <c r="G19" i="341"/>
  <c r="H31" i="341"/>
  <c r="H23" i="341"/>
  <c r="H23" i="352"/>
  <c r="F36" i="576"/>
  <c r="F34" i="576"/>
  <c r="F32" i="576"/>
  <c r="H30" i="576"/>
  <c r="E29" i="576"/>
  <c r="G27" i="576"/>
  <c r="H25" i="576"/>
  <c r="E24" i="576"/>
  <c r="G22" i="576"/>
  <c r="D21" i="576"/>
  <c r="F19" i="576"/>
  <c r="H17" i="576"/>
  <c r="D7" i="576"/>
  <c r="E38" i="576" s="1"/>
  <c r="G33" i="576"/>
  <c r="E30" i="576"/>
  <c r="H26" i="576"/>
  <c r="G23" i="576"/>
  <c r="F20" i="576"/>
  <c r="E17" i="576"/>
  <c r="F31" i="576"/>
  <c r="H24" i="576"/>
  <c r="F18" i="576"/>
  <c r="F27" i="576"/>
  <c r="E36" i="576"/>
  <c r="F22" i="576"/>
  <c r="H36" i="576"/>
  <c r="H34" i="576"/>
  <c r="H32" i="576"/>
  <c r="E31" i="576"/>
  <c r="G29" i="576"/>
  <c r="D28" i="576"/>
  <c r="E26" i="576"/>
  <c r="G24" i="576"/>
  <c r="D23" i="576"/>
  <c r="F21" i="576"/>
  <c r="H19" i="576"/>
  <c r="E18" i="576"/>
  <c r="D13" i="576"/>
  <c r="G34" i="576"/>
  <c r="D31" i="576"/>
  <c r="H27" i="576"/>
  <c r="F24" i="576"/>
  <c r="E21" i="576"/>
  <c r="D18" i="576"/>
  <c r="E33" i="576"/>
  <c r="F26" i="576"/>
  <c r="D20" i="576"/>
  <c r="G30" i="576"/>
  <c r="G17" i="576"/>
  <c r="G25" i="576"/>
  <c r="F35" i="584"/>
  <c r="F33" i="584"/>
  <c r="G31" i="584"/>
  <c r="D30" i="584"/>
  <c r="F28" i="584"/>
  <c r="G26" i="584"/>
  <c r="D25" i="584"/>
  <c r="F23" i="584"/>
  <c r="H21" i="584"/>
  <c r="E20" i="584"/>
  <c r="G18" i="584"/>
  <c r="D17" i="584"/>
  <c r="G35" i="584"/>
  <c r="H31" i="584"/>
  <c r="G28" i="584"/>
  <c r="E25" i="584"/>
  <c r="D22" i="584"/>
  <c r="H18" i="584"/>
  <c r="E36" i="584"/>
  <c r="D29" i="584"/>
  <c r="F22" i="584"/>
  <c r="E35" i="584"/>
  <c r="E28" i="584"/>
  <c r="G21" i="584"/>
  <c r="H35" i="584"/>
  <c r="H33" i="584"/>
  <c r="D32" i="584"/>
  <c r="F30" i="584"/>
  <c r="H28" i="584"/>
  <c r="E27" i="584"/>
  <c r="F25" i="584"/>
  <c r="H23" i="584"/>
  <c r="E22" i="584"/>
  <c r="G20" i="584"/>
  <c r="D19" i="584"/>
  <c r="F17" i="584"/>
  <c r="G36" i="584"/>
  <c r="G32" i="584"/>
  <c r="F29" i="584"/>
  <c r="D26" i="584"/>
  <c r="H22" i="584"/>
  <c r="G19" i="584"/>
  <c r="D9" i="584"/>
  <c r="G30" i="584"/>
  <c r="D24" i="584"/>
  <c r="G17" i="584"/>
  <c r="H29" i="584"/>
  <c r="E23" i="584"/>
  <c r="D16" i="584"/>
  <c r="F36" i="593"/>
  <c r="F34" i="593"/>
  <c r="F32" i="593"/>
  <c r="H30" i="593"/>
  <c r="E29" i="593"/>
  <c r="G27" i="593"/>
  <c r="H25" i="593"/>
  <c r="E24" i="593"/>
  <c r="G22" i="593"/>
  <c r="D21" i="593"/>
  <c r="F19" i="593"/>
  <c r="H17" i="593"/>
  <c r="D7" i="593"/>
  <c r="E38" i="593" s="1"/>
  <c r="G33" i="593"/>
  <c r="E30" i="593"/>
  <c r="H26" i="593"/>
  <c r="G23" i="593"/>
  <c r="F20" i="593"/>
  <c r="E17" i="593"/>
  <c r="E32" i="593"/>
  <c r="G25" i="593"/>
  <c r="E19" i="593"/>
  <c r="F31" i="593"/>
  <c r="H24" i="593"/>
  <c r="F18" i="593"/>
  <c r="H36" i="593"/>
  <c r="H34" i="593"/>
  <c r="H32" i="593"/>
  <c r="E31" i="593"/>
  <c r="G29" i="593"/>
  <c r="D28" i="593"/>
  <c r="E26" i="593"/>
  <c r="G24" i="593"/>
  <c r="D23" i="593"/>
  <c r="F21" i="593"/>
  <c r="H19" i="593"/>
  <c r="E18" i="593"/>
  <c r="D13" i="593"/>
  <c r="G34" i="593"/>
  <c r="D31" i="593"/>
  <c r="H27" i="593"/>
  <c r="F24" i="593"/>
  <c r="E21" i="593"/>
  <c r="D18" i="593"/>
  <c r="E34" i="593"/>
  <c r="F27" i="593"/>
  <c r="H20" i="593"/>
  <c r="E33" i="593"/>
  <c r="F26" i="593"/>
  <c r="D20" i="593"/>
  <c r="H35" i="601"/>
  <c r="H33" i="601"/>
  <c r="D32" i="601"/>
  <c r="F30" i="601"/>
  <c r="H28" i="601"/>
  <c r="E27" i="601"/>
  <c r="F25" i="601"/>
  <c r="H23" i="601"/>
  <c r="E22" i="601"/>
  <c r="G20" i="601"/>
  <c r="D19" i="601"/>
  <c r="F17" i="601"/>
  <c r="G33" i="601"/>
  <c r="E30" i="601"/>
  <c r="H26" i="601"/>
  <c r="G23" i="601"/>
  <c r="F20" i="601"/>
  <c r="E17" i="601"/>
  <c r="E32" i="601"/>
  <c r="G25" i="601"/>
  <c r="E19" i="601"/>
  <c r="F31" i="601"/>
  <c r="H24" i="601"/>
  <c r="F18" i="601"/>
  <c r="E34" i="310"/>
  <c r="E23" i="310"/>
  <c r="F24" i="310"/>
  <c r="H28" i="341"/>
  <c r="G24" i="341"/>
  <c r="D19" i="341"/>
  <c r="F27" i="341"/>
  <c r="E23" i="341"/>
  <c r="E31" i="341"/>
  <c r="D28" i="341"/>
  <c r="H31" i="337"/>
  <c r="G27" i="337"/>
  <c r="D31" i="337"/>
  <c r="F30" i="337"/>
  <c r="E26" i="337"/>
  <c r="D24" i="337"/>
  <c r="H28" i="333"/>
  <c r="G24" i="333"/>
  <c r="D19" i="333"/>
  <c r="F27" i="333"/>
  <c r="E23" i="333"/>
  <c r="F23" i="329"/>
  <c r="E19" i="329"/>
  <c r="E35" i="329"/>
  <c r="H21" i="329"/>
  <c r="G17" i="329"/>
  <c r="G33" i="329"/>
  <c r="F20" i="325"/>
  <c r="F36" i="325"/>
  <c r="E32" i="325"/>
  <c r="H18" i="325"/>
  <c r="H34" i="325"/>
  <c r="G30" i="325"/>
  <c r="D20" i="325"/>
  <c r="F22" i="318"/>
  <c r="E18" i="318"/>
  <c r="E34" i="318"/>
  <c r="H20" i="318"/>
  <c r="H36" i="318"/>
  <c r="G32" i="318"/>
  <c r="F19" i="313"/>
  <c r="F27" i="313"/>
  <c r="E21" i="313"/>
  <c r="E29" i="313"/>
  <c r="D9" i="313"/>
  <c r="H25" i="313"/>
  <c r="H33" i="313"/>
  <c r="G19" i="313"/>
  <c r="G27" i="313"/>
  <c r="G35" i="313"/>
  <c r="D29" i="313"/>
  <c r="E29" i="337"/>
  <c r="H29" i="333"/>
  <c r="D22" i="333"/>
  <c r="G24" i="329"/>
  <c r="G23" i="325"/>
  <c r="D25" i="313"/>
  <c r="E26" i="345"/>
  <c r="F25" i="318"/>
  <c r="F18" i="341"/>
  <c r="F34" i="341"/>
  <c r="D32" i="341"/>
  <c r="H18" i="337"/>
  <c r="E19" i="337"/>
  <c r="D19" i="337"/>
  <c r="H23" i="333"/>
  <c r="E24" i="333"/>
  <c r="D32" i="333"/>
  <c r="H30" i="329"/>
  <c r="E32" i="329"/>
  <c r="F35" i="325"/>
  <c r="D9" i="325"/>
  <c r="F30" i="310"/>
  <c r="E24" i="310"/>
  <c r="D29" i="310"/>
  <c r="F31" i="310"/>
  <c r="E25" i="310"/>
  <c r="D21" i="310"/>
  <c r="H18" i="341"/>
  <c r="H26" i="341"/>
  <c r="H34" i="341"/>
  <c r="G22" i="341"/>
  <c r="G30" i="341"/>
  <c r="D20" i="341"/>
  <c r="F17" i="341"/>
  <c r="F25" i="341"/>
  <c r="F33" i="341"/>
  <c r="E21" i="341"/>
  <c r="E29" i="341"/>
  <c r="D9" i="341"/>
  <c r="D29" i="341"/>
  <c r="H21" i="337"/>
  <c r="H29" i="337"/>
  <c r="G17" i="337"/>
  <c r="G25" i="337"/>
  <c r="G33" i="337"/>
  <c r="D22" i="337"/>
  <c r="F20" i="337"/>
  <c r="F28" i="337"/>
  <c r="F36" i="337"/>
  <c r="E24" i="337"/>
  <c r="E32" i="337"/>
  <c r="D17" i="337"/>
  <c r="H18" i="333"/>
  <c r="H26" i="333"/>
  <c r="H34" i="333"/>
  <c r="G22" i="333"/>
  <c r="G30" i="333"/>
  <c r="D20" i="333"/>
  <c r="F17" i="333"/>
  <c r="F25" i="333"/>
  <c r="F33" i="333"/>
  <c r="E21" i="333"/>
  <c r="E29" i="333"/>
  <c r="D9" i="333"/>
  <c r="D29" i="333"/>
  <c r="F21" i="329"/>
  <c r="F29" i="329"/>
  <c r="E25" i="329"/>
  <c r="E33" i="329"/>
  <c r="D22" i="329"/>
  <c r="H19" i="329"/>
  <c r="H27" i="329"/>
  <c r="H35" i="329"/>
  <c r="G23" i="329"/>
  <c r="G31" i="329"/>
  <c r="D13" i="329"/>
  <c r="F18" i="325"/>
  <c r="F26" i="325"/>
  <c r="F34" i="325"/>
  <c r="E22" i="325"/>
  <c r="E30" i="325"/>
  <c r="D18" i="325"/>
  <c r="D32" i="325"/>
  <c r="H24" i="325"/>
  <c r="H32" i="325"/>
  <c r="G20" i="325"/>
  <c r="G28" i="325"/>
  <c r="G36" i="325"/>
  <c r="D25" i="325"/>
  <c r="F20" i="318"/>
  <c r="F28" i="318"/>
  <c r="F36" i="318"/>
  <c r="E24" i="318"/>
  <c r="E32" i="318"/>
  <c r="D18" i="318"/>
  <c r="H18" i="318"/>
  <c r="H26" i="318"/>
  <c r="H34" i="318"/>
  <c r="G22" i="318"/>
  <c r="G30" i="318"/>
  <c r="D19" i="318"/>
  <c r="F17" i="313"/>
  <c r="F25" i="313"/>
  <c r="F33" i="313"/>
  <c r="E19" i="313"/>
  <c r="E27" i="313"/>
  <c r="E35" i="313"/>
  <c r="D26" i="313"/>
  <c r="H23" i="313"/>
  <c r="H31" i="313"/>
  <c r="G17" i="313"/>
  <c r="G25" i="313"/>
  <c r="G33" i="313"/>
  <c r="D32" i="313"/>
  <c r="H36" i="352"/>
  <c r="F29" i="337"/>
  <c r="E25" i="337"/>
  <c r="D21" i="337"/>
  <c r="H25" i="333"/>
  <c r="G21" i="333"/>
  <c r="D16" i="333"/>
  <c r="H24" i="329"/>
  <c r="G20" i="329"/>
  <c r="G36" i="329"/>
  <c r="H23" i="325"/>
  <c r="G19" i="325"/>
  <c r="G35" i="325"/>
  <c r="G28" i="313"/>
  <c r="H18" i="313"/>
  <c r="G25" i="318"/>
  <c r="H29" i="318"/>
  <c r="D7" i="318"/>
  <c r="E38" i="318" s="1"/>
  <c r="D32" i="318"/>
  <c r="D17" i="313"/>
  <c r="E31" i="318"/>
  <c r="F35" i="318"/>
  <c r="F19" i="318"/>
  <c r="E35" i="314"/>
  <c r="E32" i="314"/>
  <c r="F34" i="314"/>
  <c r="D32" i="314"/>
  <c r="E22" i="310"/>
  <c r="F29" i="310"/>
  <c r="F17" i="310"/>
  <c r="E27" i="310"/>
  <c r="H32" i="313"/>
  <c r="G26" i="313"/>
  <c r="D24" i="313"/>
  <c r="F32" i="313"/>
  <c r="E26" i="313"/>
  <c r="D22" i="313"/>
  <c r="D31" i="310"/>
  <c r="G36" i="310"/>
  <c r="G32" i="310"/>
  <c r="G28" i="310"/>
  <c r="G24" i="310"/>
  <c r="G20" i="310"/>
  <c r="D20" i="310"/>
  <c r="H34" i="310"/>
  <c r="H30" i="310"/>
  <c r="H26" i="310"/>
  <c r="H22" i="310"/>
  <c r="H18" i="310"/>
  <c r="D29" i="314"/>
  <c r="G36" i="314"/>
  <c r="G32" i="314"/>
  <c r="G28" i="314"/>
  <c r="G24" i="314"/>
  <c r="G20" i="314"/>
  <c r="D20" i="314"/>
  <c r="H34" i="314"/>
  <c r="H30" i="314"/>
  <c r="H26" i="314"/>
  <c r="H22" i="314"/>
  <c r="D16" i="617"/>
  <c r="E23" i="617"/>
  <c r="H29" i="617"/>
  <c r="G17" i="617"/>
  <c r="D24" i="617"/>
  <c r="G30" i="617"/>
  <c r="D9" i="617"/>
  <c r="G19" i="617"/>
  <c r="H22" i="617"/>
  <c r="D26" i="617"/>
  <c r="F29" i="617"/>
  <c r="G32" i="617"/>
  <c r="G36" i="617"/>
  <c r="F17" i="617"/>
  <c r="D19" i="617"/>
  <c r="G20" i="617"/>
  <c r="E22" i="617"/>
  <c r="H23" i="617"/>
  <c r="F25" i="617"/>
  <c r="E27" i="617"/>
  <c r="H28" i="617"/>
  <c r="F30" i="617"/>
  <c r="D32" i="617"/>
  <c r="H33" i="617"/>
  <c r="H35" i="617"/>
  <c r="E19" i="613"/>
  <c r="G25" i="613"/>
  <c r="E32" i="613"/>
  <c r="F18" i="613"/>
  <c r="H24" i="613"/>
  <c r="F31" i="613"/>
  <c r="E17" i="613"/>
  <c r="F20" i="613"/>
  <c r="G23" i="613"/>
  <c r="H26" i="613"/>
  <c r="E30" i="613"/>
  <c r="G33" i="613"/>
  <c r="D7" i="613"/>
  <c r="E38" i="613" s="1"/>
  <c r="H17" i="613"/>
  <c r="F19" i="613"/>
  <c r="D21" i="613"/>
  <c r="G22" i="613"/>
  <c r="E24" i="613"/>
  <c r="H25" i="613"/>
  <c r="G27" i="613"/>
  <c r="E29" i="613"/>
  <c r="H30" i="613"/>
  <c r="F32" i="613"/>
  <c r="F34" i="613"/>
  <c r="F36" i="613"/>
  <c r="G21" i="609"/>
  <c r="E28" i="609"/>
  <c r="E35" i="609"/>
  <c r="F22" i="609"/>
  <c r="D29" i="609"/>
  <c r="E36" i="609"/>
  <c r="H18" i="609"/>
  <c r="D22" i="609"/>
  <c r="E25" i="609"/>
  <c r="G28" i="609"/>
  <c r="H31" i="609"/>
  <c r="G35" i="609"/>
  <c r="D17" i="609"/>
  <c r="G18" i="609"/>
  <c r="E20" i="609"/>
  <c r="H21" i="609"/>
  <c r="F23" i="609"/>
  <c r="D25" i="609"/>
  <c r="G26" i="609"/>
  <c r="F28" i="609"/>
  <c r="D30" i="609"/>
  <c r="G31" i="609"/>
  <c r="F33" i="609"/>
  <c r="F35" i="609"/>
  <c r="D16" i="601"/>
  <c r="F26" i="601"/>
  <c r="E35" i="601"/>
  <c r="D24" i="601"/>
  <c r="E34" i="601"/>
  <c r="H18" i="601"/>
  <c r="H22" i="601"/>
  <c r="H27" i="601"/>
  <c r="H31" i="601"/>
  <c r="G36" i="601"/>
  <c r="H17" i="601"/>
  <c r="H19" i="601"/>
  <c r="H21" i="601"/>
  <c r="E24" i="601"/>
  <c r="E26" i="601"/>
  <c r="F28" i="601"/>
  <c r="H30" i="601"/>
  <c r="H32" i="601"/>
  <c r="F35" i="601"/>
  <c r="F22" i="597"/>
  <c r="G30" i="597"/>
  <c r="F18" i="597"/>
  <c r="E28" i="597"/>
  <c r="D9" i="597"/>
  <c r="F20" i="597"/>
  <c r="E25" i="597"/>
  <c r="F29" i="597"/>
  <c r="G33" i="597"/>
  <c r="D13" i="597"/>
  <c r="G18" i="597"/>
  <c r="G20" i="597"/>
  <c r="D23" i="597"/>
  <c r="F25" i="597"/>
  <c r="H28" i="597"/>
  <c r="D32" i="597"/>
  <c r="F31" i="580"/>
  <c r="G17" i="580"/>
  <c r="G30" i="580"/>
  <c r="G19" i="580"/>
  <c r="D26" i="580"/>
  <c r="G32" i="580"/>
  <c r="F17" i="580"/>
  <c r="G20" i="580"/>
  <c r="H23" i="580"/>
  <c r="E27" i="580"/>
  <c r="F30" i="580"/>
  <c r="E19" i="605"/>
  <c r="E32" i="605"/>
  <c r="H24" i="605"/>
  <c r="E17" i="605"/>
  <c r="G23" i="605"/>
  <c r="E30" i="605"/>
  <c r="D7" i="605"/>
  <c r="E38" i="605" s="1"/>
  <c r="F19" i="605"/>
  <c r="G22" i="605"/>
  <c r="H25" i="605"/>
  <c r="E29" i="605"/>
  <c r="F32" i="605"/>
  <c r="G21" i="593"/>
  <c r="E35" i="593"/>
  <c r="D29" i="593"/>
  <c r="H18" i="593"/>
  <c r="E25" i="593"/>
  <c r="H31" i="593"/>
  <c r="D17" i="593"/>
  <c r="E20" i="593"/>
  <c r="F23" i="593"/>
  <c r="G26" i="593"/>
  <c r="D30" i="593"/>
  <c r="F33" i="593"/>
  <c r="G17" i="589"/>
  <c r="G30" i="589"/>
  <c r="E23" i="589"/>
  <c r="D9" i="589"/>
  <c r="H22" i="589"/>
  <c r="F29" i="589"/>
  <c r="G36" i="589"/>
  <c r="D19" i="589"/>
  <c r="E22" i="589"/>
  <c r="F25" i="589"/>
  <c r="H28" i="589"/>
  <c r="D32" i="589"/>
  <c r="H24" i="584"/>
  <c r="E19" i="584"/>
  <c r="E32" i="584"/>
  <c r="F20" i="584"/>
  <c r="H26" i="584"/>
  <c r="G33" i="584"/>
  <c r="H17" i="584"/>
  <c r="D21" i="584"/>
  <c r="E24" i="584"/>
  <c r="G27" i="584"/>
  <c r="H30" i="584"/>
  <c r="F34" i="584"/>
  <c r="E32" i="576"/>
  <c r="D16" i="576"/>
  <c r="H29" i="576"/>
  <c r="G19" i="576"/>
  <c r="D26" i="576"/>
  <c r="G32" i="576"/>
  <c r="F17" i="576"/>
  <c r="G20" i="576"/>
  <c r="H23" i="576"/>
  <c r="E27" i="576"/>
  <c r="F30" i="576"/>
  <c r="H33" i="576"/>
  <c r="G21" i="572"/>
  <c r="E23" i="572"/>
  <c r="D24" i="572"/>
  <c r="D9" i="572"/>
  <c r="H22" i="572"/>
  <c r="F29" i="572"/>
  <c r="G36" i="572"/>
  <c r="D19" i="572"/>
  <c r="E22" i="572"/>
  <c r="F25" i="572"/>
  <c r="H28" i="572"/>
  <c r="D32" i="572"/>
  <c r="G34" i="345"/>
  <c r="G30" i="345"/>
  <c r="G26" i="345"/>
  <c r="G22" i="345"/>
  <c r="G18" i="345"/>
  <c r="H19" i="318"/>
  <c r="H31" i="345"/>
  <c r="H23" i="345"/>
  <c r="H27" i="341"/>
  <c r="G23" i="341"/>
  <c r="D13" i="341"/>
  <c r="H30" i="337"/>
  <c r="E31" i="337"/>
  <c r="F22" i="333"/>
  <c r="G23" i="333"/>
  <c r="F24" i="329"/>
  <c r="E26" i="329"/>
  <c r="F31" i="325"/>
  <c r="D23" i="318"/>
  <c r="G35" i="318"/>
  <c r="G27" i="318"/>
  <c r="G19" i="318"/>
  <c r="H31" i="318"/>
  <c r="H23" i="318"/>
  <c r="D29" i="318"/>
  <c r="E33" i="318"/>
  <c r="E25" i="318"/>
  <c r="F29" i="318"/>
  <c r="F21" i="318"/>
  <c r="D30" i="318"/>
  <c r="G23" i="318"/>
  <c r="H27" i="318"/>
  <c r="E29" i="318"/>
  <c r="F33" i="318"/>
  <c r="F17" i="318"/>
  <c r="D30" i="325"/>
  <c r="D22" i="325"/>
  <c r="E35" i="325"/>
  <c r="G29" i="325"/>
  <c r="E25" i="325"/>
  <c r="E19" i="325"/>
  <c r="H33" i="325"/>
  <c r="F29" i="325"/>
  <c r="F23" i="325"/>
  <c r="H17" i="325"/>
  <c r="D28" i="325"/>
  <c r="D7" i="325"/>
  <c r="E38" i="325" s="1"/>
  <c r="G33" i="325"/>
  <c r="E29" i="325"/>
  <c r="E23" i="325"/>
  <c r="G17" i="325"/>
  <c r="F33" i="325"/>
  <c r="F27" i="325"/>
  <c r="H21" i="325"/>
  <c r="F17" i="325"/>
  <c r="D16" i="325"/>
  <c r="E27" i="325"/>
  <c r="H25" i="325"/>
  <c r="D24" i="325"/>
  <c r="E31" i="325"/>
  <c r="E21" i="325"/>
  <c r="H29" i="325"/>
  <c r="F19" i="325"/>
  <c r="D31" i="333"/>
  <c r="D18" i="333"/>
  <c r="E32" i="333"/>
  <c r="G27" i="333"/>
  <c r="E22" i="333"/>
  <c r="F36" i="333"/>
  <c r="H31" i="333"/>
  <c r="F26" i="333"/>
  <c r="F20" i="333"/>
  <c r="D24" i="333"/>
  <c r="E36" i="333"/>
  <c r="G31" i="333"/>
  <c r="E26" i="333"/>
  <c r="E20" i="333"/>
  <c r="H35" i="333"/>
  <c r="F30" i="333"/>
  <c r="F24" i="333"/>
  <c r="H19" i="333"/>
  <c r="D13" i="333"/>
  <c r="E28" i="333"/>
  <c r="E18" i="333"/>
  <c r="H27" i="333"/>
  <c r="D17" i="333"/>
  <c r="E30" i="333"/>
  <c r="G19" i="333"/>
  <c r="F28" i="333"/>
  <c r="F18" i="333"/>
  <c r="D25" i="345"/>
  <c r="D26" i="345"/>
  <c r="D19" i="345"/>
  <c r="D20" i="345"/>
  <c r="H18" i="345"/>
  <c r="H20" i="345"/>
  <c r="H22" i="345"/>
  <c r="H24" i="345"/>
  <c r="H26" i="345"/>
  <c r="H28" i="345"/>
  <c r="H30" i="345"/>
  <c r="H32" i="345"/>
  <c r="H34" i="345"/>
  <c r="H36" i="345"/>
  <c r="D32" i="345"/>
  <c r="D23" i="345"/>
  <c r="D24" i="345"/>
  <c r="D17" i="345"/>
  <c r="D18" i="345"/>
  <c r="F17" i="345"/>
  <c r="F19" i="345"/>
  <c r="F21" i="345"/>
  <c r="F23" i="345"/>
  <c r="F25" i="345"/>
  <c r="F27" i="345"/>
  <c r="F29" i="345"/>
  <c r="F31" i="345"/>
  <c r="F33" i="345"/>
  <c r="F35" i="345"/>
  <c r="D28" i="345"/>
  <c r="D21" i="345"/>
  <c r="D9" i="345"/>
  <c r="H17" i="345"/>
  <c r="H21" i="345"/>
  <c r="H25" i="345"/>
  <c r="H29" i="345"/>
  <c r="H33" i="345"/>
  <c r="G17" i="345"/>
  <c r="G19" i="345"/>
  <c r="G21" i="345"/>
  <c r="G23" i="345"/>
  <c r="G25" i="345"/>
  <c r="G27" i="345"/>
  <c r="G29" i="345"/>
  <c r="G31" i="345"/>
  <c r="G33" i="345"/>
  <c r="G35" i="345"/>
  <c r="D30" i="345"/>
  <c r="D22" i="345"/>
  <c r="D16" i="345"/>
  <c r="F20" i="345"/>
  <c r="F24" i="345"/>
  <c r="F28" i="345"/>
  <c r="F32" i="345"/>
  <c r="F36" i="345"/>
  <c r="E19" i="345"/>
  <c r="E21" i="345"/>
  <c r="E23" i="345"/>
  <c r="E25" i="345"/>
  <c r="E27" i="345"/>
  <c r="E29" i="345"/>
  <c r="E31" i="345"/>
  <c r="E33" i="345"/>
  <c r="E35" i="345"/>
  <c r="E30" i="348"/>
  <c r="F18" i="348"/>
  <c r="H25" i="348"/>
  <c r="E35" i="348"/>
  <c r="F36" i="572"/>
  <c r="F34" i="572"/>
  <c r="F32" i="572"/>
  <c r="H30" i="572"/>
  <c r="E29" i="572"/>
  <c r="G27" i="572"/>
  <c r="H25" i="572"/>
  <c r="E24" i="572"/>
  <c r="G22" i="572"/>
  <c r="D21" i="572"/>
  <c r="F19" i="572"/>
  <c r="H17" i="572"/>
  <c r="D7" i="572"/>
  <c r="E38" i="572" s="1"/>
  <c r="G33" i="572"/>
  <c r="E30" i="572"/>
  <c r="H26" i="572"/>
  <c r="G23" i="572"/>
  <c r="F20" i="572"/>
  <c r="E17" i="572"/>
  <c r="E32" i="572"/>
  <c r="G25" i="572"/>
  <c r="E19" i="572"/>
  <c r="F26" i="572"/>
  <c r="F31" i="572"/>
  <c r="E28" i="572"/>
  <c r="H36" i="572"/>
  <c r="H34" i="572"/>
  <c r="H32" i="572"/>
  <c r="E31" i="572"/>
  <c r="G29" i="572"/>
  <c r="D28" i="572"/>
  <c r="E26" i="572"/>
  <c r="G24" i="572"/>
  <c r="D23" i="572"/>
  <c r="F21" i="572"/>
  <c r="H19" i="572"/>
  <c r="E18" i="572"/>
  <c r="D13" i="572"/>
  <c r="G34" i="572"/>
  <c r="D31" i="572"/>
  <c r="H27" i="572"/>
  <c r="F24" i="572"/>
  <c r="E21" i="572"/>
  <c r="D18" i="572"/>
  <c r="E34" i="572"/>
  <c r="F27" i="572"/>
  <c r="H20" i="572"/>
  <c r="H29" i="572"/>
  <c r="D16" i="572"/>
  <c r="E35" i="572"/>
  <c r="F36" i="580"/>
  <c r="F34" i="580"/>
  <c r="F32" i="580"/>
  <c r="H30" i="580"/>
  <c r="E29" i="580"/>
  <c r="G27" i="580"/>
  <c r="H25" i="580"/>
  <c r="E24" i="580"/>
  <c r="G22" i="580"/>
  <c r="D21" i="580"/>
  <c r="F19" i="580"/>
  <c r="H17" i="580"/>
  <c r="D7" i="580"/>
  <c r="E38" i="580" s="1"/>
  <c r="G33" i="580"/>
  <c r="E30" i="580"/>
  <c r="H26" i="580"/>
  <c r="G23" i="580"/>
  <c r="F20" i="580"/>
  <c r="E17" i="580"/>
  <c r="E32" i="580"/>
  <c r="G25" i="580"/>
  <c r="E19" i="580"/>
  <c r="F26" i="580"/>
  <c r="E35" i="580"/>
  <c r="G21" i="580"/>
  <c r="H36" i="580"/>
  <c r="H34" i="580"/>
  <c r="H32" i="580"/>
  <c r="E31" i="580"/>
  <c r="G29" i="580"/>
  <c r="D28" i="580"/>
  <c r="E26" i="580"/>
  <c r="G24" i="580"/>
  <c r="D23" i="580"/>
  <c r="F21" i="580"/>
  <c r="H19" i="580"/>
  <c r="E18" i="580"/>
  <c r="D13" i="580"/>
  <c r="G34" i="580"/>
  <c r="D31" i="580"/>
  <c r="H27" i="580"/>
  <c r="F24" i="580"/>
  <c r="E21" i="580"/>
  <c r="D18" i="580"/>
  <c r="E34" i="580"/>
  <c r="F27" i="580"/>
  <c r="H20" i="580"/>
  <c r="H29" i="580"/>
  <c r="D16" i="580"/>
  <c r="H24" i="580"/>
  <c r="H36" i="589"/>
  <c r="H34" i="589"/>
  <c r="H32" i="589"/>
  <c r="E31" i="589"/>
  <c r="G29" i="589"/>
  <c r="D28" i="589"/>
  <c r="E26" i="589"/>
  <c r="G24" i="589"/>
  <c r="D23" i="589"/>
  <c r="F21" i="589"/>
  <c r="H19" i="589"/>
  <c r="E18" i="589"/>
  <c r="D13" i="589"/>
  <c r="G34" i="589"/>
  <c r="D31" i="589"/>
  <c r="H27" i="589"/>
  <c r="F24" i="589"/>
  <c r="E21" i="589"/>
  <c r="D18" i="589"/>
  <c r="E33" i="589"/>
  <c r="F26" i="589"/>
  <c r="D20" i="589"/>
  <c r="E34" i="589"/>
  <c r="F27" i="589"/>
  <c r="H20" i="589"/>
  <c r="F35" i="589"/>
  <c r="F33" i="589"/>
  <c r="G31" i="589"/>
  <c r="D30" i="589"/>
  <c r="F28" i="589"/>
  <c r="G26" i="589"/>
  <c r="D25" i="589"/>
  <c r="F23" i="589"/>
  <c r="H21" i="589"/>
  <c r="E20" i="589"/>
  <c r="G18" i="589"/>
  <c r="D17" i="589"/>
  <c r="G35" i="589"/>
  <c r="H31" i="589"/>
  <c r="G28" i="589"/>
  <c r="E25" i="589"/>
  <c r="D22" i="589"/>
  <c r="H18" i="589"/>
  <c r="E35" i="589"/>
  <c r="E28" i="589"/>
  <c r="G21" i="589"/>
  <c r="E36" i="589"/>
  <c r="D29" i="589"/>
  <c r="F22" i="589"/>
  <c r="F36" i="597"/>
  <c r="F34" i="597"/>
  <c r="F32" i="597"/>
  <c r="H30" i="597"/>
  <c r="E29" i="597"/>
  <c r="G27" i="597"/>
  <c r="H25" i="597"/>
  <c r="E24" i="597"/>
  <c r="G22" i="597"/>
  <c r="D21" i="597"/>
  <c r="F19" i="597"/>
  <c r="H17" i="597"/>
  <c r="D7" i="597"/>
  <c r="E38" i="597" s="1"/>
  <c r="G34" i="597"/>
  <c r="D31" i="597"/>
  <c r="H27" i="597"/>
  <c r="F24" i="597"/>
  <c r="E21" i="597"/>
  <c r="D18" i="597"/>
  <c r="E33" i="597"/>
  <c r="F26" i="597"/>
  <c r="D20" i="597"/>
  <c r="E34" i="597"/>
  <c r="F27" i="597"/>
  <c r="H20" i="597"/>
  <c r="H36" i="597"/>
  <c r="H34" i="597"/>
  <c r="H32" i="597"/>
  <c r="E31" i="597"/>
  <c r="G29" i="597"/>
  <c r="D28" i="597"/>
  <c r="E26" i="597"/>
  <c r="G24" i="597"/>
  <c r="H36" i="605"/>
  <c r="H34" i="605"/>
  <c r="H32" i="605"/>
  <c r="E31" i="605"/>
  <c r="G29" i="605"/>
  <c r="D28" i="605"/>
  <c r="E26" i="605"/>
  <c r="G24" i="605"/>
  <c r="D23" i="605"/>
  <c r="F21" i="605"/>
  <c r="H19" i="605"/>
  <c r="E18" i="605"/>
  <c r="D13" i="605"/>
  <c r="G34" i="605"/>
  <c r="D31" i="605"/>
  <c r="H27" i="605"/>
  <c r="F24" i="605"/>
  <c r="E21" i="605"/>
  <c r="D18" i="605"/>
  <c r="E33" i="605"/>
  <c r="F26" i="605"/>
  <c r="D20" i="605"/>
  <c r="E34" i="605"/>
  <c r="F27" i="605"/>
  <c r="H20" i="605"/>
  <c r="F35" i="605"/>
  <c r="F33" i="605"/>
  <c r="G31" i="605"/>
  <c r="D30" i="605"/>
  <c r="F28" i="605"/>
  <c r="G26" i="605"/>
  <c r="D25" i="605"/>
  <c r="F23" i="605"/>
  <c r="H21" i="605"/>
  <c r="E20" i="605"/>
  <c r="G18" i="605"/>
  <c r="D17" i="605"/>
  <c r="G35" i="605"/>
  <c r="H31" i="605"/>
  <c r="G28" i="605"/>
  <c r="E25" i="605"/>
  <c r="D22" i="605"/>
  <c r="H18" i="605"/>
  <c r="E35" i="605"/>
  <c r="E28" i="605"/>
  <c r="G21" i="605"/>
  <c r="E36" i="605"/>
  <c r="D29" i="605"/>
  <c r="F22" i="605"/>
  <c r="E27" i="314"/>
  <c r="D18" i="314"/>
  <c r="F17" i="314"/>
  <c r="H20" i="341"/>
  <c r="H36" i="341"/>
  <c r="G32" i="341"/>
  <c r="F19" i="341"/>
  <c r="F35" i="341"/>
  <c r="H23" i="337"/>
  <c r="G19" i="337"/>
  <c r="G35" i="337"/>
  <c r="F22" i="337"/>
  <c r="E18" i="337"/>
  <c r="E34" i="337"/>
  <c r="H20" i="333"/>
  <c r="H36" i="333"/>
  <c r="G32" i="333"/>
  <c r="F19" i="333"/>
  <c r="F35" i="333"/>
  <c r="E31" i="333"/>
  <c r="D28" i="333"/>
  <c r="F31" i="329"/>
  <c r="E27" i="329"/>
  <c r="D31" i="329"/>
  <c r="H29" i="329"/>
  <c r="G25" i="329"/>
  <c r="D24" i="329"/>
  <c r="F28" i="325"/>
  <c r="E24" i="325"/>
  <c r="D17" i="325"/>
  <c r="H26" i="325"/>
  <c r="G22" i="325"/>
  <c r="F30" i="318"/>
  <c r="E26" i="318"/>
  <c r="D25" i="318"/>
  <c r="H28" i="318"/>
  <c r="G24" i="318"/>
  <c r="D20" i="318"/>
  <c r="F35" i="313"/>
  <c r="H17" i="313"/>
  <c r="F17" i="337"/>
  <c r="F33" i="337"/>
  <c r="D28" i="337"/>
  <c r="G25" i="333"/>
  <c r="H28" i="329"/>
  <c r="D19" i="329"/>
  <c r="H27" i="325"/>
  <c r="D13" i="325"/>
  <c r="G20" i="313"/>
  <c r="D9" i="318"/>
  <c r="G21" i="318"/>
  <c r="H25" i="318"/>
  <c r="D21" i="318"/>
  <c r="F30" i="313"/>
  <c r="E27" i="318"/>
  <c r="F31" i="318"/>
  <c r="H20" i="313"/>
  <c r="H36" i="313"/>
  <c r="G30" i="313"/>
  <c r="F20" i="313"/>
  <c r="F36" i="313"/>
  <c r="E30" i="313"/>
  <c r="E34" i="345"/>
  <c r="E30" i="345"/>
  <c r="E22" i="345"/>
  <c r="E18" i="345"/>
  <c r="D13" i="318"/>
  <c r="E20" i="313"/>
  <c r="F30" i="345"/>
  <c r="F22" i="345"/>
  <c r="D7" i="345"/>
  <c r="E38" i="345" s="1"/>
  <c r="E30" i="341"/>
  <c r="F23" i="314"/>
  <c r="E33" i="314"/>
  <c r="F20" i="314"/>
  <c r="F36" i="314"/>
  <c r="E30" i="314"/>
  <c r="F19" i="314"/>
  <c r="F35" i="314"/>
  <c r="E29" i="314"/>
  <c r="D31" i="314"/>
  <c r="F32" i="314"/>
  <c r="E26" i="314"/>
  <c r="D23" i="314"/>
  <c r="F26" i="310"/>
  <c r="E20" i="310"/>
  <c r="E36" i="310"/>
  <c r="F27" i="310"/>
  <c r="E21" i="310"/>
  <c r="D13" i="310"/>
  <c r="H24" i="341"/>
  <c r="H32" i="341"/>
  <c r="G20" i="341"/>
  <c r="G28" i="341"/>
  <c r="G36" i="341"/>
  <c r="D25" i="341"/>
  <c r="F23" i="341"/>
  <c r="F31" i="341"/>
  <c r="E19" i="341"/>
  <c r="E27" i="341"/>
  <c r="E35" i="341"/>
  <c r="D21" i="341"/>
  <c r="H19" i="337"/>
  <c r="H27" i="337"/>
  <c r="H35" i="337"/>
  <c r="G23" i="337"/>
  <c r="G31" i="337"/>
  <c r="D13" i="337"/>
  <c r="F18" i="337"/>
  <c r="F26" i="337"/>
  <c r="F34" i="337"/>
  <c r="E22" i="337"/>
  <c r="E30" i="337"/>
  <c r="D18" i="337"/>
  <c r="D32" i="337"/>
  <c r="H24" i="333"/>
  <c r="H32" i="333"/>
  <c r="G20" i="333"/>
  <c r="G28" i="333"/>
  <c r="G36" i="333"/>
  <c r="D25" i="333"/>
  <c r="F23" i="333"/>
  <c r="F31" i="333"/>
  <c r="E19" i="333"/>
  <c r="E27" i="333"/>
  <c r="E35" i="333"/>
  <c r="D21" i="333"/>
  <c r="F19" i="329"/>
  <c r="F27" i="329"/>
  <c r="F35" i="329"/>
  <c r="E23" i="329"/>
  <c r="E31" i="329"/>
  <c r="D7" i="329"/>
  <c r="E38" i="329" s="1"/>
  <c r="H17" i="329"/>
  <c r="H25" i="329"/>
  <c r="H33" i="329"/>
  <c r="G21" i="329"/>
  <c r="G29" i="329"/>
  <c r="D16" i="329"/>
  <c r="D30" i="329"/>
  <c r="F24" i="325"/>
  <c r="F32" i="325"/>
  <c r="E20" i="325"/>
  <c r="E28" i="325"/>
  <c r="E36" i="325"/>
  <c r="D23" i="325"/>
  <c r="H22" i="325"/>
  <c r="H30" i="325"/>
  <c r="G18" i="325"/>
  <c r="G26" i="325"/>
  <c r="G34" i="325"/>
  <c r="D29" i="325"/>
  <c r="F18" i="318"/>
  <c r="F26" i="318"/>
  <c r="F34" i="318"/>
  <c r="E22" i="318"/>
  <c r="E30" i="318"/>
  <c r="D17" i="318"/>
  <c r="D31" i="318"/>
  <c r="H24" i="318"/>
  <c r="H32" i="318"/>
  <c r="G20" i="318"/>
  <c r="G28" i="318"/>
  <c r="G36" i="318"/>
  <c r="D24" i="318"/>
  <c r="F23" i="313"/>
  <c r="F31" i="313"/>
  <c r="E25" i="313"/>
  <c r="E33" i="313"/>
  <c r="D30" i="313"/>
  <c r="H21" i="313"/>
  <c r="H29" i="313"/>
  <c r="D13" i="313"/>
  <c r="G23" i="313"/>
  <c r="G31" i="313"/>
  <c r="D23" i="313"/>
  <c r="E34" i="352"/>
  <c r="F25" i="337"/>
  <c r="E21" i="337"/>
  <c r="D9" i="337"/>
  <c r="H21" i="333"/>
  <c r="G17" i="333"/>
  <c r="G33" i="333"/>
  <c r="H20" i="329"/>
  <c r="H36" i="329"/>
  <c r="G32" i="329"/>
  <c r="H19" i="325"/>
  <c r="H35" i="325"/>
  <c r="G31" i="325"/>
  <c r="G36" i="313"/>
  <c r="H26" i="313"/>
  <c r="G29" i="318"/>
  <c r="H33" i="318"/>
  <c r="H17" i="318"/>
  <c r="D16" i="318"/>
  <c r="E24" i="313"/>
  <c r="E35" i="318"/>
  <c r="E19" i="318"/>
  <c r="F23" i="318"/>
  <c r="E24" i="314"/>
  <c r="E23" i="314"/>
  <c r="F26" i="314"/>
  <c r="E36" i="314"/>
  <c r="F32" i="310"/>
  <c r="F20" i="310"/>
  <c r="D24" i="310"/>
  <c r="E19" i="310"/>
  <c r="H28" i="313"/>
  <c r="G22" i="313"/>
  <c r="D20" i="313"/>
  <c r="F28" i="313"/>
  <c r="E22" i="313"/>
  <c r="D18" i="313"/>
  <c r="D23" i="310"/>
  <c r="D17" i="310"/>
  <c r="G33" i="310"/>
  <c r="G29" i="310"/>
  <c r="G25" i="310"/>
  <c r="G21" i="310"/>
  <c r="G17" i="310"/>
  <c r="H35" i="310"/>
  <c r="H31" i="310"/>
  <c r="H27" i="310"/>
  <c r="H23" i="310"/>
  <c r="H19" i="310"/>
  <c r="D21" i="314"/>
  <c r="D13" i="314"/>
  <c r="G33" i="314"/>
  <c r="G29" i="314"/>
  <c r="G25" i="314"/>
  <c r="G21" i="314"/>
  <c r="G17" i="314"/>
  <c r="H35" i="314"/>
  <c r="H31" i="314"/>
  <c r="H27" i="314"/>
  <c r="H23" i="314"/>
  <c r="H19" i="314"/>
  <c r="G21" i="617"/>
  <c r="E28" i="617"/>
  <c r="E35" i="617"/>
  <c r="F22" i="617"/>
  <c r="D29" i="617"/>
  <c r="E36" i="617"/>
  <c r="H18" i="617"/>
  <c r="D22" i="617"/>
  <c r="E25" i="617"/>
  <c r="G28" i="617"/>
  <c r="H31" i="617"/>
  <c r="G35" i="617"/>
  <c r="D17" i="617"/>
  <c r="G18" i="617"/>
  <c r="E20" i="617"/>
  <c r="H21" i="617"/>
  <c r="F23" i="617"/>
  <c r="D25" i="617"/>
  <c r="G26" i="617"/>
  <c r="F28" i="617"/>
  <c r="D30" i="617"/>
  <c r="G31" i="617"/>
  <c r="F33" i="617"/>
  <c r="G17" i="613"/>
  <c r="D24" i="613"/>
  <c r="G30" i="613"/>
  <c r="D16" i="613"/>
  <c r="E23" i="613"/>
  <c r="H29" i="613"/>
  <c r="D9" i="613"/>
  <c r="G19" i="613"/>
  <c r="H22" i="613"/>
  <c r="D26" i="613"/>
  <c r="F29" i="613"/>
  <c r="G32" i="613"/>
  <c r="G36" i="613"/>
  <c r="F17" i="613"/>
  <c r="D19" i="613"/>
  <c r="G20" i="613"/>
  <c r="E22" i="613"/>
  <c r="H23" i="613"/>
  <c r="F25" i="613"/>
  <c r="E27" i="613"/>
  <c r="H28" i="613"/>
  <c r="F30" i="613"/>
  <c r="D32" i="613"/>
  <c r="H33" i="613"/>
  <c r="D20" i="609"/>
  <c r="F26" i="609"/>
  <c r="E33" i="609"/>
  <c r="H20" i="609"/>
  <c r="F27" i="609"/>
  <c r="E34" i="609"/>
  <c r="D18" i="609"/>
  <c r="E21" i="609"/>
  <c r="F24" i="609"/>
  <c r="H27" i="609"/>
  <c r="D31" i="609"/>
  <c r="G34" i="609"/>
  <c r="D13" i="609"/>
  <c r="E18" i="609"/>
  <c r="H19" i="609"/>
  <c r="F21" i="609"/>
  <c r="D23" i="609"/>
  <c r="G24" i="609"/>
  <c r="E26" i="609"/>
  <c r="D28" i="609"/>
  <c r="G29" i="609"/>
  <c r="E31" i="609"/>
  <c r="H32" i="609"/>
  <c r="H34" i="609"/>
  <c r="E23" i="601"/>
  <c r="E33" i="601"/>
  <c r="F22" i="601"/>
  <c r="G30" i="601"/>
  <c r="D18" i="601"/>
  <c r="D22" i="601"/>
  <c r="D26" i="601"/>
  <c r="D31" i="601"/>
  <c r="G35" i="601"/>
  <c r="D17" i="601"/>
  <c r="F19" i="601"/>
  <c r="F21" i="601"/>
  <c r="F23" i="601"/>
  <c r="H25" i="601"/>
  <c r="D28" i="601"/>
  <c r="D30" i="601"/>
  <c r="F32" i="601"/>
  <c r="H34" i="601"/>
  <c r="E19" i="597"/>
  <c r="D29" i="597"/>
  <c r="D16" i="597"/>
  <c r="H24" i="597"/>
  <c r="E35" i="597"/>
  <c r="G19" i="597"/>
  <c r="G23" i="597"/>
  <c r="G28" i="597"/>
  <c r="G32" i="597"/>
  <c r="E18" i="597"/>
  <c r="E20" i="597"/>
  <c r="E22" i="597"/>
  <c r="D25" i="597"/>
  <c r="F28" i="597"/>
  <c r="G31" i="597"/>
  <c r="F35" i="597"/>
  <c r="E28" i="580"/>
  <c r="E33" i="580"/>
  <c r="D29" i="580"/>
  <c r="H18" i="580"/>
  <c r="E25" i="580"/>
  <c r="H31" i="580"/>
  <c r="D17" i="580"/>
  <c r="E20" i="580"/>
  <c r="F23" i="580"/>
  <c r="G26" i="580"/>
  <c r="D30" i="580"/>
  <c r="F33" i="580"/>
  <c r="G17" i="605"/>
  <c r="G30" i="605"/>
  <c r="E23" i="605"/>
  <c r="D9" i="605"/>
  <c r="H22" i="605"/>
  <c r="F29" i="605"/>
  <c r="G36" i="605"/>
  <c r="D19" i="605"/>
  <c r="E22" i="605"/>
  <c r="F25" i="605"/>
  <c r="H28" i="605"/>
  <c r="D32" i="605"/>
  <c r="H35" i="605"/>
  <c r="D16" i="593"/>
  <c r="H29" i="593"/>
  <c r="D24" i="593"/>
  <c r="D9" i="593"/>
  <c r="H22" i="593"/>
  <c r="F29" i="593"/>
  <c r="G36" i="593"/>
  <c r="D19" i="593"/>
  <c r="E22" i="593"/>
  <c r="F25" i="593"/>
  <c r="H28" i="593"/>
  <c r="D32" i="593"/>
  <c r="H35" i="593"/>
  <c r="G25" i="589"/>
  <c r="F18" i="589"/>
  <c r="F31" i="589"/>
  <c r="F20" i="589"/>
  <c r="H26" i="589"/>
  <c r="G33" i="589"/>
  <c r="H17" i="589"/>
  <c r="D21" i="589"/>
  <c r="E24" i="589"/>
  <c r="G27" i="589"/>
  <c r="H30" i="589"/>
  <c r="F34" i="589"/>
  <c r="D20" i="584"/>
  <c r="E33" i="584"/>
  <c r="F27" i="584"/>
  <c r="D18" i="584"/>
  <c r="F24" i="584"/>
  <c r="D31" i="584"/>
  <c r="D13" i="584"/>
  <c r="H19" i="584"/>
  <c r="D23" i="584"/>
  <c r="E26" i="584"/>
  <c r="G29" i="584"/>
  <c r="H32" i="584"/>
  <c r="H36" i="584"/>
  <c r="D29" i="576"/>
  <c r="E34" i="576"/>
  <c r="E28" i="576"/>
  <c r="H18" i="576"/>
  <c r="E25" i="576"/>
  <c r="H31" i="576"/>
  <c r="D17" i="576"/>
  <c r="E20" i="576"/>
  <c r="F23" i="576"/>
  <c r="G26" i="576"/>
  <c r="D30" i="576"/>
  <c r="F33" i="576"/>
  <c r="D20" i="572"/>
  <c r="F22" i="572"/>
  <c r="E36" i="572"/>
  <c r="D22" i="572"/>
  <c r="G28" i="572"/>
  <c r="G35" i="572"/>
  <c r="G18" i="572"/>
  <c r="H21" i="572"/>
  <c r="D25" i="572"/>
  <c r="F28" i="572"/>
  <c r="G31" i="572"/>
  <c r="F35" i="572"/>
  <c r="E36" i="345"/>
  <c r="E32" i="345"/>
  <c r="E28" i="345"/>
  <c r="E24" i="345"/>
  <c r="E20" i="345"/>
  <c r="G26" i="348"/>
  <c r="D16" i="348"/>
  <c r="E21" i="318"/>
  <c r="F34" i="345"/>
  <c r="F26" i="345"/>
  <c r="F18" i="345"/>
  <c r="D29" i="345"/>
  <c r="F26" i="341"/>
  <c r="E22" i="341"/>
  <c r="D18" i="341"/>
  <c r="H28" i="337"/>
  <c r="G30" i="337"/>
  <c r="F34" i="333"/>
  <c r="G35" i="333"/>
  <c r="F20" i="329"/>
  <c r="E22" i="329"/>
  <c r="D29" i="329"/>
  <c r="F25" i="325"/>
  <c r="G25" i="325"/>
  <c r="E21" i="316"/>
  <c r="D22" i="324"/>
  <c r="G27" i="324"/>
  <c r="H27" i="324"/>
  <c r="D9" i="328"/>
  <c r="H28" i="328"/>
  <c r="D29" i="332"/>
  <c r="G33" i="332"/>
  <c r="G18" i="336"/>
  <c r="H18" i="336"/>
  <c r="G26" i="340"/>
  <c r="G22" i="340"/>
  <c r="F33" i="340"/>
  <c r="F29" i="340"/>
  <c r="D28" i="344"/>
  <c r="D18" i="344"/>
  <c r="D26" i="351"/>
  <c r="E22" i="351"/>
  <c r="H19" i="351"/>
  <c r="F30" i="355"/>
  <c r="H18" i="355"/>
  <c r="F21" i="358"/>
  <c r="F29" i="358"/>
  <c r="D29" i="358"/>
  <c r="D32" i="358"/>
  <c r="D23" i="358"/>
  <c r="D9" i="358"/>
  <c r="D13" i="358"/>
  <c r="E18" i="358"/>
  <c r="E20" i="358"/>
  <c r="E22" i="358"/>
  <c r="E24" i="358"/>
  <c r="E26" i="358"/>
  <c r="E28" i="358"/>
  <c r="E30" i="358"/>
  <c r="E32" i="358"/>
  <c r="E34" i="358"/>
  <c r="E36" i="358"/>
  <c r="H23" i="358"/>
  <c r="H31" i="358"/>
  <c r="D30" i="182"/>
  <c r="E35" i="182"/>
  <c r="D29" i="321"/>
  <c r="D9" i="321"/>
  <c r="G31" i="321"/>
  <c r="G26" i="321"/>
  <c r="E21" i="321"/>
  <c r="H35" i="321"/>
  <c r="H30" i="321"/>
  <c r="F25" i="321"/>
  <c r="H19" i="321"/>
  <c r="D24" i="321"/>
  <c r="G36" i="321"/>
  <c r="E31" i="321"/>
  <c r="G25" i="321"/>
  <c r="G20" i="321"/>
  <c r="F35" i="321"/>
  <c r="H29" i="321"/>
  <c r="H24" i="321"/>
  <c r="F19" i="321"/>
  <c r="F20" i="355"/>
  <c r="F25" i="358"/>
  <c r="F17" i="321"/>
  <c r="H27" i="321"/>
  <c r="G18" i="321"/>
  <c r="E29" i="321"/>
  <c r="D13" i="321"/>
  <c r="F20" i="312"/>
  <c r="D31" i="312"/>
  <c r="H29" i="346"/>
  <c r="H21" i="346"/>
  <c r="F35" i="349"/>
  <c r="F33" i="349"/>
  <c r="F31" i="349"/>
  <c r="F29" i="349"/>
  <c r="F27" i="349"/>
  <c r="F25" i="349"/>
  <c r="F23" i="349"/>
  <c r="F21" i="349"/>
  <c r="F19" i="349"/>
  <c r="F17" i="349"/>
  <c r="D20" i="349"/>
  <c r="D26" i="349"/>
  <c r="G23" i="339"/>
  <c r="F17" i="331"/>
  <c r="G19" i="327"/>
  <c r="H24" i="316"/>
  <c r="F21" i="314"/>
  <c r="E19" i="314"/>
  <c r="D26" i="314"/>
  <c r="F28" i="310"/>
  <c r="E26" i="310"/>
  <c r="H33" i="346"/>
  <c r="H25" i="346"/>
  <c r="H17" i="346"/>
  <c r="F36" i="349"/>
  <c r="F34" i="349"/>
  <c r="F32" i="349"/>
  <c r="F30" i="349"/>
  <c r="F28" i="349"/>
  <c r="F26" i="349"/>
  <c r="F24" i="349"/>
  <c r="F22" i="349"/>
  <c r="F20" i="349"/>
  <c r="F18" i="349"/>
  <c r="D19" i="349"/>
  <c r="D25" i="349"/>
  <c r="E36" i="343"/>
  <c r="F28" i="335"/>
  <c r="E21" i="331"/>
  <c r="D20" i="327"/>
  <c r="D19" i="323"/>
  <c r="F30" i="314"/>
  <c r="E31" i="314"/>
  <c r="D9" i="310"/>
  <c r="D19" i="310"/>
  <c r="F29" i="346"/>
  <c r="H36" i="349"/>
  <c r="H34" i="349"/>
  <c r="H32" i="349"/>
  <c r="H30" i="349"/>
  <c r="H28" i="349"/>
  <c r="H26" i="349"/>
  <c r="H24" i="349"/>
  <c r="H22" i="349"/>
  <c r="H20" i="349"/>
  <c r="H18" i="349"/>
  <c r="D17" i="349"/>
  <c r="F31" i="339"/>
  <c r="E18" i="335"/>
  <c r="G29" i="331"/>
  <c r="F21" i="323"/>
  <c r="H28" i="316"/>
  <c r="F29" i="314"/>
  <c r="F23" i="312"/>
  <c r="F28" i="312"/>
  <c r="F36" i="310"/>
  <c r="F20" i="315" l="1"/>
  <c r="H32" i="315"/>
  <c r="D26" i="315"/>
  <c r="E28" i="315"/>
  <c r="G36" i="315"/>
  <c r="G22" i="323"/>
  <c r="H25" i="323"/>
  <c r="D22" i="323"/>
  <c r="H34" i="347"/>
  <c r="E31" i="347"/>
  <c r="G22" i="347"/>
  <c r="G18" i="351"/>
  <c r="D16" i="351"/>
  <c r="D28" i="355"/>
  <c r="G32" i="355"/>
  <c r="G19" i="577"/>
  <c r="H20" i="577"/>
  <c r="E32" i="606"/>
  <c r="G28" i="606"/>
  <c r="G30" i="567"/>
  <c r="G33" i="567"/>
  <c r="F30" i="567"/>
  <c r="E33" i="323"/>
  <c r="H28" i="331"/>
  <c r="D13" i="343"/>
  <c r="E19" i="323"/>
  <c r="H19" i="331"/>
  <c r="D31" i="323"/>
  <c r="D16" i="335"/>
  <c r="H33" i="339"/>
  <c r="D20" i="355"/>
  <c r="D18" i="351"/>
  <c r="D30" i="351"/>
  <c r="D31" i="355"/>
  <c r="F28" i="339"/>
  <c r="E31" i="606"/>
  <c r="D28" i="312"/>
  <c r="D29" i="312"/>
  <c r="F22" i="312"/>
  <c r="F31" i="312"/>
  <c r="D23" i="312"/>
  <c r="G19" i="316"/>
  <c r="H27" i="316"/>
  <c r="G17" i="324"/>
  <c r="G29" i="324"/>
  <c r="F32" i="324"/>
  <c r="F33" i="324"/>
  <c r="F19" i="324"/>
  <c r="G18" i="324"/>
  <c r="D18" i="328"/>
  <c r="F18" i="328"/>
  <c r="D19" i="328"/>
  <c r="H19" i="328"/>
  <c r="D24" i="328"/>
  <c r="G28" i="328"/>
  <c r="H27" i="328"/>
  <c r="E19" i="328"/>
  <c r="E25" i="332"/>
  <c r="F34" i="332"/>
  <c r="H21" i="332"/>
  <c r="F32" i="332"/>
  <c r="D31" i="336"/>
  <c r="D22" i="336"/>
  <c r="G36" i="336"/>
  <c r="D7" i="336"/>
  <c r="E38" i="336" s="1"/>
  <c r="F24" i="336"/>
  <c r="F19" i="336"/>
  <c r="D23" i="340"/>
  <c r="F34" i="340"/>
  <c r="D16" i="340"/>
  <c r="D7" i="340"/>
  <c r="E38" i="340" s="1"/>
  <c r="D22" i="340"/>
  <c r="H21" i="340"/>
  <c r="F24" i="344"/>
  <c r="D7" i="344"/>
  <c r="E38" i="344" s="1"/>
  <c r="G24" i="348"/>
  <c r="E19" i="348"/>
  <c r="H32" i="348"/>
  <c r="F21" i="348"/>
  <c r="D17" i="348"/>
  <c r="D23" i="348"/>
  <c r="E21" i="348"/>
  <c r="D7" i="348"/>
  <c r="E38" i="348" s="1"/>
  <c r="D18" i="348"/>
  <c r="F29" i="348"/>
  <c r="G25" i="348"/>
  <c r="E25" i="348"/>
  <c r="H20" i="352"/>
  <c r="D22" i="352"/>
  <c r="G26" i="352"/>
  <c r="E22" i="352"/>
  <c r="G29" i="352"/>
  <c r="H29" i="352"/>
  <c r="F26" i="352"/>
  <c r="H19" i="352"/>
  <c r="G23" i="352"/>
  <c r="D26" i="352"/>
  <c r="F19" i="352"/>
  <c r="F26" i="570"/>
  <c r="F21" i="570"/>
  <c r="F32" i="570"/>
  <c r="D28" i="574"/>
  <c r="F36" i="574"/>
  <c r="E26" i="574"/>
  <c r="G32" i="574"/>
  <c r="G19" i="574"/>
  <c r="G18" i="578"/>
  <c r="F24" i="578"/>
  <c r="H23" i="578"/>
  <c r="E36" i="578"/>
  <c r="G35" i="578"/>
  <c r="E28" i="582"/>
  <c r="E29" i="582"/>
  <c r="D9" i="582"/>
  <c r="G27" i="582"/>
  <c r="E33" i="582"/>
  <c r="H29" i="582"/>
  <c r="E36" i="587"/>
  <c r="E30" i="587"/>
  <c r="G28" i="587"/>
  <c r="H30" i="587"/>
  <c r="F19" i="587"/>
  <c r="E26" i="591"/>
  <c r="F22" i="591"/>
  <c r="F23" i="591"/>
  <c r="H24" i="591"/>
  <c r="D22" i="591"/>
  <c r="F36" i="591"/>
  <c r="E18" i="591"/>
  <c r="D9" i="591"/>
  <c r="F35" i="591"/>
  <c r="H21" i="591"/>
  <c r="G21" i="591"/>
  <c r="H17" i="591"/>
  <c r="D17" i="591"/>
  <c r="E23" i="591"/>
  <c r="E35" i="591"/>
  <c r="F36" i="595"/>
  <c r="E27" i="595"/>
  <c r="G18" i="595"/>
  <c r="D24" i="595"/>
  <c r="E17" i="595"/>
  <c r="G24" i="595"/>
  <c r="E28" i="595"/>
  <c r="H27" i="595"/>
  <c r="F34" i="595"/>
  <c r="F25" i="595"/>
  <c r="D17" i="595"/>
  <c r="H20" i="595"/>
  <c r="D31" i="595"/>
  <c r="H36" i="595"/>
  <c r="D23" i="595"/>
  <c r="H24" i="595"/>
  <c r="E21" i="595"/>
  <c r="G31" i="595"/>
  <c r="E33" i="595"/>
  <c r="G19" i="595"/>
  <c r="E31" i="595"/>
  <c r="G33" i="595"/>
  <c r="D30" i="595"/>
  <c r="H29" i="595"/>
  <c r="G29" i="595"/>
  <c r="H26" i="595"/>
  <c r="E22" i="599"/>
  <c r="E26" i="599"/>
  <c r="G30" i="599"/>
  <c r="G33" i="599"/>
  <c r="G26" i="599"/>
  <c r="F31" i="599"/>
  <c r="G35" i="599"/>
  <c r="E25" i="599"/>
  <c r="G24" i="599"/>
  <c r="F27" i="599"/>
  <c r="H26" i="599"/>
  <c r="D25" i="599"/>
  <c r="E28" i="599"/>
  <c r="G28" i="599"/>
  <c r="H19" i="599"/>
  <c r="F33" i="599"/>
  <c r="F18" i="599"/>
  <c r="E18" i="599"/>
  <c r="G31" i="599"/>
  <c r="G34" i="599"/>
  <c r="E23" i="603"/>
  <c r="G27" i="603"/>
  <c r="D7" i="603"/>
  <c r="E38" i="603" s="1"/>
  <c r="D24" i="603"/>
  <c r="E25" i="603"/>
  <c r="G19" i="603"/>
  <c r="E31" i="603"/>
  <c r="G24" i="603"/>
  <c r="E18" i="603"/>
  <c r="E28" i="603"/>
  <c r="G33" i="603"/>
  <c r="H27" i="603"/>
  <c r="H25" i="603"/>
  <c r="E34" i="603"/>
  <c r="H20" i="603"/>
  <c r="H18" i="603"/>
  <c r="H36" i="603"/>
  <c r="G29" i="603"/>
  <c r="D23" i="603"/>
  <c r="D13" i="603"/>
  <c r="H24" i="603"/>
  <c r="H26" i="603"/>
  <c r="E21" i="603"/>
  <c r="D29" i="603"/>
  <c r="D21" i="603"/>
  <c r="G17" i="603"/>
  <c r="H34" i="603"/>
  <c r="F21" i="603"/>
  <c r="G21" i="603"/>
  <c r="F19" i="603"/>
  <c r="H31" i="603"/>
  <c r="H32" i="603"/>
  <c r="H19" i="603"/>
  <c r="F18" i="603"/>
  <c r="F35" i="607"/>
  <c r="G31" i="607"/>
  <c r="F28" i="607"/>
  <c r="D25" i="607"/>
  <c r="H21" i="607"/>
  <c r="G18" i="607"/>
  <c r="E35" i="607"/>
  <c r="E28" i="607"/>
  <c r="G21" i="607"/>
  <c r="G34" i="607"/>
  <c r="E21" i="607"/>
  <c r="G28" i="607"/>
  <c r="H33" i="607"/>
  <c r="F30" i="607"/>
  <c r="E27" i="607"/>
  <c r="H23" i="607"/>
  <c r="G20" i="607"/>
  <c r="F17" i="607"/>
  <c r="E32" i="607"/>
  <c r="G25" i="607"/>
  <c r="E19" i="607"/>
  <c r="F29" i="607"/>
  <c r="D9" i="607"/>
  <c r="G23" i="607"/>
  <c r="F33" i="607"/>
  <c r="G26" i="607"/>
  <c r="E20" i="607"/>
  <c r="F31" i="607"/>
  <c r="F18" i="607"/>
  <c r="G35" i="607"/>
  <c r="D32" i="607"/>
  <c r="F25" i="607"/>
  <c r="D19" i="607"/>
  <c r="D29" i="607"/>
  <c r="G36" i="607"/>
  <c r="E30" i="607"/>
  <c r="F18" i="612"/>
  <c r="E32" i="612"/>
  <c r="G25" i="612"/>
  <c r="E19" i="612"/>
  <c r="G29" i="612"/>
  <c r="D13" i="612"/>
  <c r="F33" i="612"/>
  <c r="G34" i="612"/>
  <c r="H27" i="612"/>
  <c r="E21" i="612"/>
  <c r="H33" i="612"/>
  <c r="G20" i="612"/>
  <c r="F19" i="612"/>
  <c r="H35" i="612"/>
  <c r="G30" i="612"/>
  <c r="D24" i="612"/>
  <c r="G17" i="612"/>
  <c r="E26" i="612"/>
  <c r="H30" i="612"/>
  <c r="G26" i="612"/>
  <c r="G32" i="612"/>
  <c r="D26" i="612"/>
  <c r="G19" i="612"/>
  <c r="F30" i="612"/>
  <c r="F17" i="612"/>
  <c r="F35" i="612"/>
  <c r="E36" i="612"/>
  <c r="F22" i="612"/>
  <c r="D23" i="612"/>
  <c r="E20" i="612"/>
  <c r="F24" i="612"/>
  <c r="E27" i="612"/>
  <c r="F28" i="612"/>
  <c r="E34" i="612"/>
  <c r="H20" i="612"/>
  <c r="H19" i="612"/>
  <c r="G36" i="612"/>
  <c r="H22" i="612"/>
  <c r="H23" i="612"/>
  <c r="H21" i="612"/>
  <c r="F36" i="615"/>
  <c r="E29" i="615"/>
  <c r="F34" i="615"/>
  <c r="G27" i="615"/>
  <c r="H21" i="615"/>
  <c r="H25" i="615"/>
  <c r="F19" i="615"/>
  <c r="H29" i="615"/>
  <c r="D16" i="615"/>
  <c r="H31" i="615"/>
  <c r="H34" i="615"/>
  <c r="D28" i="615"/>
  <c r="F21" i="615"/>
  <c r="E34" i="615"/>
  <c r="H20" i="615"/>
  <c r="G19" i="615"/>
  <c r="D19" i="615"/>
  <c r="E24" i="615"/>
  <c r="H17" i="615"/>
  <c r="F26" i="615"/>
  <c r="D31" i="615"/>
  <c r="E25" i="615"/>
  <c r="H32" i="615"/>
  <c r="E26" i="615"/>
  <c r="H19" i="615"/>
  <c r="G30" i="615"/>
  <c r="G17" i="615"/>
  <c r="G33" i="615"/>
  <c r="G21" i="319"/>
  <c r="H27" i="319"/>
  <c r="E28" i="323"/>
  <c r="F31" i="327"/>
  <c r="F23" i="331"/>
  <c r="E36" i="339"/>
  <c r="H34" i="343"/>
  <c r="G33" i="312"/>
  <c r="E24" i="316"/>
  <c r="F34" i="323"/>
  <c r="F21" i="327"/>
  <c r="D17" i="335"/>
  <c r="H35" i="339"/>
  <c r="H31" i="312"/>
  <c r="H36" i="323"/>
  <c r="D32" i="343"/>
  <c r="F36" i="352"/>
  <c r="E30" i="355"/>
  <c r="H33" i="351"/>
  <c r="E34" i="351"/>
  <c r="F27" i="351"/>
  <c r="F29" i="344"/>
  <c r="H24" i="344"/>
  <c r="D25" i="340"/>
  <c r="F25" i="336"/>
  <c r="G30" i="336"/>
  <c r="E26" i="332"/>
  <c r="F29" i="328"/>
  <c r="D16" i="324"/>
  <c r="G35" i="348"/>
  <c r="E22" i="348"/>
  <c r="F25" i="352"/>
  <c r="E23" i="352"/>
  <c r="E34" i="347"/>
  <c r="D9" i="340"/>
  <c r="D22" i="344"/>
  <c r="F34" i="324"/>
  <c r="G25" i="355"/>
  <c r="E33" i="315"/>
  <c r="D30" i="355"/>
  <c r="H27" i="340"/>
  <c r="E19" i="332"/>
  <c r="F20" i="615"/>
  <c r="D24" i="615"/>
  <c r="D23" i="615"/>
  <c r="H36" i="615"/>
  <c r="D20" i="615"/>
  <c r="D21" i="615"/>
  <c r="H25" i="612"/>
  <c r="F29" i="612"/>
  <c r="H32" i="612"/>
  <c r="G34" i="603"/>
  <c r="E26" i="603"/>
  <c r="F27" i="603"/>
  <c r="G18" i="599"/>
  <c r="E31" i="599"/>
  <c r="E21" i="591"/>
  <c r="F30" i="587"/>
  <c r="G25" i="574"/>
  <c r="H26" i="619"/>
  <c r="D17" i="619"/>
  <c r="H22" i="607"/>
  <c r="E36" i="607"/>
  <c r="H28" i="607"/>
  <c r="G22" i="595"/>
  <c r="H35" i="591"/>
  <c r="E28" i="578"/>
  <c r="H20" i="331"/>
  <c r="F18" i="331"/>
  <c r="F34" i="335"/>
  <c r="H19" i="335"/>
  <c r="D31" i="343"/>
  <c r="G19" i="343"/>
  <c r="F26" i="320"/>
  <c r="D9" i="320"/>
  <c r="F30" i="320"/>
  <c r="D7" i="320"/>
  <c r="E38" i="320" s="1"/>
  <c r="G21" i="327"/>
  <c r="F17" i="335"/>
  <c r="H26" i="327"/>
  <c r="E26" i="339"/>
  <c r="F29" i="327"/>
  <c r="F22" i="355"/>
  <c r="E18" i="351"/>
  <c r="D25" i="351"/>
  <c r="H26" i="315"/>
  <c r="F36" i="320"/>
  <c r="G22" i="320"/>
  <c r="F18" i="315"/>
  <c r="F24" i="347"/>
  <c r="D18" i="359"/>
  <c r="H36" i="619"/>
  <c r="H32" i="619"/>
  <c r="G29" i="619"/>
  <c r="E26" i="619"/>
  <c r="D23" i="619"/>
  <c r="H19" i="619"/>
  <c r="D13" i="619"/>
  <c r="G30" i="619"/>
  <c r="D24" i="619"/>
  <c r="G17" i="619"/>
  <c r="E25" i="619"/>
  <c r="G32" i="619"/>
  <c r="G19" i="619"/>
  <c r="F35" i="619"/>
  <c r="G31" i="619"/>
  <c r="F28" i="619"/>
  <c r="D25" i="619"/>
  <c r="H21" i="619"/>
  <c r="G18" i="619"/>
  <c r="E35" i="619"/>
  <c r="E28" i="619"/>
  <c r="G21" i="619"/>
  <c r="G33" i="619"/>
  <c r="F20" i="619"/>
  <c r="H27" i="619"/>
  <c r="H34" i="619"/>
  <c r="D28" i="619"/>
  <c r="F21" i="619"/>
  <c r="E34" i="619"/>
  <c r="H20" i="619"/>
  <c r="H18" i="619"/>
  <c r="F33" i="619"/>
  <c r="G26" i="619"/>
  <c r="E20" i="619"/>
  <c r="F31" i="619"/>
  <c r="F18" i="619"/>
  <c r="G34" i="619"/>
  <c r="G31" i="316"/>
  <c r="H26" i="323"/>
  <c r="E35" i="331"/>
  <c r="E29" i="335"/>
  <c r="F35" i="339"/>
  <c r="F30" i="343"/>
  <c r="E28" i="312"/>
  <c r="E19" i="316"/>
  <c r="D21" i="327"/>
  <c r="G26" i="331"/>
  <c r="H33" i="335"/>
  <c r="D17" i="343"/>
  <c r="F26" i="312"/>
  <c r="G29" i="316"/>
  <c r="H20" i="323"/>
  <c r="E29" i="331"/>
  <c r="F20" i="335"/>
  <c r="E34" i="343"/>
  <c r="H19" i="343"/>
  <c r="E24" i="355"/>
  <c r="H31" i="351"/>
  <c r="E32" i="351"/>
  <c r="F21" i="351"/>
  <c r="F27" i="344"/>
  <c r="H22" i="344"/>
  <c r="D31" i="340"/>
  <c r="F29" i="336"/>
  <c r="H33" i="332"/>
  <c r="D31" i="332"/>
  <c r="E21" i="328"/>
  <c r="E24" i="324"/>
  <c r="D29" i="348"/>
  <c r="H17" i="352"/>
  <c r="F34" i="348"/>
  <c r="H24" i="348"/>
  <c r="E20" i="323"/>
  <c r="G36" i="344"/>
  <c r="F27" i="320"/>
  <c r="E28" i="344"/>
  <c r="E19" i="312"/>
  <c r="F31" i="336"/>
  <c r="H32" i="316"/>
  <c r="D23" i="315"/>
  <c r="E24" i="343"/>
  <c r="G33" i="351"/>
  <c r="E25" i="343"/>
  <c r="F25" i="315"/>
  <c r="D32" i="340"/>
  <c r="E32" i="328"/>
  <c r="H26" i="615"/>
  <c r="F27" i="615"/>
  <c r="G24" i="615"/>
  <c r="H18" i="615"/>
  <c r="E23" i="615"/>
  <c r="G22" i="615"/>
  <c r="F32" i="612"/>
  <c r="D31" i="612"/>
  <c r="H36" i="612"/>
  <c r="F20" i="603"/>
  <c r="D28" i="603"/>
  <c r="G30" i="603"/>
  <c r="E20" i="599"/>
  <c r="H32" i="599"/>
  <c r="H27" i="591"/>
  <c r="D26" i="582"/>
  <c r="D29" i="574"/>
  <c r="H31" i="619"/>
  <c r="E18" i="619"/>
  <c r="E31" i="619"/>
  <c r="H27" i="607"/>
  <c r="D17" i="607"/>
  <c r="D30" i="607"/>
  <c r="G28" i="595"/>
  <c r="E35" i="315"/>
  <c r="H35" i="315"/>
  <c r="D29" i="315"/>
  <c r="E22" i="315"/>
  <c r="F23" i="315"/>
  <c r="E31" i="315"/>
  <c r="H31" i="315"/>
  <c r="D22" i="315"/>
  <c r="F19" i="315"/>
  <c r="E24" i="315"/>
  <c r="F22" i="315"/>
  <c r="G19" i="315"/>
  <c r="D32" i="315"/>
  <c r="G17" i="315"/>
  <c r="H18" i="315"/>
  <c r="H34" i="315"/>
  <c r="G28" i="315"/>
  <c r="D24" i="315"/>
  <c r="G21" i="315"/>
  <c r="D30" i="315"/>
  <c r="H33" i="315"/>
  <c r="D21" i="315"/>
  <c r="F29" i="315"/>
  <c r="H21" i="315"/>
  <c r="E29" i="315"/>
  <c r="H24" i="315"/>
  <c r="G18" i="315"/>
  <c r="G34" i="315"/>
  <c r="E34" i="327"/>
  <c r="H29" i="327"/>
  <c r="F36" i="327"/>
  <c r="G34" i="327"/>
  <c r="E19" i="327"/>
  <c r="H35" i="327"/>
  <c r="F23" i="327"/>
  <c r="H18" i="327"/>
  <c r="E25" i="327"/>
  <c r="E35" i="327"/>
  <c r="G24" i="327"/>
  <c r="G22" i="335"/>
  <c r="D23" i="335"/>
  <c r="H24" i="335"/>
  <c r="E20" i="335"/>
  <c r="D24" i="335"/>
  <c r="H21" i="335"/>
  <c r="F36" i="335"/>
  <c r="D29" i="335"/>
  <c r="H17" i="335"/>
  <c r="G29" i="335"/>
  <c r="G36" i="335"/>
  <c r="D9" i="343"/>
  <c r="H28" i="343"/>
  <c r="G20" i="343"/>
  <c r="G22" i="343"/>
  <c r="G24" i="343"/>
  <c r="G34" i="343"/>
  <c r="E23" i="343"/>
  <c r="E33" i="343"/>
  <c r="G27" i="343"/>
  <c r="D24" i="343"/>
  <c r="H21" i="343"/>
  <c r="F29" i="343"/>
  <c r="E31" i="343"/>
  <c r="D16" i="343"/>
  <c r="G21" i="343"/>
  <c r="H26" i="351"/>
  <c r="G32" i="351"/>
  <c r="F34" i="351"/>
  <c r="D29" i="351"/>
  <c r="G20" i="351"/>
  <c r="D21" i="351"/>
  <c r="E35" i="351"/>
  <c r="G26" i="351"/>
  <c r="H32" i="351"/>
  <c r="E33" i="351"/>
  <c r="D19" i="351"/>
  <c r="F25" i="351"/>
  <c r="F35" i="351"/>
  <c r="E26" i="351"/>
  <c r="D32" i="351"/>
  <c r="H17" i="351"/>
  <c r="H27" i="351"/>
  <c r="D13" i="351"/>
  <c r="H30" i="351"/>
  <c r="F18" i="351"/>
  <c r="E29" i="351"/>
  <c r="E23" i="351"/>
  <c r="D18" i="355"/>
  <c r="F31" i="355"/>
  <c r="H17" i="355"/>
  <c r="H33" i="355"/>
  <c r="H24" i="355"/>
  <c r="G33" i="355"/>
  <c r="G27" i="355"/>
  <c r="G21" i="355"/>
  <c r="G23" i="355"/>
  <c r="F23" i="355"/>
  <c r="D16" i="355"/>
  <c r="H36" i="355"/>
  <c r="H32" i="355"/>
  <c r="E19" i="355"/>
  <c r="D7" i="355"/>
  <c r="E38" i="355" s="1"/>
  <c r="F34" i="355"/>
  <c r="E26" i="355"/>
  <c r="D26" i="355"/>
  <c r="H30" i="355"/>
  <c r="D32" i="355"/>
  <c r="F29" i="355"/>
  <c r="H23" i="355"/>
  <c r="E23" i="355"/>
  <c r="E25" i="355"/>
  <c r="G29" i="355"/>
  <c r="E21" i="355"/>
  <c r="G34" i="355"/>
  <c r="E22" i="320"/>
  <c r="G21" i="320"/>
  <c r="G30" i="320"/>
  <c r="H34" i="320"/>
  <c r="H18" i="320"/>
  <c r="E31" i="320"/>
  <c r="F35" i="320"/>
  <c r="F19" i="320"/>
  <c r="F20" i="320"/>
  <c r="E32" i="320"/>
  <c r="E26" i="320"/>
  <c r="H21" i="320"/>
  <c r="G33" i="320"/>
  <c r="D24" i="320"/>
  <c r="G28" i="320"/>
  <c r="H32" i="320"/>
  <c r="D26" i="320"/>
  <c r="E29" i="320"/>
  <c r="F33" i="320"/>
  <c r="F17" i="320"/>
  <c r="F24" i="320"/>
  <c r="E36" i="320"/>
  <c r="H25" i="327"/>
  <c r="G24" i="331"/>
  <c r="D13" i="335"/>
  <c r="F33" i="335"/>
  <c r="E31" i="339"/>
  <c r="F23" i="339"/>
  <c r="D22" i="327"/>
  <c r="E27" i="335"/>
  <c r="H27" i="343"/>
  <c r="F28" i="355"/>
  <c r="H34" i="355"/>
  <c r="E34" i="355"/>
  <c r="E22" i="355"/>
  <c r="F18" i="355"/>
  <c r="H25" i="351"/>
  <c r="D24" i="351"/>
  <c r="E30" i="351"/>
  <c r="F33" i="351"/>
  <c r="F19" i="351"/>
  <c r="G26" i="315"/>
  <c r="E18" i="347"/>
  <c r="G29" i="343"/>
  <c r="E21" i="320"/>
  <c r="H24" i="320"/>
  <c r="G36" i="320"/>
  <c r="D13" i="320"/>
  <c r="D25" i="320"/>
  <c r="H33" i="347"/>
  <c r="G35" i="355"/>
  <c r="E31" i="351"/>
  <c r="F22" i="351"/>
  <c r="G29" i="347"/>
  <c r="G28" i="347"/>
  <c r="F20" i="343"/>
  <c r="F30" i="335"/>
  <c r="F21" i="315"/>
  <c r="F31" i="315"/>
  <c r="F33" i="315"/>
  <c r="H31" i="355"/>
  <c r="F21" i="355"/>
  <c r="D18" i="335"/>
  <c r="F22" i="327"/>
  <c r="D16" i="323"/>
  <c r="F35" i="323"/>
  <c r="G19" i="323"/>
  <c r="D17" i="323"/>
  <c r="E25" i="323"/>
  <c r="E21" i="323"/>
  <c r="G30" i="323"/>
  <c r="F29" i="323"/>
  <c r="F26" i="323"/>
  <c r="D18" i="323"/>
  <c r="F17" i="323"/>
  <c r="E30" i="331"/>
  <c r="H23" i="331"/>
  <c r="F32" i="331"/>
  <c r="G28" i="331"/>
  <c r="H29" i="331"/>
  <c r="H25" i="331"/>
  <c r="G18" i="331"/>
  <c r="D23" i="331"/>
  <c r="D16" i="331"/>
  <c r="H36" i="331"/>
  <c r="H36" i="339"/>
  <c r="G19" i="339"/>
  <c r="E24" i="339"/>
  <c r="H20" i="339"/>
  <c r="E23" i="339"/>
  <c r="D22" i="339"/>
  <c r="G33" i="339"/>
  <c r="F21" i="339"/>
  <c r="H29" i="339"/>
  <c r="E34" i="339"/>
  <c r="H19" i="339"/>
  <c r="E21" i="339"/>
  <c r="G30" i="339"/>
  <c r="F17" i="339"/>
  <c r="G17" i="339"/>
  <c r="D28" i="347"/>
  <c r="D19" i="347"/>
  <c r="D22" i="347"/>
  <c r="D20" i="347"/>
  <c r="G17" i="347"/>
  <c r="D25" i="347"/>
  <c r="G30" i="347"/>
  <c r="E27" i="347"/>
  <c r="G23" i="347"/>
  <c r="D32" i="347"/>
  <c r="H18" i="347"/>
  <c r="D21" i="347"/>
  <c r="H17" i="347"/>
  <c r="H25" i="347"/>
  <c r="G26" i="347"/>
  <c r="E32" i="347"/>
  <c r="D13" i="347"/>
  <c r="H32" i="347"/>
  <c r="G20" i="347"/>
  <c r="G19" i="347"/>
  <c r="E19" i="347"/>
  <c r="E26" i="347"/>
  <c r="F28" i="573"/>
  <c r="E25" i="573"/>
  <c r="H23" i="573"/>
  <c r="F19" i="577"/>
  <c r="D17" i="577"/>
  <c r="E34" i="577"/>
  <c r="G35" i="586"/>
  <c r="H21" i="586"/>
  <c r="F34" i="590"/>
  <c r="G34" i="590"/>
  <c r="G20" i="590"/>
  <c r="E28" i="590"/>
  <c r="E20" i="590"/>
  <c r="F34" i="594"/>
  <c r="E28" i="594"/>
  <c r="F25" i="594"/>
  <c r="D22" i="594"/>
  <c r="H21" i="594"/>
  <c r="F21" i="594"/>
  <c r="F31" i="598"/>
  <c r="F23" i="598"/>
  <c r="E34" i="602"/>
  <c r="D18" i="602"/>
  <c r="E18" i="602"/>
  <c r="D31" i="602"/>
  <c r="F32" i="602"/>
  <c r="E27" i="602"/>
  <c r="G26" i="602"/>
  <c r="H32" i="602"/>
  <c r="G35" i="606"/>
  <c r="G25" i="606"/>
  <c r="D7" i="606"/>
  <c r="E38" i="606" s="1"/>
  <c r="E19" i="606"/>
  <c r="E22" i="606"/>
  <c r="F35" i="606"/>
  <c r="E29" i="606"/>
  <c r="E27" i="610"/>
  <c r="F24" i="610"/>
  <c r="G32" i="327"/>
  <c r="F22" i="343"/>
  <c r="E35" i="323"/>
  <c r="H28" i="323"/>
  <c r="G27" i="327"/>
  <c r="D29" i="331"/>
  <c r="H30" i="331"/>
  <c r="E35" i="335"/>
  <c r="D24" i="339"/>
  <c r="H27" i="339"/>
  <c r="F35" i="343"/>
  <c r="H17" i="343"/>
  <c r="E27" i="323"/>
  <c r="H23" i="327"/>
  <c r="F33" i="331"/>
  <c r="D28" i="339"/>
  <c r="F32" i="323"/>
  <c r="E27" i="327"/>
  <c r="H20" i="327"/>
  <c r="H33" i="331"/>
  <c r="E34" i="335"/>
  <c r="H27" i="335"/>
  <c r="E20" i="339"/>
  <c r="F19" i="339"/>
  <c r="F26" i="343"/>
  <c r="E30" i="323"/>
  <c r="F18" i="323"/>
  <c r="G22" i="327"/>
  <c r="G31" i="331"/>
  <c r="F25" i="331"/>
  <c r="E19" i="335"/>
  <c r="D9" i="339"/>
  <c r="H23" i="339"/>
  <c r="H25" i="343"/>
  <c r="E22" i="323"/>
  <c r="G30" i="327"/>
  <c r="D13" i="331"/>
  <c r="H27" i="331"/>
  <c r="G21" i="335"/>
  <c r="E29" i="339"/>
  <c r="H17" i="339"/>
  <c r="H31" i="343"/>
  <c r="D31" i="351"/>
  <c r="H26" i="355"/>
  <c r="E32" i="355"/>
  <c r="E18" i="355"/>
  <c r="H35" i="351"/>
  <c r="H23" i="351"/>
  <c r="D23" i="351"/>
  <c r="E24" i="351"/>
  <c r="F29" i="351"/>
  <c r="F17" i="351"/>
  <c r="D9" i="335"/>
  <c r="G20" i="315"/>
  <c r="E24" i="347"/>
  <c r="E23" i="320"/>
  <c r="H26" i="320"/>
  <c r="D19" i="320"/>
  <c r="G17" i="320"/>
  <c r="D17" i="320"/>
  <c r="G31" i="335"/>
  <c r="F32" i="315"/>
  <c r="E32" i="343"/>
  <c r="G36" i="355"/>
  <c r="H28" i="351"/>
  <c r="G24" i="351"/>
  <c r="E33" i="347"/>
  <c r="H21" i="347"/>
  <c r="D30" i="343"/>
  <c r="D30" i="331"/>
  <c r="E20" i="315"/>
  <c r="E30" i="315"/>
  <c r="E32" i="315"/>
  <c r="H25" i="355"/>
  <c r="D17" i="355"/>
  <c r="F26" i="347"/>
  <c r="D18" i="339"/>
  <c r="G22" i="331"/>
  <c r="E34" i="323"/>
  <c r="F24" i="602"/>
  <c r="H20" i="584"/>
  <c r="E21" i="584"/>
  <c r="G34" i="584"/>
  <c r="F21" i="584"/>
  <c r="D28" i="584"/>
  <c r="G21" i="576"/>
  <c r="D22" i="576"/>
  <c r="G35" i="576"/>
  <c r="H21" i="576"/>
  <c r="F28" i="576"/>
  <c r="E33" i="572"/>
  <c r="H18" i="572"/>
  <c r="H31" i="572"/>
  <c r="E20" i="572"/>
  <c r="G26" i="572"/>
  <c r="F33" i="572"/>
  <c r="G36" i="346"/>
  <c r="G34" i="346"/>
  <c r="G32" i="346"/>
  <c r="G30" i="346"/>
  <c r="G28" i="346"/>
  <c r="G26" i="346"/>
  <c r="G24" i="346"/>
  <c r="G22" i="346"/>
  <c r="G20" i="346"/>
  <c r="G18" i="346"/>
  <c r="E35" i="350"/>
  <c r="E33" i="350"/>
  <c r="E31" i="350"/>
  <c r="E29" i="350"/>
  <c r="E27" i="350"/>
  <c r="E25" i="350"/>
  <c r="E23" i="350"/>
  <c r="E21" i="350"/>
  <c r="E19" i="350"/>
  <c r="G35" i="354"/>
  <c r="G33" i="354"/>
  <c r="G31" i="354"/>
  <c r="G29" i="354"/>
  <c r="G27" i="354"/>
  <c r="G25" i="354"/>
  <c r="G23" i="354"/>
  <c r="G21" i="354"/>
  <c r="G19" i="354"/>
  <c r="G17" i="354"/>
  <c r="G27" i="358"/>
  <c r="D13" i="354"/>
  <c r="D16" i="354"/>
  <c r="D30" i="354"/>
  <c r="D29" i="354"/>
  <c r="D17" i="350"/>
  <c r="D20" i="350"/>
  <c r="D32" i="350"/>
  <c r="H19" i="342"/>
  <c r="F23" i="342"/>
  <c r="F27" i="342"/>
  <c r="F30" i="342"/>
  <c r="H33" i="342"/>
  <c r="E18" i="342"/>
  <c r="G21" i="342"/>
  <c r="E25" i="342"/>
  <c r="E29" i="342"/>
  <c r="E32" i="342"/>
  <c r="G35" i="342"/>
  <c r="D9" i="342"/>
  <c r="D30" i="342"/>
  <c r="H20" i="338"/>
  <c r="H23" i="338"/>
  <c r="F27" i="338"/>
  <c r="F31" i="338"/>
  <c r="H34" i="338"/>
  <c r="G18" i="338"/>
  <c r="G22" i="338"/>
  <c r="G25" i="338"/>
  <c r="E29" i="338"/>
  <c r="E33" i="338"/>
  <c r="G36" i="338"/>
  <c r="D9" i="338"/>
  <c r="F18" i="334"/>
  <c r="F21" i="334"/>
  <c r="F25" i="334"/>
  <c r="H28" i="334"/>
  <c r="F32" i="334"/>
  <c r="F36" i="334"/>
  <c r="E20" i="334"/>
  <c r="E23" i="334"/>
  <c r="E27" i="334"/>
  <c r="G32" i="334"/>
  <c r="D17" i="334"/>
  <c r="H19" i="330"/>
  <c r="H24" i="330"/>
  <c r="F30" i="330"/>
  <c r="H35" i="330"/>
  <c r="G20" i="330"/>
  <c r="E26" i="330"/>
  <c r="G31" i="330"/>
  <c r="D19" i="330"/>
  <c r="F29" i="326"/>
  <c r="H26" i="322"/>
  <c r="D26" i="311"/>
  <c r="G33" i="311"/>
  <c r="E23" i="311"/>
  <c r="D29" i="322"/>
  <c r="D24" i="322"/>
  <c r="G30" i="322"/>
  <c r="G17" i="322"/>
  <c r="F21" i="322"/>
  <c r="D21" i="322"/>
  <c r="G28" i="322"/>
  <c r="H31" i="322"/>
  <c r="H17" i="322"/>
  <c r="D26" i="326"/>
  <c r="D13" i="326"/>
  <c r="E22" i="326"/>
  <c r="F34" i="326"/>
  <c r="F28" i="326"/>
  <c r="F20" i="326"/>
  <c r="E32" i="326"/>
  <c r="E20" i="326"/>
  <c r="H33" i="326"/>
  <c r="H25" i="326"/>
  <c r="F18" i="326"/>
  <c r="D31" i="330"/>
  <c r="D24" i="330"/>
  <c r="D23" i="330"/>
  <c r="D13" i="330"/>
  <c r="E34" i="330"/>
  <c r="G30" i="330"/>
  <c r="E28" i="330"/>
  <c r="G25" i="330"/>
  <c r="G22" i="330"/>
  <c r="E20" i="330"/>
  <c r="G17" i="330"/>
  <c r="H34" i="330"/>
  <c r="F32" i="330"/>
  <c r="H29" i="330"/>
  <c r="H26" i="330"/>
  <c r="F24" i="330"/>
  <c r="H21" i="330"/>
  <c r="H18" i="330"/>
  <c r="D22" i="330"/>
  <c r="D18" i="330"/>
  <c r="G36" i="330"/>
  <c r="G33" i="330"/>
  <c r="E30" i="330"/>
  <c r="G27" i="330"/>
  <c r="G24" i="330"/>
  <c r="E22" i="330"/>
  <c r="G19" i="330"/>
  <c r="H36" i="330"/>
  <c r="F34" i="330"/>
  <c r="H31" i="330"/>
  <c r="H28" i="330"/>
  <c r="F26" i="330"/>
  <c r="H23" i="330"/>
  <c r="H20" i="330"/>
  <c r="F18" i="330"/>
  <c r="D26" i="334"/>
  <c r="D28" i="334"/>
  <c r="D16" i="334"/>
  <c r="D7" i="334"/>
  <c r="E38" i="334" s="1"/>
  <c r="G34" i="334"/>
  <c r="E32" i="334"/>
  <c r="E29" i="334"/>
  <c r="G26" i="334"/>
  <c r="E24" i="334"/>
  <c r="E21" i="334"/>
  <c r="G18" i="334"/>
  <c r="F35" i="334"/>
  <c r="H32" i="334"/>
  <c r="F30" i="334"/>
  <c r="F27" i="334"/>
  <c r="H24" i="334"/>
  <c r="F22" i="334"/>
  <c r="F19" i="334"/>
  <c r="D24" i="334"/>
  <c r="D25" i="334"/>
  <c r="D21" i="334"/>
  <c r="G36" i="334"/>
  <c r="E34" i="334"/>
  <c r="E31" i="334"/>
  <c r="G28" i="334"/>
  <c r="D29" i="338"/>
  <c r="D30" i="338"/>
  <c r="D18" i="338"/>
  <c r="D13" i="338"/>
  <c r="E35" i="338"/>
  <c r="G32" i="338"/>
  <c r="G29" i="338"/>
  <c r="E27" i="338"/>
  <c r="G24" i="338"/>
  <c r="G21" i="338"/>
  <c r="E19" i="338"/>
  <c r="H35" i="338"/>
  <c r="F33" i="338"/>
  <c r="H30" i="338"/>
  <c r="H27" i="338"/>
  <c r="F25" i="338"/>
  <c r="H22" i="338"/>
  <c r="H19" i="338"/>
  <c r="F17" i="338"/>
  <c r="D22" i="342"/>
  <c r="D23" i="342"/>
  <c r="D21" i="342"/>
  <c r="E36" i="342"/>
  <c r="G33" i="342"/>
  <c r="E31" i="342"/>
  <c r="E28" i="342"/>
  <c r="G25" i="342"/>
  <c r="E23" i="342"/>
  <c r="E20" i="342"/>
  <c r="G17" i="342"/>
  <c r="F34" i="342"/>
  <c r="H31" i="342"/>
  <c r="F29" i="342"/>
  <c r="F26" i="342"/>
  <c r="H23" i="342"/>
  <c r="F21" i="342"/>
  <c r="F18" i="342"/>
  <c r="F17" i="346"/>
  <c r="D22" i="346"/>
  <c r="D19" i="346"/>
  <c r="H18" i="350"/>
  <c r="H24" i="350"/>
  <c r="D11" i="616"/>
  <c r="D11" i="340"/>
  <c r="D11" i="324"/>
  <c r="E22" i="312"/>
  <c r="G36" i="316"/>
  <c r="H35" i="352"/>
  <c r="F29" i="312"/>
  <c r="G26" i="316"/>
  <c r="F32" i="352"/>
  <c r="G25" i="312"/>
  <c r="G21" i="316"/>
  <c r="F28" i="352"/>
  <c r="F35" i="344"/>
  <c r="F19" i="344"/>
  <c r="H30" i="344"/>
  <c r="F17" i="340"/>
  <c r="E29" i="340"/>
  <c r="H30" i="340"/>
  <c r="D28" i="340"/>
  <c r="E25" i="336"/>
  <c r="H34" i="336"/>
  <c r="H17" i="332"/>
  <c r="G29" i="332"/>
  <c r="F30" i="332"/>
  <c r="D25" i="332"/>
  <c r="G24" i="328"/>
  <c r="F25" i="328"/>
  <c r="D20" i="328"/>
  <c r="G23" i="324"/>
  <c r="F28" i="324"/>
  <c r="D18" i="324"/>
  <c r="E25" i="312"/>
  <c r="F32" i="348"/>
  <c r="G25" i="352"/>
  <c r="E36" i="348"/>
  <c r="H34" i="352"/>
  <c r="D16" i="352"/>
  <c r="G30" i="352"/>
  <c r="E26" i="352"/>
  <c r="G27" i="348"/>
  <c r="D21" i="348"/>
  <c r="H29" i="348"/>
  <c r="H36" i="348"/>
  <c r="G28" i="348"/>
  <c r="G17" i="348"/>
  <c r="D31" i="348"/>
  <c r="F22" i="348"/>
  <c r="F31" i="348"/>
  <c r="F23" i="348"/>
  <c r="E32" i="348"/>
  <c r="E24" i="348"/>
  <c r="D19" i="348"/>
  <c r="H34" i="348"/>
  <c r="H26" i="348"/>
  <c r="H18" i="348"/>
  <c r="H31" i="348"/>
  <c r="D25" i="348"/>
  <c r="E33" i="352"/>
  <c r="G34" i="348"/>
  <c r="F17" i="352"/>
  <c r="F22" i="352"/>
  <c r="G36" i="352"/>
  <c r="E32" i="352"/>
  <c r="E29" i="352"/>
  <c r="G35" i="352"/>
  <c r="D9" i="352"/>
  <c r="E27" i="352"/>
  <c r="D30" i="352"/>
  <c r="H29" i="344"/>
  <c r="E35" i="328"/>
  <c r="H28" i="336"/>
  <c r="G32" i="344"/>
  <c r="G19" i="332"/>
  <c r="E26" i="312"/>
  <c r="D17" i="316"/>
  <c r="F31" i="324"/>
  <c r="D23" i="328"/>
  <c r="G24" i="332"/>
  <c r="G21" i="336"/>
  <c r="G33" i="340"/>
  <c r="E23" i="344"/>
  <c r="G35" i="344"/>
  <c r="D23" i="344"/>
  <c r="E35" i="340"/>
  <c r="G20" i="336"/>
  <c r="F23" i="336"/>
  <c r="D16" i="332"/>
  <c r="E21" i="332"/>
  <c r="F27" i="328"/>
  <c r="F22" i="328"/>
  <c r="F26" i="324"/>
  <c r="G32" i="324"/>
  <c r="G21" i="324"/>
  <c r="E22" i="316"/>
  <c r="D7" i="316"/>
  <c r="E38" i="316" s="1"/>
  <c r="G31" i="312"/>
  <c r="H17" i="340"/>
  <c r="G27" i="340"/>
  <c r="F24" i="340"/>
  <c r="E34" i="340"/>
  <c r="H31" i="336"/>
  <c r="D9" i="336"/>
  <c r="E28" i="336"/>
  <c r="G18" i="332"/>
  <c r="F23" i="332"/>
  <c r="D30" i="332"/>
  <c r="G33" i="328"/>
  <c r="E20" i="328"/>
  <c r="H30" i="324"/>
  <c r="F17" i="324"/>
  <c r="E28" i="352"/>
  <c r="G32" i="352"/>
  <c r="D17" i="352"/>
  <c r="D24" i="352"/>
  <c r="D18" i="316"/>
  <c r="D20" i="312"/>
  <c r="G32" i="348"/>
  <c r="H27" i="311"/>
  <c r="G27" i="311"/>
  <c r="F17" i="319"/>
  <c r="D16" i="319"/>
  <c r="G27" i="312"/>
  <c r="G23" i="316"/>
  <c r="H27" i="352"/>
  <c r="F34" i="312"/>
  <c r="E32" i="316"/>
  <c r="F24" i="352"/>
  <c r="E31" i="312"/>
  <c r="D9" i="316"/>
  <c r="F20" i="352"/>
  <c r="F21" i="344"/>
  <c r="H32" i="344"/>
  <c r="H36" i="344"/>
  <c r="E25" i="340"/>
  <c r="H26" i="340"/>
  <c r="D19" i="340"/>
  <c r="E21" i="336"/>
  <c r="H22" i="336"/>
  <c r="G34" i="336"/>
  <c r="G17" i="332"/>
  <c r="F18" i="332"/>
  <c r="E30" i="332"/>
  <c r="H32" i="328"/>
  <c r="D30" i="328"/>
  <c r="E25" i="328"/>
  <c r="H31" i="324"/>
  <c r="D32" i="324"/>
  <c r="E28" i="324"/>
  <c r="G28" i="316"/>
  <c r="F24" i="348"/>
  <c r="D13" i="352"/>
  <c r="G31" i="348"/>
  <c r="H26" i="352"/>
  <c r="F35" i="352"/>
  <c r="G22" i="352"/>
  <c r="E18" i="352"/>
  <c r="G30" i="348"/>
  <c r="G19" i="348"/>
  <c r="H33" i="348"/>
  <c r="H17" i="348"/>
  <c r="E31" i="348"/>
  <c r="G20" i="348"/>
  <c r="D32" i="348"/>
  <c r="F26" i="348"/>
  <c r="F33" i="348"/>
  <c r="F25" i="348"/>
  <c r="F17" i="348"/>
  <c r="E26" i="348"/>
  <c r="E18" i="348"/>
  <c r="D24" i="348"/>
  <c r="H28" i="348"/>
  <c r="H20" i="348"/>
  <c r="H31" i="352"/>
  <c r="G21" i="352"/>
  <c r="G29" i="348"/>
  <c r="H32" i="352"/>
  <c r="D25" i="352"/>
  <c r="G28" i="352"/>
  <c r="E24" i="352"/>
  <c r="G33" i="352"/>
  <c r="D18" i="352"/>
  <c r="G19" i="352"/>
  <c r="E31" i="352"/>
  <c r="D7" i="352"/>
  <c r="E38" i="352" s="1"/>
  <c r="D23" i="324"/>
  <c r="F20" i="332"/>
  <c r="G35" i="332"/>
  <c r="D16" i="344"/>
  <c r="D24" i="312"/>
  <c r="G24" i="316"/>
  <c r="E21" i="324"/>
  <c r="F24" i="328"/>
  <c r="D24" i="332"/>
  <c r="G29" i="336"/>
  <c r="D20" i="340"/>
  <c r="E27" i="344"/>
  <c r="H31" i="344"/>
  <c r="G21" i="344"/>
  <c r="F23" i="340"/>
  <c r="G32" i="340"/>
  <c r="F36" i="336"/>
  <c r="H27" i="332"/>
  <c r="D19" i="332"/>
  <c r="F19" i="328"/>
  <c r="D32" i="328"/>
  <c r="G22" i="328"/>
  <c r="H20" i="324"/>
  <c r="D9" i="324"/>
  <c r="H30" i="316"/>
  <c r="F28" i="316"/>
  <c r="D13" i="312"/>
  <c r="D25" i="312"/>
  <c r="G21" i="340"/>
  <c r="F22" i="340"/>
  <c r="E30" i="340"/>
  <c r="H27" i="336"/>
  <c r="G35" i="336"/>
  <c r="E26" i="336"/>
  <c r="H30" i="332"/>
  <c r="F21" i="332"/>
  <c r="D21" i="332"/>
  <c r="G25" i="328"/>
  <c r="F36" i="328"/>
  <c r="H24" i="324"/>
  <c r="D28" i="324"/>
  <c r="E35" i="324"/>
  <c r="H25" i="352"/>
  <c r="F34" i="352"/>
  <c r="F23" i="352"/>
  <c r="D30" i="316"/>
  <c r="E29" i="312"/>
  <c r="E18" i="324"/>
  <c r="E27" i="319"/>
  <c r="H18" i="352"/>
  <c r="F27" i="352"/>
  <c r="D20" i="352"/>
  <c r="H33" i="352"/>
  <c r="E33" i="348"/>
  <c r="G22" i="348"/>
  <c r="D22" i="348"/>
  <c r="H21" i="348"/>
  <c r="G33" i="348"/>
  <c r="E23" i="348"/>
  <c r="D20" i="348"/>
  <c r="F30" i="348"/>
  <c r="F35" i="348"/>
  <c r="F27" i="348"/>
  <c r="F19" i="348"/>
  <c r="E28" i="348"/>
  <c r="E20" i="348"/>
  <c r="D28" i="348"/>
  <c r="H30" i="348"/>
  <c r="H22" i="348"/>
  <c r="D32" i="352"/>
  <c r="H24" i="352"/>
  <c r="F33" i="352"/>
  <c r="G20" i="352"/>
  <c r="D21" i="352"/>
  <c r="G17" i="352"/>
  <c r="E25" i="352"/>
  <c r="E35" i="352"/>
  <c r="E19" i="352"/>
  <c r="F36" i="332"/>
  <c r="D17" i="344"/>
  <c r="F30" i="324"/>
  <c r="D24" i="340"/>
  <c r="E36" i="344"/>
  <c r="G36" i="312"/>
  <c r="F25" i="312"/>
  <c r="F33" i="316"/>
  <c r="D31" i="328"/>
  <c r="D9" i="332"/>
  <c r="E20" i="336"/>
  <c r="E24" i="340"/>
  <c r="E35" i="344"/>
  <c r="H35" i="344"/>
  <c r="G23" i="344"/>
  <c r="G24" i="340"/>
  <c r="F28" i="336"/>
  <c r="D30" i="336"/>
  <c r="G30" i="332"/>
  <c r="E20" i="332"/>
  <c r="H31" i="328"/>
  <c r="D25" i="328"/>
  <c r="D31" i="324"/>
  <c r="E31" i="324"/>
  <c r="F18" i="316"/>
  <c r="G20" i="316"/>
  <c r="E27" i="312"/>
  <c r="G26" i="312"/>
  <c r="H31" i="340"/>
  <c r="D21" i="340"/>
  <c r="E20" i="340"/>
  <c r="D29" i="340"/>
  <c r="G25" i="336"/>
  <c r="F32" i="336"/>
  <c r="G36" i="332"/>
  <c r="H33" i="328"/>
  <c r="F20" i="328"/>
  <c r="G26" i="324"/>
  <c r="E29" i="324"/>
  <c r="D29" i="352"/>
  <c r="D19" i="352"/>
  <c r="F29" i="352"/>
  <c r="G32" i="330"/>
  <c r="G35" i="330"/>
  <c r="D17" i="330"/>
  <c r="D20" i="330"/>
  <c r="D32" i="330"/>
  <c r="F21" i="326"/>
  <c r="F26" i="326"/>
  <c r="H31" i="326"/>
  <c r="G17" i="326"/>
  <c r="E23" i="326"/>
  <c r="E33" i="326"/>
  <c r="D32" i="326"/>
  <c r="F23" i="322"/>
  <c r="H33" i="322"/>
  <c r="E25" i="322"/>
  <c r="G35" i="322"/>
  <c r="F17" i="311"/>
  <c r="D17" i="311"/>
  <c r="D18" i="311"/>
  <c r="G17" i="570"/>
  <c r="E17" i="570"/>
  <c r="H20" i="570"/>
  <c r="D23" i="570"/>
  <c r="F34" i="570"/>
  <c r="F19" i="326"/>
  <c r="H21" i="326"/>
  <c r="F24" i="326"/>
  <c r="F27" i="326"/>
  <c r="H29" i="326"/>
  <c r="F32" i="326"/>
  <c r="F35" i="326"/>
  <c r="E18" i="326"/>
  <c r="E21" i="326"/>
  <c r="E24" i="326"/>
  <c r="G29" i="326"/>
  <c r="E35" i="326"/>
  <c r="D18" i="326"/>
  <c r="D29" i="326"/>
  <c r="H18" i="322"/>
  <c r="H23" i="322"/>
  <c r="F29" i="322"/>
  <c r="H34" i="322"/>
  <c r="G20" i="322"/>
  <c r="G25" i="322"/>
  <c r="E31" i="322"/>
  <c r="G36" i="322"/>
  <c r="D23" i="322"/>
  <c r="H17" i="311"/>
  <c r="F28" i="311"/>
  <c r="G17" i="311"/>
  <c r="E28" i="311"/>
  <c r="D21" i="311"/>
  <c r="H34" i="354"/>
  <c r="F17" i="326"/>
  <c r="H19" i="326"/>
  <c r="F22" i="326"/>
  <c r="F25" i="326"/>
  <c r="H27" i="326"/>
  <c r="F30" i="326"/>
  <c r="F33" i="326"/>
  <c r="H35" i="326"/>
  <c r="E19" i="326"/>
  <c r="G21" i="326"/>
  <c r="E25" i="326"/>
  <c r="E30" i="326"/>
  <c r="G35" i="326"/>
  <c r="D21" i="326"/>
  <c r="D31" i="326"/>
  <c r="H20" i="322"/>
  <c r="H25" i="322"/>
  <c r="F31" i="322"/>
  <c r="H36" i="322"/>
  <c r="G22" i="322"/>
  <c r="G27" i="322"/>
  <c r="E33" i="322"/>
  <c r="D19" i="322"/>
  <c r="D32" i="322"/>
  <c r="F22" i="311"/>
  <c r="F33" i="311"/>
  <c r="E22" i="311"/>
  <c r="E33" i="311"/>
  <c r="G25" i="326"/>
  <c r="E28" i="326"/>
  <c r="E31" i="326"/>
  <c r="G33" i="326"/>
  <c r="E36" i="326"/>
  <c r="D9" i="326"/>
  <c r="D23" i="326"/>
  <c r="D22" i="326"/>
  <c r="F19" i="322"/>
  <c r="H21" i="322"/>
  <c r="H24" i="322"/>
  <c r="F27" i="322"/>
  <c r="H29" i="322"/>
  <c r="H32" i="322"/>
  <c r="F35" i="322"/>
  <c r="G18" i="322"/>
  <c r="E21" i="322"/>
  <c r="G23" i="322"/>
  <c r="G26" i="322"/>
  <c r="E29" i="322"/>
  <c r="G31" i="322"/>
  <c r="G34" i="322"/>
  <c r="D7" i="322"/>
  <c r="E38" i="322" s="1"/>
  <c r="D16" i="322"/>
  <c r="D28" i="322"/>
  <c r="D26" i="322"/>
  <c r="H19" i="311"/>
  <c r="F25" i="311"/>
  <c r="F30" i="311"/>
  <c r="H35" i="311"/>
  <c r="G19" i="311"/>
  <c r="E25" i="311"/>
  <c r="E30" i="311"/>
  <c r="G35" i="311"/>
  <c r="D32" i="311"/>
  <c r="F25" i="346"/>
  <c r="H32" i="354"/>
  <c r="G23" i="326"/>
  <c r="E26" i="326"/>
  <c r="E29" i="326"/>
  <c r="G31" i="326"/>
  <c r="E34" i="326"/>
  <c r="D7" i="326"/>
  <c r="E38" i="326" s="1"/>
  <c r="D16" i="326"/>
  <c r="D25" i="326"/>
  <c r="F17" i="322"/>
  <c r="H19" i="322"/>
  <c r="H22" i="322"/>
  <c r="F25" i="322"/>
  <c r="H27" i="322"/>
  <c r="H30" i="322"/>
  <c r="F33" i="322"/>
  <c r="H35" i="322"/>
  <c r="E19" i="322"/>
  <c r="G21" i="322"/>
  <c r="G24" i="322"/>
  <c r="E27" i="322"/>
  <c r="G29" i="322"/>
  <c r="G32" i="322"/>
  <c r="E35" i="322"/>
  <c r="D13" i="322"/>
  <c r="D20" i="322"/>
  <c r="D30" i="322"/>
  <c r="F20" i="311"/>
  <c r="H25" i="311"/>
  <c r="F31" i="311"/>
  <c r="F36" i="311"/>
  <c r="E20" i="311"/>
  <c r="G25" i="311"/>
  <c r="E31" i="311"/>
  <c r="E36" i="311"/>
  <c r="D22" i="311"/>
  <c r="H34" i="350"/>
  <c r="F18" i="311"/>
  <c r="F21" i="311"/>
  <c r="H23" i="311"/>
  <c r="F26" i="311"/>
  <c r="F29" i="311"/>
  <c r="H31" i="311"/>
  <c r="F34" i="311"/>
  <c r="D7" i="311"/>
  <c r="E38" i="311" s="1"/>
  <c r="E18" i="311"/>
  <c r="E21" i="311"/>
  <c r="G23" i="311"/>
  <c r="E26" i="311"/>
  <c r="E29" i="311"/>
  <c r="G31" i="311"/>
  <c r="E34" i="311"/>
  <c r="D9" i="311"/>
  <c r="D23" i="311"/>
  <c r="D29" i="311"/>
  <c r="F19" i="311"/>
  <c r="H21" i="311"/>
  <c r="F24" i="311"/>
  <c r="F27" i="311"/>
  <c r="H29" i="311"/>
  <c r="F32" i="311"/>
  <c r="F35" i="311"/>
  <c r="D13" i="311"/>
  <c r="E19" i="311"/>
  <c r="G21" i="311"/>
  <c r="E24" i="311"/>
  <c r="E27" i="311"/>
  <c r="G29" i="311"/>
  <c r="E32" i="311"/>
  <c r="E35" i="311"/>
  <c r="D16" i="311"/>
  <c r="D30" i="311"/>
  <c r="D31" i="311"/>
  <c r="D11" i="614"/>
  <c r="D11" i="581"/>
  <c r="D25" i="311"/>
  <c r="F36" i="182"/>
  <c r="G21" i="182"/>
  <c r="F27" i="182"/>
  <c r="D7" i="182"/>
  <c r="E38" i="182" s="1"/>
  <c r="D28" i="182"/>
  <c r="E31" i="182"/>
  <c r="F28" i="182"/>
  <c r="E22" i="182"/>
  <c r="D17" i="182"/>
  <c r="H26" i="182"/>
  <c r="G20" i="182"/>
  <c r="G36" i="182"/>
  <c r="H27" i="182"/>
  <c r="D13" i="182"/>
  <c r="E21" i="182"/>
  <c r="F33" i="182"/>
  <c r="G19" i="182"/>
  <c r="D16" i="182"/>
  <c r="F20" i="182"/>
  <c r="E30" i="182"/>
  <c r="H18" i="182"/>
  <c r="H34" i="182"/>
  <c r="G28" i="182"/>
  <c r="F25" i="182"/>
  <c r="H33" i="182"/>
  <c r="D9" i="182"/>
  <c r="D22" i="182"/>
  <c r="F30" i="182"/>
  <c r="E24" i="182"/>
  <c r="D24" i="182"/>
  <c r="H28" i="182"/>
  <c r="G22" i="182"/>
  <c r="D19" i="182"/>
  <c r="G17" i="182"/>
  <c r="F23" i="182"/>
  <c r="E33" i="182"/>
  <c r="F29" i="567"/>
  <c r="D31" i="567"/>
  <c r="H30" i="567"/>
  <c r="H19" i="567"/>
  <c r="H24" i="567"/>
  <c r="G18" i="567"/>
  <c r="D9" i="567"/>
  <c r="D29" i="567"/>
  <c r="F36" i="567"/>
  <c r="H23" i="567"/>
  <c r="D22" i="567"/>
  <c r="D32" i="567"/>
  <c r="D24" i="567"/>
  <c r="H25" i="567"/>
  <c r="G29" i="567"/>
  <c r="E26" i="567"/>
  <c r="E18" i="567"/>
  <c r="G22" i="567"/>
  <c r="E36" i="567"/>
  <c r="D13" i="606"/>
  <c r="H21" i="606"/>
  <c r="D22" i="606"/>
  <c r="F19" i="602"/>
  <c r="H20" i="602"/>
  <c r="E26" i="315"/>
  <c r="D13" i="315"/>
  <c r="D25" i="315"/>
  <c r="G29" i="315"/>
  <c r="E19" i="315"/>
  <c r="F30" i="315"/>
  <c r="H19" i="315"/>
  <c r="D18" i="315"/>
  <c r="G27" i="315"/>
  <c r="F28" i="315"/>
  <c r="H17" i="315"/>
  <c r="E36" i="315"/>
  <c r="G25" i="315"/>
  <c r="D7" i="315"/>
  <c r="E38" i="315" s="1"/>
  <c r="F26" i="315"/>
  <c r="E21" i="315"/>
  <c r="H29" i="315"/>
  <c r="H20" i="315"/>
  <c r="H28" i="315"/>
  <c r="H36" i="315"/>
  <c r="G22" i="315"/>
  <c r="G30" i="315"/>
  <c r="D20" i="315"/>
  <c r="F27" i="315"/>
  <c r="D16" i="315"/>
  <c r="E27" i="315"/>
  <c r="D17" i="315"/>
  <c r="H27" i="315"/>
  <c r="F17" i="315"/>
  <c r="G35" i="315"/>
  <c r="E25" i="315"/>
  <c r="F36" i="315"/>
  <c r="H25" i="315"/>
  <c r="D31" i="315"/>
  <c r="G33" i="315"/>
  <c r="E23" i="315"/>
  <c r="F34" i="315"/>
  <c r="H23" i="315"/>
  <c r="G31" i="315"/>
  <c r="E18" i="315"/>
  <c r="H22" i="315"/>
  <c r="H30" i="315"/>
  <c r="D19" i="315"/>
  <c r="G24" i="315"/>
  <c r="G32" i="315"/>
  <c r="D28" i="315"/>
  <c r="D30" i="323"/>
  <c r="G29" i="323"/>
  <c r="H33" i="323"/>
  <c r="H17" i="323"/>
  <c r="E26" i="323"/>
  <c r="H24" i="323"/>
  <c r="E32" i="323"/>
  <c r="H30" i="323"/>
  <c r="D21" i="323"/>
  <c r="G27" i="323"/>
  <c r="H31" i="323"/>
  <c r="D25" i="323"/>
  <c r="E23" i="323"/>
  <c r="F22" i="323"/>
  <c r="E29" i="323"/>
  <c r="F28" i="323"/>
  <c r="G35" i="323"/>
  <c r="H23" i="323"/>
  <c r="H32" i="323"/>
  <c r="G18" i="323"/>
  <c r="D23" i="323"/>
  <c r="F24" i="323"/>
  <c r="E36" i="323"/>
  <c r="F31" i="323"/>
  <c r="G32" i="323"/>
  <c r="F23" i="323"/>
  <c r="G24" i="323"/>
  <c r="D32" i="323"/>
  <c r="D20" i="323"/>
  <c r="G21" i="323"/>
  <c r="G36" i="323"/>
  <c r="D29" i="323"/>
  <c r="F20" i="323"/>
  <c r="H34" i="323"/>
  <c r="H18" i="323"/>
  <c r="D26" i="327"/>
  <c r="E26" i="327"/>
  <c r="F30" i="327"/>
  <c r="D24" i="327"/>
  <c r="G20" i="327"/>
  <c r="F19" i="327"/>
  <c r="G26" i="327"/>
  <c r="F25" i="327"/>
  <c r="D17" i="327"/>
  <c r="E24" i="327"/>
  <c r="F28" i="327"/>
  <c r="D7" i="327"/>
  <c r="E38" i="327" s="1"/>
  <c r="G17" i="327"/>
  <c r="D28" i="327"/>
  <c r="G23" i="327"/>
  <c r="H22" i="327"/>
  <c r="E32" i="327"/>
  <c r="F20" i="327"/>
  <c r="F27" i="327"/>
  <c r="F33" i="327"/>
  <c r="D19" i="327"/>
  <c r="D30" i="327"/>
  <c r="H34" i="327"/>
  <c r="G35" i="327"/>
  <c r="H31" i="327"/>
  <c r="E33" i="327"/>
  <c r="H36" i="327"/>
  <c r="D16" i="327"/>
  <c r="E18" i="327"/>
  <c r="E31" i="327"/>
  <c r="D9" i="327"/>
  <c r="D31" i="327"/>
  <c r="H33" i="327"/>
  <c r="D18" i="331"/>
  <c r="E22" i="331"/>
  <c r="F26" i="331"/>
  <c r="G35" i="331"/>
  <c r="H34" i="331"/>
  <c r="D24" i="331"/>
  <c r="G20" i="331"/>
  <c r="F19" i="331"/>
  <c r="E36" i="331"/>
  <c r="E20" i="331"/>
  <c r="F24" i="331"/>
  <c r="E33" i="331"/>
  <c r="H31" i="331"/>
  <c r="D7" i="331"/>
  <c r="E38" i="331" s="1"/>
  <c r="G17" i="331"/>
  <c r="E28" i="331"/>
  <c r="D21" i="331"/>
  <c r="F21" i="331"/>
  <c r="F27" i="331"/>
  <c r="E27" i="331"/>
  <c r="F31" i="331"/>
  <c r="G21" i="331"/>
  <c r="H22" i="331"/>
  <c r="G23" i="331"/>
  <c r="D28" i="331"/>
  <c r="H35" i="331"/>
  <c r="D9" i="331"/>
  <c r="H17" i="331"/>
  <c r="E19" i="331"/>
  <c r="D19" i="331"/>
  <c r="D32" i="331"/>
  <c r="F34" i="331"/>
  <c r="E25" i="331"/>
  <c r="E31" i="331"/>
  <c r="G32" i="331"/>
  <c r="D31" i="331"/>
  <c r="G30" i="335"/>
  <c r="H34" i="335"/>
  <c r="H18" i="335"/>
  <c r="G27" i="335"/>
  <c r="F26" i="335"/>
  <c r="G33" i="335"/>
  <c r="F32" i="335"/>
  <c r="D25" i="335"/>
  <c r="G28" i="335"/>
  <c r="H32" i="335"/>
  <c r="D32" i="335"/>
  <c r="E25" i="335"/>
  <c r="H23" i="335"/>
  <c r="E31" i="335"/>
  <c r="H29" i="335"/>
  <c r="G20" i="335"/>
  <c r="G35" i="335"/>
  <c r="D22" i="335"/>
  <c r="F19" i="335"/>
  <c r="E21" i="335"/>
  <c r="F31" i="335"/>
  <c r="E32" i="335"/>
  <c r="F23" i="335"/>
  <c r="E24" i="335"/>
  <c r="D30" i="335"/>
  <c r="F22" i="335"/>
  <c r="G23" i="335"/>
  <c r="D20" i="335"/>
  <c r="H26" i="335"/>
  <c r="E23" i="335"/>
  <c r="D28" i="335"/>
  <c r="E26" i="335"/>
  <c r="H35" i="335"/>
  <c r="D19" i="339"/>
  <c r="G24" i="339"/>
  <c r="D16" i="339"/>
  <c r="F36" i="339"/>
  <c r="F20" i="339"/>
  <c r="E30" i="339"/>
  <c r="H30" i="339"/>
  <c r="D20" i="339"/>
  <c r="G22" i="339"/>
  <c r="E35" i="339"/>
  <c r="F34" i="339"/>
  <c r="F18" i="339"/>
  <c r="G27" i="339"/>
  <c r="H28" i="339"/>
  <c r="D30" i="339"/>
  <c r="F26" i="339"/>
  <c r="D23" i="339"/>
  <c r="E28" i="339"/>
  <c r="D7" i="339"/>
  <c r="E38" i="339" s="1"/>
  <c r="H21" i="339"/>
  <c r="E18" i="339"/>
  <c r="D13" i="339"/>
  <c r="H31" i="339"/>
  <c r="G31" i="339"/>
  <c r="F27" i="339"/>
  <c r="G25" i="339"/>
  <c r="G32" i="339"/>
  <c r="E27" i="339"/>
  <c r="D21" i="339"/>
  <c r="H22" i="339"/>
  <c r="F33" i="339"/>
  <c r="F25" i="339"/>
  <c r="F29" i="339"/>
  <c r="D26" i="343"/>
  <c r="F19" i="343"/>
  <c r="D28" i="343"/>
  <c r="H18" i="343"/>
  <c r="G18" i="343"/>
  <c r="D19" i="343"/>
  <c r="F21" i="343"/>
  <c r="D29" i="343"/>
  <c r="H20" i="343"/>
  <c r="H35" i="343"/>
  <c r="E35" i="343"/>
  <c r="F24" i="343"/>
  <c r="E26" i="343"/>
  <c r="E28" i="343"/>
  <c r="E19" i="343"/>
  <c r="E30" i="343"/>
  <c r="E21" i="343"/>
  <c r="G33" i="343"/>
  <c r="G25" i="343"/>
  <c r="G17" i="343"/>
  <c r="H23" i="343"/>
  <c r="D18" i="343"/>
  <c r="H29" i="343"/>
  <c r="D23" i="343"/>
  <c r="F18" i="343"/>
  <c r="G35" i="343"/>
  <c r="F27" i="343"/>
  <c r="H26" i="343"/>
  <c r="E18" i="343"/>
  <c r="G28" i="343"/>
  <c r="E20" i="343"/>
  <c r="G30" i="343"/>
  <c r="E22" i="343"/>
  <c r="G32" i="343"/>
  <c r="G31" i="343"/>
  <c r="G23" i="343"/>
  <c r="H36" i="343"/>
  <c r="H23" i="347"/>
  <c r="F31" i="347"/>
  <c r="H27" i="347"/>
  <c r="F35" i="347"/>
  <c r="F19" i="347"/>
  <c r="D17" i="347"/>
  <c r="D7" i="347"/>
  <c r="E38" i="347" s="1"/>
  <c r="F32" i="347"/>
  <c r="H24" i="347"/>
  <c r="H36" i="347"/>
  <c r="F21" i="347"/>
  <c r="E23" i="347"/>
  <c r="G33" i="347"/>
  <c r="F29" i="347"/>
  <c r="E25" i="347"/>
  <c r="G35" i="347"/>
  <c r="G21" i="347"/>
  <c r="G32" i="347"/>
  <c r="E30" i="347"/>
  <c r="E22" i="347"/>
  <c r="H29" i="347"/>
  <c r="D18" i="347"/>
  <c r="F18" i="347"/>
  <c r="F34" i="347"/>
  <c r="H26" i="347"/>
  <c r="F33" i="347"/>
  <c r="G25" i="347"/>
  <c r="G36" i="347"/>
  <c r="G27" i="347"/>
  <c r="F17" i="347"/>
  <c r="G24" i="347"/>
  <c r="E35" i="347"/>
  <c r="G34" i="347"/>
  <c r="E36" i="347"/>
  <c r="E28" i="347"/>
  <c r="E20" i="347"/>
  <c r="H18" i="351"/>
  <c r="H34" i="351"/>
  <c r="E27" i="351"/>
  <c r="D22" i="351"/>
  <c r="F26" i="351"/>
  <c r="E21" i="351"/>
  <c r="G31" i="351"/>
  <c r="H20" i="351"/>
  <c r="H36" i="351"/>
  <c r="G25" i="351"/>
  <c r="G36" i="351"/>
  <c r="G22" i="351"/>
  <c r="F24" i="351"/>
  <c r="G35" i="351"/>
  <c r="F28" i="351"/>
  <c r="D20" i="351"/>
  <c r="F23" i="351"/>
  <c r="F31" i="351"/>
  <c r="E20" i="351"/>
  <c r="E28" i="351"/>
  <c r="E36" i="351"/>
  <c r="D17" i="351"/>
  <c r="H21" i="351"/>
  <c r="H29" i="351"/>
  <c r="H22" i="351"/>
  <c r="E19" i="351"/>
  <c r="G29" i="351"/>
  <c r="D9" i="351"/>
  <c r="F30" i="351"/>
  <c r="G23" i="351"/>
  <c r="G34" i="351"/>
  <c r="H24" i="351"/>
  <c r="G17" i="351"/>
  <c r="G28" i="351"/>
  <c r="E25" i="351"/>
  <c r="D9" i="355"/>
  <c r="D23" i="355"/>
  <c r="F17" i="355"/>
  <c r="F25" i="355"/>
  <c r="F33" i="355"/>
  <c r="D22" i="355"/>
  <c r="H19" i="355"/>
  <c r="H27" i="355"/>
  <c r="H35" i="355"/>
  <c r="G17" i="355"/>
  <c r="G28" i="355"/>
  <c r="D25" i="355"/>
  <c r="G19" i="355"/>
  <c r="G30" i="355"/>
  <c r="H20" i="355"/>
  <c r="G24" i="355"/>
  <c r="E35" i="355"/>
  <c r="D29" i="355"/>
  <c r="F26" i="355"/>
  <c r="E20" i="355"/>
  <c r="E28" i="355"/>
  <c r="E36" i="355"/>
  <c r="H22" i="355"/>
  <c r="F36" i="355"/>
  <c r="D21" i="355"/>
  <c r="G18" i="355"/>
  <c r="D24" i="355"/>
  <c r="F19" i="355"/>
  <c r="F27" i="355"/>
  <c r="F35" i="355"/>
  <c r="D13" i="355"/>
  <c r="H21" i="355"/>
  <c r="H29" i="355"/>
  <c r="D19" i="355"/>
  <c r="G20" i="355"/>
  <c r="E31" i="355"/>
  <c r="F24" i="355"/>
  <c r="G22" i="355"/>
  <c r="E33" i="355"/>
  <c r="F32" i="355"/>
  <c r="E27" i="355"/>
  <c r="G31" i="355"/>
  <c r="H28" i="355"/>
  <c r="D32" i="359"/>
  <c r="F33" i="359"/>
  <c r="F31" i="359"/>
  <c r="H21" i="359"/>
  <c r="F36" i="359"/>
  <c r="G32" i="359"/>
  <c r="E20" i="359"/>
  <c r="F17" i="359"/>
  <c r="D13" i="359"/>
  <c r="E23" i="359"/>
  <c r="H29" i="573"/>
  <c r="E23" i="573"/>
  <c r="D16" i="573"/>
  <c r="E24" i="573"/>
  <c r="D28" i="573"/>
  <c r="D19" i="573"/>
  <c r="G35" i="573"/>
  <c r="G28" i="573"/>
  <c r="D22" i="573"/>
  <c r="F35" i="573"/>
  <c r="H21" i="573"/>
  <c r="D23" i="573"/>
  <c r="E22" i="573"/>
  <c r="H31" i="573"/>
  <c r="H18" i="573"/>
  <c r="H36" i="573"/>
  <c r="E33" i="573"/>
  <c r="D20" i="573"/>
  <c r="H17" i="573"/>
  <c r="F26" i="573"/>
  <c r="H30" i="573"/>
  <c r="H33" i="573"/>
  <c r="G30" i="577"/>
  <c r="D24" i="577"/>
  <c r="G17" i="577"/>
  <c r="H25" i="577"/>
  <c r="F30" i="577"/>
  <c r="H32" i="577"/>
  <c r="G36" i="577"/>
  <c r="F29" i="577"/>
  <c r="H22" i="577"/>
  <c r="D9" i="577"/>
  <c r="F23" i="577"/>
  <c r="F25" i="577"/>
  <c r="D23" i="577"/>
  <c r="F27" i="577"/>
  <c r="F32" i="577"/>
  <c r="F17" i="577"/>
  <c r="G32" i="577"/>
  <c r="D26" i="577"/>
  <c r="D30" i="577"/>
  <c r="D28" i="577"/>
  <c r="F26" i="581"/>
  <c r="F28" i="581"/>
  <c r="H33" i="581"/>
  <c r="F24" i="581"/>
  <c r="E24" i="581"/>
  <c r="F17" i="581"/>
  <c r="D31" i="581"/>
  <c r="G29" i="581"/>
  <c r="E33" i="581"/>
  <c r="D9" i="581"/>
  <c r="D20" i="581"/>
  <c r="E33" i="586"/>
  <c r="D20" i="586"/>
  <c r="H17" i="586"/>
  <c r="G28" i="586"/>
  <c r="F35" i="586"/>
  <c r="D23" i="586"/>
  <c r="D22" i="586"/>
  <c r="F17" i="586"/>
  <c r="F26" i="586"/>
  <c r="H35" i="586"/>
  <c r="H30" i="586"/>
  <c r="F31" i="590"/>
  <c r="H24" i="590"/>
  <c r="F18" i="590"/>
  <c r="G27" i="590"/>
  <c r="H33" i="590"/>
  <c r="D28" i="590"/>
  <c r="D31" i="590"/>
  <c r="F24" i="590"/>
  <c r="D18" i="590"/>
  <c r="G26" i="590"/>
  <c r="D32" i="590"/>
  <c r="E26" i="590"/>
  <c r="H27" i="590"/>
  <c r="F33" i="590"/>
  <c r="D19" i="590"/>
  <c r="E35" i="590"/>
  <c r="G21" i="590"/>
  <c r="D21" i="590"/>
  <c r="H31" i="594"/>
  <c r="E25" i="594"/>
  <c r="H18" i="594"/>
  <c r="F28" i="594"/>
  <c r="H36" i="594"/>
  <c r="D32" i="594"/>
  <c r="D19" i="594"/>
  <c r="F31" i="594"/>
  <c r="H24" i="594"/>
  <c r="F18" i="594"/>
  <c r="G27" i="594"/>
  <c r="H34" i="594"/>
  <c r="F30" i="594"/>
  <c r="F17" i="594"/>
  <c r="E35" i="594"/>
  <c r="G21" i="594"/>
  <c r="D21" i="594"/>
  <c r="H23" i="594"/>
  <c r="G28" i="594"/>
  <c r="F35" i="594"/>
  <c r="D23" i="594"/>
  <c r="G31" i="598"/>
  <c r="D9" i="598"/>
  <c r="F17" i="598"/>
  <c r="G32" i="598"/>
  <c r="D24" i="598"/>
  <c r="H25" i="598"/>
  <c r="H22" i="598"/>
  <c r="F34" i="598"/>
  <c r="E22" i="598"/>
  <c r="G17" i="598"/>
  <c r="G36" i="602"/>
  <c r="G32" i="602"/>
  <c r="F29" i="602"/>
  <c r="D26" i="602"/>
  <c r="H22" i="602"/>
  <c r="G19" i="602"/>
  <c r="D9" i="602"/>
  <c r="D30" i="602"/>
  <c r="F23" i="602"/>
  <c r="D17" i="602"/>
  <c r="E26" i="602"/>
  <c r="H33" i="602"/>
  <c r="G20" i="602"/>
  <c r="E36" i="602"/>
  <c r="E32" i="602"/>
  <c r="D29" i="602"/>
  <c r="G25" i="602"/>
  <c r="F22" i="602"/>
  <c r="E19" i="602"/>
  <c r="F36" i="602"/>
  <c r="E29" i="602"/>
  <c r="G22" i="602"/>
  <c r="D7" i="602"/>
  <c r="E38" i="602" s="1"/>
  <c r="G24" i="602"/>
  <c r="D32" i="602"/>
  <c r="D19" i="602"/>
  <c r="G30" i="602"/>
  <c r="D24" i="602"/>
  <c r="G17" i="602"/>
  <c r="H25" i="602"/>
  <c r="E31" i="602"/>
  <c r="F25" i="602"/>
  <c r="G34" i="602"/>
  <c r="H27" i="602"/>
  <c r="E21" i="602"/>
  <c r="F33" i="602"/>
  <c r="E20" i="602"/>
  <c r="H19" i="602"/>
  <c r="E34" i="606"/>
  <c r="G30" i="606"/>
  <c r="F27" i="606"/>
  <c r="D24" i="606"/>
  <c r="H20" i="606"/>
  <c r="G17" i="606"/>
  <c r="F32" i="606"/>
  <c r="H25" i="606"/>
  <c r="F19" i="606"/>
  <c r="F30" i="606"/>
  <c r="F17" i="606"/>
  <c r="G24" i="606"/>
  <c r="G33" i="606"/>
  <c r="E30" i="606"/>
  <c r="H26" i="606"/>
  <c r="G23" i="606"/>
  <c r="F20" i="606"/>
  <c r="E17" i="606"/>
  <c r="G31" i="606"/>
  <c r="D25" i="606"/>
  <c r="G18" i="606"/>
  <c r="H28" i="606"/>
  <c r="H36" i="606"/>
  <c r="D23" i="606"/>
  <c r="H31" i="606"/>
  <c r="E25" i="606"/>
  <c r="H18" i="606"/>
  <c r="F28" i="606"/>
  <c r="H35" i="606"/>
  <c r="G29" i="606"/>
  <c r="E36" i="606"/>
  <c r="D29" i="606"/>
  <c r="F22" i="606"/>
  <c r="F36" i="606"/>
  <c r="G22" i="606"/>
  <c r="H23" i="606"/>
  <c r="E18" i="606"/>
  <c r="G34" i="610"/>
  <c r="H27" i="610"/>
  <c r="E21" i="610"/>
  <c r="F33" i="610"/>
  <c r="E20" i="610"/>
  <c r="H19" i="610"/>
  <c r="E34" i="610"/>
  <c r="F27" i="610"/>
  <c r="H20" i="610"/>
  <c r="F32" i="610"/>
  <c r="F19" i="610"/>
  <c r="E18" i="610"/>
  <c r="D31" i="610"/>
  <c r="D18" i="610"/>
  <c r="H32" i="610"/>
  <c r="D24" i="610"/>
  <c r="H25" i="610"/>
  <c r="F25" i="610"/>
  <c r="G30" i="610"/>
  <c r="G17" i="610"/>
  <c r="E31" i="610"/>
  <c r="F33" i="614"/>
  <c r="H30" i="614"/>
  <c r="D19" i="614"/>
  <c r="F26" i="614"/>
  <c r="H34" i="614"/>
  <c r="F33" i="618"/>
  <c r="E32" i="618"/>
  <c r="D7" i="618"/>
  <c r="E38" i="618" s="1"/>
  <c r="E19" i="618"/>
  <c r="H27" i="618"/>
  <c r="H19" i="618"/>
  <c r="H27" i="320"/>
  <c r="F18" i="320"/>
  <c r="F34" i="320"/>
  <c r="E30" i="320"/>
  <c r="D31" i="320"/>
  <c r="H29" i="320"/>
  <c r="G25" i="320"/>
  <c r="D23" i="320"/>
  <c r="D28" i="320"/>
  <c r="G34" i="320"/>
  <c r="G26" i="320"/>
  <c r="G18" i="320"/>
  <c r="H30" i="320"/>
  <c r="H22" i="320"/>
  <c r="D30" i="320"/>
  <c r="E35" i="320"/>
  <c r="E27" i="320"/>
  <c r="E19" i="320"/>
  <c r="F31" i="320"/>
  <c r="F23" i="320"/>
  <c r="F28" i="320"/>
  <c r="E24" i="320"/>
  <c r="D18" i="320"/>
  <c r="F22" i="320"/>
  <c r="E18" i="320"/>
  <c r="E34" i="320"/>
  <c r="H17" i="320"/>
  <c r="H33" i="320"/>
  <c r="G29" i="320"/>
  <c r="D20" i="320"/>
  <c r="G32" i="320"/>
  <c r="G24" i="320"/>
  <c r="H36" i="320"/>
  <c r="H28" i="320"/>
  <c r="H20" i="320"/>
  <c r="D21" i="320"/>
  <c r="E33" i="320"/>
  <c r="E25" i="320"/>
  <c r="F29" i="320"/>
  <c r="F21" i="320"/>
  <c r="F32" i="320"/>
  <c r="E28" i="320"/>
  <c r="D22" i="320"/>
  <c r="F22" i="567"/>
  <c r="G17" i="567"/>
  <c r="H34" i="312"/>
  <c r="D26" i="312"/>
  <c r="E34" i="312"/>
  <c r="F30" i="312"/>
  <c r="F32" i="316"/>
  <c r="F17" i="316"/>
  <c r="H35" i="316"/>
  <c r="G18" i="344"/>
  <c r="E34" i="344"/>
  <c r="H22" i="352"/>
  <c r="D28" i="352"/>
  <c r="F31" i="352"/>
  <c r="F18" i="352"/>
  <c r="G18" i="352"/>
  <c r="G34" i="352"/>
  <c r="D23" i="352"/>
  <c r="E30" i="352"/>
  <c r="H28" i="352"/>
  <c r="F21" i="352"/>
  <c r="D31" i="352"/>
  <c r="F30" i="352"/>
  <c r="G24" i="352"/>
  <c r="H21" i="352"/>
  <c r="E20" i="352"/>
  <c r="E36" i="352"/>
  <c r="G36" i="570"/>
  <c r="D21" i="570"/>
  <c r="H36" i="570"/>
  <c r="H24" i="570"/>
  <c r="F19" i="570"/>
  <c r="H34" i="570"/>
  <c r="G21" i="570"/>
  <c r="H22" i="574"/>
  <c r="H25" i="574"/>
  <c r="D9" i="574"/>
  <c r="G33" i="574"/>
  <c r="E24" i="574"/>
  <c r="F24" i="574"/>
  <c r="H29" i="574"/>
  <c r="F33" i="578"/>
  <c r="H22" i="578"/>
  <c r="F19" i="578"/>
  <c r="G31" i="578"/>
  <c r="H31" i="578"/>
  <c r="F17" i="578"/>
  <c r="H28" i="582"/>
  <c r="D18" i="582"/>
  <c r="D7" i="582"/>
  <c r="E38" i="582" s="1"/>
  <c r="G26" i="582"/>
  <c r="E27" i="582"/>
  <c r="H31" i="582"/>
  <c r="G32" i="582"/>
  <c r="G32" i="587"/>
  <c r="H28" i="587"/>
  <c r="D22" i="587"/>
  <c r="H17" i="587"/>
  <c r="F17" i="587"/>
  <c r="F32" i="587"/>
  <c r="D16" i="587"/>
  <c r="E31" i="591"/>
  <c r="G22" i="591"/>
  <c r="E32" i="591"/>
  <c r="G32" i="591"/>
  <c r="H18" i="591"/>
  <c r="F33" i="591"/>
  <c r="G26" i="591"/>
  <c r="E20" i="591"/>
  <c r="F31" i="591"/>
  <c r="F18" i="591"/>
  <c r="G35" i="591"/>
  <c r="H30" i="591"/>
  <c r="E22" i="591"/>
  <c r="G30" i="591"/>
  <c r="D31" i="591"/>
  <c r="E17" i="591"/>
  <c r="G31" i="591"/>
  <c r="D25" i="591"/>
  <c r="G18" i="591"/>
  <c r="E28" i="591"/>
  <c r="G34" i="591"/>
  <c r="G28" i="591"/>
  <c r="H33" i="595"/>
  <c r="E29" i="595"/>
  <c r="D25" i="595"/>
  <c r="G20" i="595"/>
  <c r="D7" i="595"/>
  <c r="E38" i="595" s="1"/>
  <c r="D29" i="595"/>
  <c r="D20" i="595"/>
  <c r="E25" i="595"/>
  <c r="F29" i="595"/>
  <c r="H34" i="595"/>
  <c r="D28" i="595"/>
  <c r="F21" i="595"/>
  <c r="E35" i="595"/>
  <c r="G21" i="595"/>
  <c r="F20" i="595"/>
  <c r="D32" i="595"/>
  <c r="G27" i="595"/>
  <c r="F23" i="595"/>
  <c r="D19" i="595"/>
  <c r="E34" i="595"/>
  <c r="G25" i="595"/>
  <c r="D16" i="595"/>
  <c r="H18" i="595"/>
  <c r="H22" i="595"/>
  <c r="H32" i="595"/>
  <c r="E26" i="595"/>
  <c r="H19" i="595"/>
  <c r="F31" i="595"/>
  <c r="F18" i="595"/>
  <c r="G34" i="595"/>
  <c r="F26" i="599"/>
  <c r="H36" i="599"/>
  <c r="G29" i="599"/>
  <c r="D23" i="599"/>
  <c r="D13" i="599"/>
  <c r="D24" i="599"/>
  <c r="D26" i="599"/>
  <c r="F20" i="599"/>
  <c r="D30" i="599"/>
  <c r="F23" i="599"/>
  <c r="D17" i="599"/>
  <c r="H24" i="599"/>
  <c r="H27" i="599"/>
  <c r="D22" i="599"/>
  <c r="H35" i="599"/>
  <c r="F22" i="599"/>
  <c r="H34" i="599"/>
  <c r="D28" i="599"/>
  <c r="F21" i="599"/>
  <c r="E34" i="599"/>
  <c r="H20" i="599"/>
  <c r="G19" i="599"/>
  <c r="F35" i="599"/>
  <c r="F28" i="599"/>
  <c r="H21" i="599"/>
  <c r="E35" i="599"/>
  <c r="G21" i="599"/>
  <c r="E21" i="599"/>
  <c r="F25" i="603"/>
  <c r="F29" i="603"/>
  <c r="H30" i="603"/>
  <c r="E24" i="603"/>
  <c r="H17" i="603"/>
  <c r="F23" i="603"/>
  <c r="D18" i="603"/>
  <c r="F36" i="603"/>
  <c r="E29" i="603"/>
  <c r="G22" i="603"/>
  <c r="H36" i="607"/>
  <c r="H34" i="607"/>
  <c r="H32" i="607"/>
  <c r="E31" i="607"/>
  <c r="G29" i="607"/>
  <c r="D28" i="607"/>
  <c r="E26" i="607"/>
  <c r="G24" i="607"/>
  <c r="D23" i="607"/>
  <c r="F21" i="607"/>
  <c r="H19" i="607"/>
  <c r="E18" i="607"/>
  <c r="D13" i="607"/>
  <c r="E34" i="607"/>
  <c r="G30" i="607"/>
  <c r="F27" i="607"/>
  <c r="D24" i="607"/>
  <c r="H20" i="607"/>
  <c r="G17" i="607"/>
  <c r="G32" i="607"/>
  <c r="D26" i="607"/>
  <c r="G19" i="607"/>
  <c r="G33" i="607"/>
  <c r="H26" i="607"/>
  <c r="F20" i="607"/>
  <c r="F36" i="607"/>
  <c r="F34" i="607"/>
  <c r="F32" i="607"/>
  <c r="H30" i="607"/>
  <c r="E29" i="607"/>
  <c r="G27" i="607"/>
  <c r="H25" i="607"/>
  <c r="E24" i="607"/>
  <c r="G22" i="607"/>
  <c r="D21" i="607"/>
  <c r="F19" i="607"/>
  <c r="H17" i="607"/>
  <c r="D7" i="607"/>
  <c r="E38" i="607" s="1"/>
  <c r="E33" i="607"/>
  <c r="H29" i="607"/>
  <c r="F26" i="607"/>
  <c r="E23" i="607"/>
  <c r="D20" i="607"/>
  <c r="D16" i="607"/>
  <c r="D31" i="607"/>
  <c r="F24" i="607"/>
  <c r="D18" i="607"/>
  <c r="H31" i="607"/>
  <c r="E25" i="607"/>
  <c r="H18" i="607"/>
  <c r="F31" i="612"/>
  <c r="F34" i="612"/>
  <c r="G28" i="612"/>
  <c r="G22" i="612"/>
  <c r="F35" i="615"/>
  <c r="G21" i="615"/>
  <c r="D32" i="615"/>
  <c r="G36" i="615"/>
  <c r="F36" i="619"/>
  <c r="F34" i="619"/>
  <c r="F32" i="619"/>
  <c r="H30" i="619"/>
  <c r="E29" i="619"/>
  <c r="G27" i="619"/>
  <c r="H25" i="619"/>
  <c r="E24" i="619"/>
  <c r="G22" i="619"/>
  <c r="D21" i="619"/>
  <c r="F19" i="619"/>
  <c r="H17" i="619"/>
  <c r="D7" i="619"/>
  <c r="E38" i="619" s="1"/>
  <c r="E33" i="619"/>
  <c r="H29" i="619"/>
  <c r="F26" i="619"/>
  <c r="E23" i="619"/>
  <c r="D20" i="619"/>
  <c r="D16" i="619"/>
  <c r="E30" i="619"/>
  <c r="G23" i="619"/>
  <c r="E17" i="619"/>
  <c r="D31" i="619"/>
  <c r="F24" i="619"/>
  <c r="D18" i="619"/>
  <c r="H35" i="619"/>
  <c r="H33" i="619"/>
  <c r="D32" i="619"/>
  <c r="F30" i="619"/>
  <c r="H28" i="619"/>
  <c r="E27" i="619"/>
  <c r="F25" i="619"/>
  <c r="H23" i="619"/>
  <c r="E22" i="619"/>
  <c r="G20" i="619"/>
  <c r="D19" i="619"/>
  <c r="F17" i="619"/>
  <c r="E36" i="619"/>
  <c r="E32" i="619"/>
  <c r="D29" i="619"/>
  <c r="G25" i="619"/>
  <c r="F22" i="619"/>
  <c r="E19" i="619"/>
  <c r="G35" i="619"/>
  <c r="G28" i="619"/>
  <c r="D22" i="619"/>
  <c r="G36" i="619"/>
  <c r="F29" i="619"/>
  <c r="H22" i="619"/>
  <c r="D9" i="619"/>
  <c r="D25" i="319"/>
  <c r="G32" i="319"/>
  <c r="G18" i="319"/>
  <c r="H25" i="319"/>
  <c r="D29" i="319"/>
  <c r="E29" i="319"/>
  <c r="H36" i="319"/>
  <c r="H20" i="319"/>
  <c r="F31" i="319"/>
  <c r="D7" i="319"/>
  <c r="E38" i="319" s="1"/>
  <c r="H32" i="350"/>
  <c r="F20" i="354"/>
  <c r="D13" i="323"/>
  <c r="G31" i="323"/>
  <c r="G23" i="323"/>
  <c r="H35" i="323"/>
  <c r="H27" i="323"/>
  <c r="H19" i="323"/>
  <c r="D7" i="323"/>
  <c r="E38" i="323" s="1"/>
  <c r="G28" i="323"/>
  <c r="E18" i="323"/>
  <c r="F27" i="323"/>
  <c r="D28" i="323"/>
  <c r="G34" i="323"/>
  <c r="E24" i="323"/>
  <c r="F33" i="323"/>
  <c r="H22" i="323"/>
  <c r="D24" i="323"/>
  <c r="G33" i="323"/>
  <c r="G25" i="323"/>
  <c r="G17" i="323"/>
  <c r="H29" i="323"/>
  <c r="H21" i="323"/>
  <c r="D26" i="323"/>
  <c r="E31" i="323"/>
  <c r="G20" i="323"/>
  <c r="F30" i="323"/>
  <c r="F19" i="323"/>
  <c r="D9" i="323"/>
  <c r="G26" i="323"/>
  <c r="F36" i="323"/>
  <c r="F25" i="323"/>
  <c r="G29" i="327"/>
  <c r="D23" i="327"/>
  <c r="E36" i="327"/>
  <c r="E28" i="327"/>
  <c r="E20" i="327"/>
  <c r="F32" i="327"/>
  <c r="F24" i="327"/>
  <c r="D25" i="327"/>
  <c r="G33" i="327"/>
  <c r="E23" i="327"/>
  <c r="H32" i="327"/>
  <c r="H21" i="327"/>
  <c r="D13" i="327"/>
  <c r="E29" i="327"/>
  <c r="G18" i="327"/>
  <c r="H27" i="327"/>
  <c r="F17" i="327"/>
  <c r="D32" i="327"/>
  <c r="D18" i="327"/>
  <c r="E30" i="327"/>
  <c r="E22" i="327"/>
  <c r="F34" i="327"/>
  <c r="F26" i="327"/>
  <c r="F18" i="327"/>
  <c r="G36" i="327"/>
  <c r="G25" i="327"/>
  <c r="F35" i="327"/>
  <c r="H24" i="327"/>
  <c r="D29" i="327"/>
  <c r="G31" i="327"/>
  <c r="E21" i="327"/>
  <c r="H30" i="327"/>
  <c r="H19" i="327"/>
  <c r="D17" i="331"/>
  <c r="E32" i="331"/>
  <c r="E24" i="331"/>
  <c r="F36" i="331"/>
  <c r="F28" i="331"/>
  <c r="F20" i="331"/>
  <c r="D20" i="331"/>
  <c r="G27" i="331"/>
  <c r="H26" i="331"/>
  <c r="D25" i="331"/>
  <c r="G33" i="331"/>
  <c r="E23" i="331"/>
  <c r="H32" i="331"/>
  <c r="H21" i="331"/>
  <c r="D26" i="331"/>
  <c r="E34" i="331"/>
  <c r="E26" i="331"/>
  <c r="E18" i="331"/>
  <c r="F30" i="331"/>
  <c r="F22" i="331"/>
  <c r="D22" i="331"/>
  <c r="G30" i="331"/>
  <c r="G19" i="331"/>
  <c r="F29" i="331"/>
  <c r="H18" i="331"/>
  <c r="G36" i="331"/>
  <c r="G25" i="331"/>
  <c r="F35" i="331"/>
  <c r="H24" i="331"/>
  <c r="F25" i="335"/>
  <c r="D19" i="335"/>
  <c r="G32" i="335"/>
  <c r="G24" i="335"/>
  <c r="H36" i="335"/>
  <c r="H28" i="335"/>
  <c r="H20" i="335"/>
  <c r="D21" i="335"/>
  <c r="E30" i="335"/>
  <c r="G19" i="335"/>
  <c r="F29" i="335"/>
  <c r="F18" i="335"/>
  <c r="E36" i="335"/>
  <c r="G25" i="335"/>
  <c r="F35" i="335"/>
  <c r="F24" i="335"/>
  <c r="D26" i="335"/>
  <c r="G34" i="335"/>
  <c r="G26" i="335"/>
  <c r="G18" i="335"/>
  <c r="H30" i="335"/>
  <c r="H22" i="335"/>
  <c r="D31" i="335"/>
  <c r="E33" i="335"/>
  <c r="E22" i="335"/>
  <c r="H31" i="335"/>
  <c r="F21" i="335"/>
  <c r="D7" i="335"/>
  <c r="E38" i="335" s="1"/>
  <c r="E28" i="335"/>
  <c r="G17" i="335"/>
  <c r="F27" i="335"/>
  <c r="D26" i="339"/>
  <c r="G34" i="339"/>
  <c r="G26" i="339"/>
  <c r="G18" i="339"/>
  <c r="D17" i="339"/>
  <c r="G29" i="339"/>
  <c r="E19" i="339"/>
  <c r="F30" i="339"/>
  <c r="F22" i="339"/>
  <c r="D31" i="339"/>
  <c r="E33" i="339"/>
  <c r="E22" i="339"/>
  <c r="H32" i="339"/>
  <c r="H24" i="339"/>
  <c r="D25" i="339"/>
  <c r="G36" i="339"/>
  <c r="G28" i="339"/>
  <c r="G20" i="339"/>
  <c r="D29" i="339"/>
  <c r="E32" i="339"/>
  <c r="G21" i="339"/>
  <c r="F32" i="339"/>
  <c r="F24" i="339"/>
  <c r="D32" i="339"/>
  <c r="G35" i="339"/>
  <c r="E25" i="339"/>
  <c r="H34" i="339"/>
  <c r="H26" i="339"/>
  <c r="H18" i="339"/>
  <c r="D22" i="343"/>
  <c r="G26" i="343"/>
  <c r="F28" i="343"/>
  <c r="E29" i="343"/>
  <c r="D25" i="343"/>
  <c r="G36" i="343"/>
  <c r="F17" i="343"/>
  <c r="F25" i="343"/>
  <c r="F33" i="343"/>
  <c r="D7" i="343"/>
  <c r="E38" i="343" s="1"/>
  <c r="F34" i="343"/>
  <c r="H24" i="343"/>
  <c r="H32" i="343"/>
  <c r="D20" i="343"/>
  <c r="H33" i="343"/>
  <c r="F23" i="343"/>
  <c r="F31" i="343"/>
  <c r="D21" i="343"/>
  <c r="F36" i="343"/>
  <c r="H22" i="343"/>
  <c r="H30" i="343"/>
  <c r="E21" i="347"/>
  <c r="G18" i="347"/>
  <c r="H19" i="347"/>
  <c r="H35" i="347"/>
  <c r="F27" i="347"/>
  <c r="D24" i="347"/>
  <c r="D31" i="347"/>
  <c r="D29" i="347"/>
  <c r="F22" i="347"/>
  <c r="F30" i="347"/>
  <c r="D26" i="347"/>
  <c r="H22" i="347"/>
  <c r="H30" i="347"/>
  <c r="D9" i="347"/>
  <c r="H31" i="347"/>
  <c r="F23" i="347"/>
  <c r="D23" i="347"/>
  <c r="D30" i="347"/>
  <c r="D16" i="347"/>
  <c r="F20" i="347"/>
  <c r="F28" i="347"/>
  <c r="F36" i="347"/>
  <c r="H20" i="347"/>
  <c r="H28" i="347"/>
  <c r="F32" i="351"/>
  <c r="F36" i="351"/>
  <c r="D28" i="351"/>
  <c r="G19" i="351"/>
  <c r="G29" i="359"/>
  <c r="D19" i="359"/>
  <c r="D28" i="359"/>
  <c r="H23" i="359"/>
  <c r="H33" i="359"/>
  <c r="F21" i="359"/>
  <c r="E29" i="359"/>
  <c r="E21" i="359"/>
  <c r="E25" i="359"/>
  <c r="F29" i="359"/>
  <c r="E33" i="359"/>
  <c r="D9" i="359"/>
  <c r="D22" i="359"/>
  <c r="D31" i="359"/>
  <c r="G27" i="359"/>
  <c r="H36" i="359"/>
  <c r="E24" i="359"/>
  <c r="F32" i="359"/>
  <c r="H18" i="359"/>
  <c r="H22" i="359"/>
  <c r="H26" i="359"/>
  <c r="G30" i="359"/>
  <c r="G34" i="359"/>
  <c r="H25" i="359"/>
  <c r="D26" i="359"/>
  <c r="H32" i="359"/>
  <c r="F28" i="359"/>
  <c r="H20" i="359"/>
  <c r="G28" i="359"/>
  <c r="G18" i="359"/>
  <c r="D23" i="359"/>
  <c r="H28" i="359"/>
  <c r="F25" i="359"/>
  <c r="E19" i="359"/>
  <c r="F27" i="359"/>
  <c r="E35" i="359"/>
  <c r="G36" i="573"/>
  <c r="G34" i="573"/>
  <c r="G32" i="573"/>
  <c r="D31" i="573"/>
  <c r="F29" i="573"/>
  <c r="H27" i="573"/>
  <c r="D26" i="573"/>
  <c r="F24" i="573"/>
  <c r="H22" i="573"/>
  <c r="E21" i="573"/>
  <c r="G19" i="573"/>
  <c r="D18" i="573"/>
  <c r="D9" i="573"/>
  <c r="F33" i="573"/>
  <c r="D30" i="573"/>
  <c r="G26" i="573"/>
  <c r="F23" i="573"/>
  <c r="E20" i="573"/>
  <c r="D17" i="573"/>
  <c r="H32" i="573"/>
  <c r="E26" i="573"/>
  <c r="H19" i="573"/>
  <c r="F30" i="573"/>
  <c r="F17" i="573"/>
  <c r="H35" i="573"/>
  <c r="E36" i="573"/>
  <c r="E34" i="573"/>
  <c r="E32" i="573"/>
  <c r="G30" i="573"/>
  <c r="D29" i="573"/>
  <c r="F27" i="573"/>
  <c r="G25" i="573"/>
  <c r="D24" i="573"/>
  <c r="F22" i="573"/>
  <c r="H20" i="573"/>
  <c r="E19" i="573"/>
  <c r="G17" i="573"/>
  <c r="F36" i="573"/>
  <c r="F32" i="573"/>
  <c r="E29" i="573"/>
  <c r="H25" i="573"/>
  <c r="G22" i="573"/>
  <c r="F19" i="573"/>
  <c r="D7" i="573"/>
  <c r="E38" i="573" s="1"/>
  <c r="E31" i="573"/>
  <c r="G24" i="573"/>
  <c r="E18" i="573"/>
  <c r="E27" i="573"/>
  <c r="D32" i="573"/>
  <c r="H28" i="573"/>
  <c r="G33" i="573"/>
  <c r="E30" i="573"/>
  <c r="H26" i="573"/>
  <c r="G23" i="573"/>
  <c r="F20" i="573"/>
  <c r="E17" i="573"/>
  <c r="G31" i="573"/>
  <c r="D25" i="573"/>
  <c r="G18" i="573"/>
  <c r="G29" i="573"/>
  <c r="D13" i="573"/>
  <c r="F25" i="573"/>
  <c r="E35" i="573"/>
  <c r="F31" i="573"/>
  <c r="E28" i="573"/>
  <c r="H24" i="573"/>
  <c r="G21" i="573"/>
  <c r="F18" i="573"/>
  <c r="F34" i="573"/>
  <c r="G27" i="573"/>
  <c r="D21" i="573"/>
  <c r="H34" i="573"/>
  <c r="F21" i="573"/>
  <c r="G20" i="573"/>
  <c r="G35" i="577"/>
  <c r="G33" i="577"/>
  <c r="H31" i="577"/>
  <c r="E30" i="577"/>
  <c r="G28" i="577"/>
  <c r="H26" i="577"/>
  <c r="E25" i="577"/>
  <c r="G23" i="577"/>
  <c r="D22" i="577"/>
  <c r="F20" i="577"/>
  <c r="H18" i="577"/>
  <c r="E17" i="577"/>
  <c r="F35" i="577"/>
  <c r="G31" i="577"/>
  <c r="F28" i="577"/>
  <c r="D25" i="577"/>
  <c r="H21" i="577"/>
  <c r="G18" i="577"/>
  <c r="H35" i="577"/>
  <c r="H28" i="577"/>
  <c r="E22" i="577"/>
  <c r="H34" i="577"/>
  <c r="F21" i="577"/>
  <c r="G29" i="577"/>
  <c r="D13" i="577"/>
  <c r="E35" i="577"/>
  <c r="E33" i="577"/>
  <c r="F31" i="577"/>
  <c r="H29" i="577"/>
  <c r="E28" i="577"/>
  <c r="F26" i="577"/>
  <c r="H24" i="577"/>
  <c r="E23" i="577"/>
  <c r="G21" i="577"/>
  <c r="D20" i="577"/>
  <c r="F18" i="577"/>
  <c r="D16" i="577"/>
  <c r="F34" i="577"/>
  <c r="H30" i="577"/>
  <c r="G27" i="577"/>
  <c r="E24" i="577"/>
  <c r="D21" i="577"/>
  <c r="H17" i="577"/>
  <c r="H33" i="577"/>
  <c r="E27" i="577"/>
  <c r="G20" i="577"/>
  <c r="E31" i="577"/>
  <c r="E18" i="577"/>
  <c r="E26" i="577"/>
  <c r="G34" i="577"/>
  <c r="D31" i="577"/>
  <c r="H27" i="577"/>
  <c r="F24" i="577"/>
  <c r="E21" i="577"/>
  <c r="D18" i="577"/>
  <c r="F33" i="577"/>
  <c r="G26" i="577"/>
  <c r="E20" i="577"/>
  <c r="D32" i="577"/>
  <c r="D19" i="577"/>
  <c r="H36" i="577"/>
  <c r="E36" i="577"/>
  <c r="E32" i="577"/>
  <c r="D29" i="577"/>
  <c r="G25" i="577"/>
  <c r="F22" i="577"/>
  <c r="E19" i="577"/>
  <c r="F36" i="577"/>
  <c r="E29" i="577"/>
  <c r="G22" i="577"/>
  <c r="D7" i="577"/>
  <c r="E38" i="577" s="1"/>
  <c r="H23" i="577"/>
  <c r="G24" i="577"/>
  <c r="H19" i="577"/>
  <c r="G36" i="581"/>
  <c r="G32" i="581"/>
  <c r="F29" i="581"/>
  <c r="D26" i="581"/>
  <c r="H22" i="581"/>
  <c r="G19" i="581"/>
  <c r="F34" i="581"/>
  <c r="G27" i="581"/>
  <c r="D21" i="581"/>
  <c r="H36" i="581"/>
  <c r="D23" i="581"/>
  <c r="F30" i="581"/>
  <c r="F25" i="581"/>
  <c r="E35" i="581"/>
  <c r="F31" i="581"/>
  <c r="E28" i="581"/>
  <c r="H24" i="581"/>
  <c r="G21" i="581"/>
  <c r="F18" i="581"/>
  <c r="G31" i="581"/>
  <c r="D25" i="581"/>
  <c r="G18" i="581"/>
  <c r="E31" i="581"/>
  <c r="E18" i="581"/>
  <c r="G20" i="581"/>
  <c r="D13" i="581"/>
  <c r="G34" i="581"/>
  <c r="H27" i="581"/>
  <c r="E21" i="581"/>
  <c r="H30" i="581"/>
  <c r="H17" i="581"/>
  <c r="D17" i="581"/>
  <c r="H29" i="581"/>
  <c r="E23" i="581"/>
  <c r="F35" i="581"/>
  <c r="H21" i="581"/>
  <c r="G24" i="581"/>
  <c r="H28" i="581"/>
  <c r="E35" i="586"/>
  <c r="F31" i="586"/>
  <c r="E28" i="586"/>
  <c r="H24" i="586"/>
  <c r="G21" i="586"/>
  <c r="F18" i="586"/>
  <c r="F34" i="586"/>
  <c r="G27" i="586"/>
  <c r="D21" i="586"/>
  <c r="H34" i="586"/>
  <c r="F21" i="586"/>
  <c r="H28" i="586"/>
  <c r="G33" i="586"/>
  <c r="E30" i="586"/>
  <c r="H26" i="586"/>
  <c r="G23" i="586"/>
  <c r="F20" i="586"/>
  <c r="E17" i="586"/>
  <c r="G31" i="586"/>
  <c r="D25" i="586"/>
  <c r="G18" i="586"/>
  <c r="G29" i="586"/>
  <c r="D13" i="586"/>
  <c r="H23" i="586"/>
  <c r="H29" i="586"/>
  <c r="E23" i="586"/>
  <c r="D16" i="586"/>
  <c r="E24" i="586"/>
  <c r="D28" i="586"/>
  <c r="E22" i="586"/>
  <c r="H31" i="586"/>
  <c r="E25" i="586"/>
  <c r="H18" i="586"/>
  <c r="F28" i="586"/>
  <c r="H36" i="586"/>
  <c r="F30" i="586"/>
  <c r="E36" i="590"/>
  <c r="E34" i="590"/>
  <c r="E32" i="590"/>
  <c r="G30" i="590"/>
  <c r="D29" i="590"/>
  <c r="F27" i="590"/>
  <c r="G25" i="590"/>
  <c r="D24" i="590"/>
  <c r="F22" i="590"/>
  <c r="H20" i="590"/>
  <c r="E19" i="590"/>
  <c r="G17" i="590"/>
  <c r="F36" i="590"/>
  <c r="F32" i="590"/>
  <c r="E29" i="590"/>
  <c r="H25" i="590"/>
  <c r="G22" i="590"/>
  <c r="F19" i="590"/>
  <c r="D7" i="590"/>
  <c r="E38" i="590" s="1"/>
  <c r="F30" i="590"/>
  <c r="H23" i="590"/>
  <c r="F17" i="590"/>
  <c r="E31" i="590"/>
  <c r="G24" i="590"/>
  <c r="E18" i="590"/>
  <c r="G35" i="590"/>
  <c r="G33" i="590"/>
  <c r="H31" i="590"/>
  <c r="E30" i="590"/>
  <c r="G28" i="590"/>
  <c r="H26" i="590"/>
  <c r="E25" i="590"/>
  <c r="G23" i="590"/>
  <c r="D22" i="590"/>
  <c r="F20" i="590"/>
  <c r="H18" i="590"/>
  <c r="E17" i="590"/>
  <c r="F35" i="590"/>
  <c r="G31" i="590"/>
  <c r="F28" i="590"/>
  <c r="D25" i="590"/>
  <c r="H21" i="590"/>
  <c r="G18" i="590"/>
  <c r="H35" i="590"/>
  <c r="H28" i="590"/>
  <c r="E22" i="590"/>
  <c r="H36" i="590"/>
  <c r="G29" i="590"/>
  <c r="D23" i="590"/>
  <c r="D13" i="590"/>
  <c r="G36" i="590"/>
  <c r="G32" i="590"/>
  <c r="F29" i="590"/>
  <c r="D26" i="590"/>
  <c r="H22" i="590"/>
  <c r="G19" i="590"/>
  <c r="D9" i="590"/>
  <c r="D30" i="590"/>
  <c r="F23" i="590"/>
  <c r="D17" i="590"/>
  <c r="F25" i="590"/>
  <c r="H32" i="590"/>
  <c r="H19" i="590"/>
  <c r="E33" i="590"/>
  <c r="H29" i="590"/>
  <c r="F26" i="590"/>
  <c r="E23" i="590"/>
  <c r="D20" i="590"/>
  <c r="D16" i="590"/>
  <c r="H30" i="590"/>
  <c r="E24" i="590"/>
  <c r="H17" i="590"/>
  <c r="E27" i="590"/>
  <c r="H34" i="590"/>
  <c r="F21" i="590"/>
  <c r="G36" i="594"/>
  <c r="G34" i="594"/>
  <c r="G32" i="594"/>
  <c r="D31" i="594"/>
  <c r="F29" i="594"/>
  <c r="H27" i="594"/>
  <c r="D26" i="594"/>
  <c r="F24" i="594"/>
  <c r="H22" i="594"/>
  <c r="E21" i="594"/>
  <c r="G19" i="594"/>
  <c r="D18" i="594"/>
  <c r="D9" i="594"/>
  <c r="F33" i="594"/>
  <c r="D30" i="594"/>
  <c r="G26" i="594"/>
  <c r="F23" i="594"/>
  <c r="E20" i="594"/>
  <c r="D17" i="594"/>
  <c r="H32" i="594"/>
  <c r="E26" i="594"/>
  <c r="H19" i="594"/>
  <c r="H33" i="594"/>
  <c r="E36" i="594"/>
  <c r="E34" i="594"/>
  <c r="E32" i="594"/>
  <c r="G30" i="594"/>
  <c r="D29" i="594"/>
  <c r="F27" i="594"/>
  <c r="G25" i="594"/>
  <c r="D24" i="594"/>
  <c r="F22" i="594"/>
  <c r="H20" i="594"/>
  <c r="E19" i="594"/>
  <c r="G17" i="594"/>
  <c r="F36" i="594"/>
  <c r="F32" i="594"/>
  <c r="E29" i="594"/>
  <c r="H25" i="594"/>
  <c r="G22" i="594"/>
  <c r="F19" i="594"/>
  <c r="D7" i="594"/>
  <c r="E38" i="594" s="1"/>
  <c r="E31" i="594"/>
  <c r="G24" i="594"/>
  <c r="E18" i="594"/>
  <c r="E33" i="594"/>
  <c r="H29" i="594"/>
  <c r="F26" i="594"/>
  <c r="E23" i="594"/>
  <c r="D20" i="594"/>
  <c r="D16" i="594"/>
  <c r="H30" i="594"/>
  <c r="E24" i="594"/>
  <c r="H17" i="594"/>
  <c r="D28" i="594"/>
  <c r="H35" i="594"/>
  <c r="E27" i="594"/>
  <c r="G20" i="594"/>
  <c r="G33" i="594"/>
  <c r="E30" i="594"/>
  <c r="H26" i="594"/>
  <c r="G23" i="594"/>
  <c r="F20" i="594"/>
  <c r="E17" i="594"/>
  <c r="G31" i="594"/>
  <c r="D25" i="594"/>
  <c r="G18" i="594"/>
  <c r="G29" i="594"/>
  <c r="D13" i="594"/>
  <c r="H28" i="594"/>
  <c r="E22" i="594"/>
  <c r="G34" i="598"/>
  <c r="D31" i="598"/>
  <c r="H27" i="598"/>
  <c r="H30" i="598"/>
  <c r="G25" i="598"/>
  <c r="F22" i="598"/>
  <c r="E19" i="598"/>
  <c r="H35" i="598"/>
  <c r="E31" i="598"/>
  <c r="G22" i="598"/>
  <c r="D7" i="598"/>
  <c r="E38" i="598" s="1"/>
  <c r="E26" i="598"/>
  <c r="E33" i="598"/>
  <c r="H29" i="598"/>
  <c r="F35" i="598"/>
  <c r="F28" i="598"/>
  <c r="F24" i="598"/>
  <c r="E21" i="598"/>
  <c r="D18" i="598"/>
  <c r="F30" i="598"/>
  <c r="G26" i="598"/>
  <c r="E20" i="598"/>
  <c r="H23" i="598"/>
  <c r="F21" i="598"/>
  <c r="E35" i="598"/>
  <c r="E28" i="598"/>
  <c r="D26" i="598"/>
  <c r="G19" i="598"/>
  <c r="H32" i="598"/>
  <c r="D17" i="598"/>
  <c r="G36" i="598"/>
  <c r="F29" i="598"/>
  <c r="G27" i="598"/>
  <c r="H20" i="598"/>
  <c r="H28" i="598"/>
  <c r="F19" i="598"/>
  <c r="H19" i="598"/>
  <c r="E35" i="602"/>
  <c r="E33" i="602"/>
  <c r="F31" i="602"/>
  <c r="H29" i="602"/>
  <c r="E28" i="602"/>
  <c r="F26" i="602"/>
  <c r="H24" i="602"/>
  <c r="E23" i="602"/>
  <c r="G21" i="602"/>
  <c r="D20" i="602"/>
  <c r="F18" i="602"/>
  <c r="D16" i="602"/>
  <c r="F34" i="602"/>
  <c r="H30" i="602"/>
  <c r="G27" i="602"/>
  <c r="E24" i="602"/>
  <c r="D21" i="602"/>
  <c r="H17" i="602"/>
  <c r="H34" i="602"/>
  <c r="D28" i="602"/>
  <c r="F21" i="602"/>
  <c r="H35" i="602"/>
  <c r="H28" i="602"/>
  <c r="E22" i="602"/>
  <c r="G35" i="602"/>
  <c r="G33" i="602"/>
  <c r="H31" i="602"/>
  <c r="E30" i="602"/>
  <c r="G28" i="602"/>
  <c r="H26" i="602"/>
  <c r="E25" i="602"/>
  <c r="G23" i="602"/>
  <c r="D22" i="602"/>
  <c r="F20" i="602"/>
  <c r="H18" i="602"/>
  <c r="E17" i="602"/>
  <c r="F35" i="602"/>
  <c r="G31" i="602"/>
  <c r="F28" i="602"/>
  <c r="D25" i="602"/>
  <c r="H21" i="602"/>
  <c r="G18" i="602"/>
  <c r="H36" i="602"/>
  <c r="G29" i="602"/>
  <c r="D23" i="602"/>
  <c r="D13" i="602"/>
  <c r="F30" i="602"/>
  <c r="H23" i="602"/>
  <c r="F17" i="602"/>
  <c r="G36" i="606"/>
  <c r="G34" i="606"/>
  <c r="G32" i="606"/>
  <c r="D31" i="606"/>
  <c r="F29" i="606"/>
  <c r="H27" i="606"/>
  <c r="D26" i="606"/>
  <c r="F24" i="606"/>
  <c r="H22" i="606"/>
  <c r="E21" i="606"/>
  <c r="G19" i="606"/>
  <c r="D18" i="606"/>
  <c r="D9" i="606"/>
  <c r="F33" i="606"/>
  <c r="D30" i="606"/>
  <c r="G26" i="606"/>
  <c r="F23" i="606"/>
  <c r="E20" i="606"/>
  <c r="D17" i="606"/>
  <c r="D32" i="606"/>
  <c r="F25" i="606"/>
  <c r="D19" i="606"/>
  <c r="H32" i="606"/>
  <c r="E26" i="606"/>
  <c r="H19" i="606"/>
  <c r="E35" i="606"/>
  <c r="E33" i="606"/>
  <c r="F31" i="606"/>
  <c r="H29" i="606"/>
  <c r="E28" i="606"/>
  <c r="F26" i="606"/>
  <c r="H24" i="606"/>
  <c r="E23" i="606"/>
  <c r="G21" i="606"/>
  <c r="D20" i="606"/>
  <c r="F18" i="606"/>
  <c r="D16" i="606"/>
  <c r="F34" i="606"/>
  <c r="H30" i="606"/>
  <c r="G27" i="606"/>
  <c r="E24" i="606"/>
  <c r="D21" i="606"/>
  <c r="H17" i="606"/>
  <c r="H33" i="606"/>
  <c r="E27" i="606"/>
  <c r="G20" i="606"/>
  <c r="H34" i="606"/>
  <c r="D28" i="606"/>
  <c r="F21" i="606"/>
  <c r="G35" i="610"/>
  <c r="G33" i="610"/>
  <c r="H31" i="610"/>
  <c r="E30" i="610"/>
  <c r="G28" i="610"/>
  <c r="H26" i="610"/>
  <c r="E25" i="610"/>
  <c r="G23" i="610"/>
  <c r="D22" i="610"/>
  <c r="F20" i="610"/>
  <c r="H18" i="610"/>
  <c r="E17" i="610"/>
  <c r="F35" i="610"/>
  <c r="G31" i="610"/>
  <c r="F28" i="610"/>
  <c r="D25" i="610"/>
  <c r="H21" i="610"/>
  <c r="G18" i="610"/>
  <c r="H36" i="610"/>
  <c r="G29" i="610"/>
  <c r="D23" i="610"/>
  <c r="D13" i="610"/>
  <c r="F30" i="610"/>
  <c r="H23" i="610"/>
  <c r="F17" i="610"/>
  <c r="E35" i="610"/>
  <c r="E33" i="610"/>
  <c r="F31" i="610"/>
  <c r="H29" i="610"/>
  <c r="E28" i="610"/>
  <c r="F26" i="610"/>
  <c r="H24" i="610"/>
  <c r="E23" i="610"/>
  <c r="G21" i="610"/>
  <c r="D20" i="610"/>
  <c r="F18" i="610"/>
  <c r="D16" i="610"/>
  <c r="F34" i="610"/>
  <c r="H30" i="610"/>
  <c r="G27" i="610"/>
  <c r="E24" i="610"/>
  <c r="D21" i="610"/>
  <c r="H17" i="610"/>
  <c r="H34" i="610"/>
  <c r="D28" i="610"/>
  <c r="F21" i="610"/>
  <c r="H35" i="610"/>
  <c r="H28" i="610"/>
  <c r="E22" i="610"/>
  <c r="E36" i="610"/>
  <c r="E32" i="610"/>
  <c r="D29" i="610"/>
  <c r="G25" i="610"/>
  <c r="F22" i="610"/>
  <c r="E19" i="610"/>
  <c r="F36" i="610"/>
  <c r="E29" i="610"/>
  <c r="G22" i="610"/>
  <c r="D7" i="610"/>
  <c r="E38" i="610" s="1"/>
  <c r="G24" i="610"/>
  <c r="D32" i="610"/>
  <c r="D19" i="610"/>
  <c r="G36" i="610"/>
  <c r="G32" i="610"/>
  <c r="F29" i="610"/>
  <c r="D26" i="610"/>
  <c r="H22" i="610"/>
  <c r="G19" i="610"/>
  <c r="D9" i="610"/>
  <c r="D30" i="610"/>
  <c r="F23" i="610"/>
  <c r="D17" i="610"/>
  <c r="E26" i="610"/>
  <c r="H33" i="610"/>
  <c r="G20" i="610"/>
  <c r="D31" i="614"/>
  <c r="F24" i="614"/>
  <c r="D18" i="614"/>
  <c r="G26" i="614"/>
  <c r="D32" i="614"/>
  <c r="E26" i="614"/>
  <c r="H29" i="614"/>
  <c r="E23" i="614"/>
  <c r="D16" i="614"/>
  <c r="E24" i="614"/>
  <c r="E27" i="614"/>
  <c r="F21" i="614"/>
  <c r="E33" i="614"/>
  <c r="D20" i="614"/>
  <c r="H17" i="614"/>
  <c r="G34" i="614"/>
  <c r="E21" i="614"/>
  <c r="E20" i="614"/>
  <c r="D31" i="618"/>
  <c r="F24" i="618"/>
  <c r="D18" i="618"/>
  <c r="G26" i="618"/>
  <c r="H32" i="618"/>
  <c r="E27" i="618"/>
  <c r="E36" i="618"/>
  <c r="D29" i="618"/>
  <c r="F22" i="618"/>
  <c r="F36" i="618"/>
  <c r="G22" i="618"/>
  <c r="G24" i="618"/>
  <c r="D19" i="618"/>
  <c r="G34" i="618"/>
  <c r="E21" i="618"/>
  <c r="E20" i="618"/>
  <c r="G25" i="618"/>
  <c r="E29" i="618"/>
  <c r="D32" i="618"/>
  <c r="D16" i="320"/>
  <c r="G19" i="320"/>
  <c r="H19" i="320"/>
  <c r="G35" i="320"/>
  <c r="H35" i="320"/>
  <c r="G23" i="320"/>
  <c r="G31" i="320"/>
  <c r="F17" i="567"/>
  <c r="F19" i="567"/>
  <c r="F32" i="567"/>
  <c r="H20" i="567"/>
  <c r="F27" i="567"/>
  <c r="E34" i="567"/>
  <c r="F25" i="567"/>
  <c r="G27" i="567"/>
  <c r="F20" i="567"/>
  <c r="E35" i="567"/>
  <c r="G32" i="567"/>
  <c r="E30" i="567"/>
  <c r="E28" i="567"/>
  <c r="D26" i="567"/>
  <c r="G23" i="567"/>
  <c r="G21" i="567"/>
  <c r="G19" i="567"/>
  <c r="E17" i="567"/>
  <c r="F34" i="567"/>
  <c r="D30" i="567"/>
  <c r="D25" i="567"/>
  <c r="D21" i="567"/>
  <c r="D17" i="567"/>
  <c r="H28" i="567"/>
  <c r="G20" i="567"/>
  <c r="D28" i="567"/>
  <c r="D23" i="567"/>
  <c r="G34" i="567"/>
  <c r="H31" i="567"/>
  <c r="H29" i="567"/>
  <c r="H27" i="567"/>
  <c r="E25" i="567"/>
  <c r="E23" i="567"/>
  <c r="E21" i="567"/>
  <c r="H18" i="567"/>
  <c r="D16" i="567"/>
  <c r="F33" i="567"/>
  <c r="F28" i="567"/>
  <c r="E24" i="567"/>
  <c r="E20" i="567"/>
  <c r="H35" i="567"/>
  <c r="E27" i="567"/>
  <c r="D19" i="567"/>
  <c r="F21" i="567"/>
  <c r="D13" i="567"/>
  <c r="G36" i="567"/>
  <c r="F31" i="567"/>
  <c r="H26" i="567"/>
  <c r="H22" i="567"/>
  <c r="F18" i="567"/>
  <c r="G31" i="567"/>
  <c r="F23" i="567"/>
  <c r="H33" i="567"/>
  <c r="H34" i="567"/>
  <c r="H32" i="567"/>
  <c r="E33" i="567"/>
  <c r="G28" i="567"/>
  <c r="F24" i="567"/>
  <c r="D20" i="567"/>
  <c r="F35" i="567"/>
  <c r="G26" i="567"/>
  <c r="H17" i="567"/>
  <c r="E22" i="567"/>
  <c r="H36" i="567"/>
  <c r="G24" i="567"/>
  <c r="D7" i="567"/>
  <c r="E38" i="567" s="1"/>
  <c r="E29" i="567"/>
  <c r="E19" i="567"/>
  <c r="G25" i="567"/>
  <c r="E32" i="567"/>
  <c r="E31" i="567"/>
  <c r="H21" i="567"/>
  <c r="D18" i="567"/>
  <c r="F26" i="567"/>
  <c r="G35" i="567"/>
  <c r="H23" i="320"/>
  <c r="H22" i="319"/>
  <c r="F33" i="319"/>
  <c r="G23" i="319"/>
  <c r="G34" i="319"/>
  <c r="E33" i="332"/>
  <c r="D32" i="332"/>
  <c r="H27" i="348"/>
  <c r="E29" i="348"/>
  <c r="H24" i="356"/>
  <c r="D17" i="356"/>
  <c r="E35" i="356"/>
  <c r="E19" i="578"/>
  <c r="D28" i="578"/>
  <c r="E17" i="578"/>
  <c r="G24" i="582"/>
  <c r="G28" i="582"/>
  <c r="E32" i="582"/>
  <c r="H33" i="591"/>
  <c r="E29" i="591"/>
  <c r="G24" i="591"/>
  <c r="G20" i="591"/>
  <c r="D7" i="591"/>
  <c r="E38" i="591" s="1"/>
  <c r="F27" i="591"/>
  <c r="E19" i="591"/>
  <c r="F24" i="591"/>
  <c r="H26" i="591"/>
  <c r="H32" i="591"/>
  <c r="H28" i="591"/>
  <c r="E24" i="591"/>
  <c r="H19" i="591"/>
  <c r="E36" i="591"/>
  <c r="F26" i="591"/>
  <c r="G17" i="591"/>
  <c r="H22" i="591"/>
  <c r="E25" i="591"/>
  <c r="H30" i="599"/>
  <c r="H17" i="599"/>
  <c r="D31" i="599"/>
  <c r="H28" i="599"/>
  <c r="E36" i="599"/>
  <c r="H22" i="599"/>
  <c r="D32" i="603"/>
  <c r="D19" i="603"/>
  <c r="G35" i="603"/>
  <c r="D30" i="603"/>
  <c r="D17" i="603"/>
  <c r="G23" i="603"/>
  <c r="H24" i="612"/>
  <c r="D28" i="612"/>
  <c r="D25" i="612"/>
  <c r="G35" i="612"/>
  <c r="D22" i="612"/>
  <c r="E22" i="612"/>
  <c r="D17" i="612"/>
  <c r="F28" i="615"/>
  <c r="E35" i="615"/>
  <c r="E21" i="615"/>
  <c r="F25" i="615"/>
  <c r="D29" i="615"/>
  <c r="E30" i="615"/>
  <c r="D26" i="319"/>
  <c r="D9" i="319"/>
  <c r="G31" i="319"/>
  <c r="G26" i="319"/>
  <c r="E21" i="319"/>
  <c r="H35" i="319"/>
  <c r="H30" i="319"/>
  <c r="F25" i="319"/>
  <c r="H19" i="319"/>
  <c r="D28" i="319"/>
  <c r="D17" i="319"/>
  <c r="E35" i="319"/>
  <c r="G29" i="319"/>
  <c r="G24" i="319"/>
  <c r="E19" i="319"/>
  <c r="H33" i="319"/>
  <c r="H28" i="319"/>
  <c r="F23" i="319"/>
  <c r="H17" i="319"/>
  <c r="H22" i="350"/>
  <c r="H26" i="354"/>
  <c r="F17" i="182"/>
  <c r="E27" i="182"/>
  <c r="H25" i="182"/>
  <c r="G35" i="182"/>
  <c r="E19" i="182"/>
  <c r="H17" i="182"/>
  <c r="G27" i="182"/>
  <c r="F21" i="182"/>
  <c r="F29" i="182"/>
  <c r="H21" i="182"/>
  <c r="D21" i="182"/>
  <c r="F24" i="182"/>
  <c r="F32" i="182"/>
  <c r="E18" i="182"/>
  <c r="E26" i="182"/>
  <c r="E34" i="182"/>
  <c r="D23" i="182"/>
  <c r="H22" i="182"/>
  <c r="H30" i="182"/>
  <c r="D20" i="182"/>
  <c r="G24" i="182"/>
  <c r="G32" i="182"/>
  <c r="D26" i="182"/>
  <c r="H31" i="182"/>
  <c r="G25" i="182"/>
  <c r="D31" i="182"/>
  <c r="F31" i="182"/>
  <c r="E25" i="182"/>
  <c r="D29" i="182"/>
  <c r="E23" i="182"/>
  <c r="H29" i="182"/>
  <c r="F18" i="182"/>
  <c r="F26" i="182"/>
  <c r="F34" i="182"/>
  <c r="E20" i="182"/>
  <c r="E28" i="182"/>
  <c r="E36" i="182"/>
  <c r="D32" i="182"/>
  <c r="H24" i="182"/>
  <c r="H32" i="182"/>
  <c r="G18" i="182"/>
  <c r="G26" i="182"/>
  <c r="G34" i="182"/>
  <c r="D25" i="182"/>
  <c r="H19" i="182"/>
  <c r="H35" i="182"/>
  <c r="G29" i="182"/>
  <c r="F19" i="182"/>
  <c r="F35" i="182"/>
  <c r="E29" i="182"/>
  <c r="D11" i="320"/>
  <c r="D11" i="352"/>
  <c r="D11" i="610"/>
  <c r="D11" i="311"/>
  <c r="D11" i="328"/>
  <c r="D11" i="344"/>
  <c r="D11" i="567"/>
  <c r="D11" i="586"/>
  <c r="D11" i="602"/>
  <c r="D11" i="618"/>
  <c r="D11" i="336"/>
  <c r="D11" i="577"/>
  <c r="D11" i="594"/>
  <c r="D11" i="315"/>
  <c r="D11" i="332"/>
  <c r="D11" i="348"/>
  <c r="D11" i="573"/>
  <c r="D11" i="590"/>
  <c r="D11" i="606"/>
  <c r="D11" i="314"/>
  <c r="D11" i="323"/>
  <c r="D11" i="331"/>
  <c r="D11" i="339"/>
  <c r="D11" i="347"/>
  <c r="D11" i="355"/>
  <c r="D11" i="572"/>
  <c r="D11" i="580"/>
  <c r="D11" i="589"/>
  <c r="D11" i="597"/>
  <c r="D11" i="605"/>
  <c r="D11" i="617"/>
  <c r="D11" i="312"/>
  <c r="D11" i="316"/>
  <c r="D11" i="321"/>
  <c r="D11" i="325"/>
  <c r="D11" i="329"/>
  <c r="D11" i="333"/>
  <c r="D11" i="337"/>
  <c r="D11" i="341"/>
  <c r="D11" i="345"/>
  <c r="D11" i="349"/>
  <c r="D11" i="353"/>
  <c r="D11" i="357"/>
  <c r="D11" i="570"/>
  <c r="D11" i="574"/>
  <c r="D11" i="578"/>
  <c r="D11" i="582"/>
  <c r="D11" i="587"/>
  <c r="D11" i="591"/>
  <c r="D11" i="595"/>
  <c r="D11" i="599"/>
  <c r="D11" i="603"/>
  <c r="D11" i="607"/>
  <c r="D11" i="611"/>
  <c r="D11" i="615"/>
  <c r="D11" i="619"/>
  <c r="D11" i="310"/>
  <c r="D11" i="319"/>
  <c r="D11" i="327"/>
  <c r="D11" i="335"/>
  <c r="D11" i="343"/>
  <c r="D11" i="351"/>
  <c r="D11" i="359"/>
  <c r="D11" i="576"/>
  <c r="D11" i="584"/>
  <c r="D11" i="593"/>
  <c r="D11" i="601"/>
  <c r="D11" i="609"/>
  <c r="D11" i="613"/>
  <c r="D11" i="182"/>
  <c r="D11" i="313"/>
  <c r="D11" i="318"/>
  <c r="D11" i="322"/>
  <c r="D11" i="326"/>
  <c r="D11" i="330"/>
  <c r="D11" i="334"/>
  <c r="D11" i="338"/>
  <c r="D11" i="342"/>
  <c r="D11" i="346"/>
  <c r="D11" i="350"/>
  <c r="D11" i="354"/>
  <c r="D11" i="358"/>
  <c r="D11" i="571"/>
  <c r="D11" i="575"/>
  <c r="D11" i="579"/>
  <c r="D11" i="583"/>
  <c r="D11" i="588"/>
  <c r="D11" i="592"/>
  <c r="D11" i="596"/>
  <c r="D11" i="600"/>
  <c r="D11" i="604"/>
  <c r="D11" i="608"/>
  <c r="D11" i="612"/>
  <c r="D13" i="348"/>
  <c r="H26" i="350"/>
  <c r="F24" i="354"/>
  <c r="F28" i="348"/>
  <c r="D9" i="348"/>
  <c r="E27" i="348"/>
  <c r="G36" i="348"/>
  <c r="H35" i="348"/>
  <c r="D30" i="348"/>
  <c r="G23" i="348"/>
  <c r="E34" i="348"/>
  <c r="G18" i="348"/>
  <c r="H19" i="348"/>
  <c r="D26" i="348"/>
  <c r="G21" i="348"/>
  <c r="E21" i="352"/>
  <c r="G27" i="352"/>
  <c r="G31" i="352"/>
  <c r="F21" i="356"/>
  <c r="D31" i="356"/>
  <c r="G18" i="356"/>
  <c r="G34" i="356"/>
  <c r="F35" i="356"/>
  <c r="E27" i="356"/>
  <c r="H31" i="356"/>
  <c r="E19" i="356"/>
  <c r="D23" i="356"/>
  <c r="G26" i="356"/>
  <c r="D19" i="570"/>
  <c r="D25" i="570"/>
  <c r="E30" i="570"/>
  <c r="D32" i="570"/>
  <c r="F33" i="574"/>
  <c r="F18" i="574"/>
  <c r="G30" i="574"/>
  <c r="E27" i="574"/>
  <c r="H21" i="574"/>
  <c r="F34" i="578"/>
  <c r="D9" i="578"/>
  <c r="H34" i="578"/>
  <c r="E20" i="578"/>
  <c r="F29" i="578"/>
  <c r="H30" i="578"/>
  <c r="E34" i="578"/>
  <c r="E25" i="578"/>
  <c r="F33" i="582"/>
  <c r="E20" i="582"/>
  <c r="E19" i="582"/>
  <c r="E31" i="582"/>
  <c r="E18" i="582"/>
  <c r="G34" i="582"/>
  <c r="D30" i="587"/>
  <c r="H26" i="587"/>
  <c r="G30" i="587"/>
  <c r="E26" i="587"/>
  <c r="D17" i="587"/>
  <c r="H34" i="591"/>
  <c r="F32" i="591"/>
  <c r="F30" i="591"/>
  <c r="D28" i="591"/>
  <c r="H25" i="591"/>
  <c r="H23" i="591"/>
  <c r="F21" i="591"/>
  <c r="F19" i="591"/>
  <c r="F17" i="591"/>
  <c r="E34" i="591"/>
  <c r="H29" i="591"/>
  <c r="G25" i="591"/>
  <c r="H20" i="591"/>
  <c r="D16" i="591"/>
  <c r="F29" i="591"/>
  <c r="G19" i="591"/>
  <c r="H31" i="591"/>
  <c r="G23" i="591"/>
  <c r="H36" i="591"/>
  <c r="F34" i="591"/>
  <c r="D32" i="591"/>
  <c r="G29" i="591"/>
  <c r="G27" i="591"/>
  <c r="F25" i="591"/>
  <c r="D23" i="591"/>
  <c r="D21" i="591"/>
  <c r="D19" i="591"/>
  <c r="D13" i="591"/>
  <c r="E33" i="591"/>
  <c r="D29" i="591"/>
  <c r="D24" i="591"/>
  <c r="D20" i="591"/>
  <c r="G36" i="591"/>
  <c r="D26" i="591"/>
  <c r="D18" i="591"/>
  <c r="E30" i="591"/>
  <c r="F20" i="591"/>
  <c r="H35" i="595"/>
  <c r="F33" i="595"/>
  <c r="H30" i="595"/>
  <c r="H28" i="595"/>
  <c r="G26" i="595"/>
  <c r="E24" i="595"/>
  <c r="E22" i="595"/>
  <c r="E20" i="595"/>
  <c r="H17" i="595"/>
  <c r="E32" i="595"/>
  <c r="F27" i="595"/>
  <c r="E23" i="595"/>
  <c r="E19" i="595"/>
  <c r="H31" i="595"/>
  <c r="G23" i="595"/>
  <c r="G36" i="595"/>
  <c r="D26" i="595"/>
  <c r="D18" i="595"/>
  <c r="F35" i="595"/>
  <c r="F32" i="595"/>
  <c r="F30" i="595"/>
  <c r="F28" i="595"/>
  <c r="H25" i="595"/>
  <c r="H23" i="595"/>
  <c r="H21" i="595"/>
  <c r="F19" i="595"/>
  <c r="F17" i="595"/>
  <c r="E36" i="595"/>
  <c r="G30" i="595"/>
  <c r="F26" i="595"/>
  <c r="F22" i="595"/>
  <c r="G17" i="595"/>
  <c r="E30" i="595"/>
  <c r="D22" i="595"/>
  <c r="G32" i="595"/>
  <c r="F24" i="595"/>
  <c r="D9" i="595"/>
  <c r="F36" i="599"/>
  <c r="F32" i="599"/>
  <c r="E29" i="599"/>
  <c r="H25" i="599"/>
  <c r="G22" i="599"/>
  <c r="F19" i="599"/>
  <c r="D7" i="599"/>
  <c r="E38" i="599" s="1"/>
  <c r="H29" i="599"/>
  <c r="E23" i="599"/>
  <c r="D16" i="599"/>
  <c r="F24" i="599"/>
  <c r="H31" i="599"/>
  <c r="H18" i="599"/>
  <c r="H33" i="599"/>
  <c r="F30" i="599"/>
  <c r="E27" i="599"/>
  <c r="H23" i="599"/>
  <c r="G20" i="599"/>
  <c r="F17" i="599"/>
  <c r="E32" i="599"/>
  <c r="G25" i="599"/>
  <c r="E19" i="599"/>
  <c r="F29" i="599"/>
  <c r="D9" i="599"/>
  <c r="G23" i="599"/>
  <c r="F34" i="599"/>
  <c r="G27" i="599"/>
  <c r="D21" i="599"/>
  <c r="E33" i="599"/>
  <c r="D20" i="599"/>
  <c r="D18" i="599"/>
  <c r="D32" i="599"/>
  <c r="F25" i="599"/>
  <c r="D19" i="599"/>
  <c r="D29" i="599"/>
  <c r="G36" i="599"/>
  <c r="E30" i="599"/>
  <c r="H33" i="603"/>
  <c r="F30" i="603"/>
  <c r="E27" i="603"/>
  <c r="H23" i="603"/>
  <c r="G20" i="603"/>
  <c r="F17" i="603"/>
  <c r="E32" i="603"/>
  <c r="G25" i="603"/>
  <c r="E19" i="603"/>
  <c r="G28" i="603"/>
  <c r="G36" i="603"/>
  <c r="H22" i="603"/>
  <c r="F35" i="603"/>
  <c r="G31" i="603"/>
  <c r="F28" i="603"/>
  <c r="D25" i="603"/>
  <c r="H21" i="603"/>
  <c r="G18" i="603"/>
  <c r="E33" i="603"/>
  <c r="F26" i="603"/>
  <c r="D20" i="603"/>
  <c r="E30" i="603"/>
  <c r="E17" i="603"/>
  <c r="F24" i="603"/>
  <c r="H35" i="603"/>
  <c r="H28" i="603"/>
  <c r="E22" i="603"/>
  <c r="E36" i="603"/>
  <c r="F22" i="603"/>
  <c r="D22" i="603"/>
  <c r="D9" i="603"/>
  <c r="F33" i="603"/>
  <c r="G26" i="603"/>
  <c r="E20" i="603"/>
  <c r="H29" i="603"/>
  <c r="D16" i="603"/>
  <c r="D31" i="603"/>
  <c r="E33" i="612"/>
  <c r="H29" i="612"/>
  <c r="F26" i="612"/>
  <c r="E23" i="612"/>
  <c r="D20" i="612"/>
  <c r="D16" i="612"/>
  <c r="E31" i="612"/>
  <c r="G24" i="612"/>
  <c r="E18" i="612"/>
  <c r="G27" i="612"/>
  <c r="G31" i="612"/>
  <c r="G18" i="612"/>
  <c r="G33" i="612"/>
  <c r="E30" i="612"/>
  <c r="H26" i="612"/>
  <c r="G23" i="612"/>
  <c r="F20" i="612"/>
  <c r="E17" i="612"/>
  <c r="D32" i="612"/>
  <c r="F25" i="612"/>
  <c r="D19" i="612"/>
  <c r="E29" i="612"/>
  <c r="D7" i="612"/>
  <c r="E38" i="612" s="1"/>
  <c r="F23" i="612"/>
  <c r="E35" i="612"/>
  <c r="E28" i="612"/>
  <c r="G21" i="612"/>
  <c r="H34" i="612"/>
  <c r="F21" i="612"/>
  <c r="D21" i="612"/>
  <c r="H31" i="612"/>
  <c r="E25" i="612"/>
  <c r="H18" i="612"/>
  <c r="H28" i="612"/>
  <c r="F36" i="612"/>
  <c r="D30" i="612"/>
  <c r="G35" i="614"/>
  <c r="G33" i="614"/>
  <c r="H31" i="614"/>
  <c r="E30" i="614"/>
  <c r="G28" i="614"/>
  <c r="H26" i="614"/>
  <c r="E25" i="614"/>
  <c r="G23" i="614"/>
  <c r="D22" i="614"/>
  <c r="F20" i="614"/>
  <c r="H18" i="614"/>
  <c r="E17" i="614"/>
  <c r="F35" i="614"/>
  <c r="G31" i="614"/>
  <c r="F28" i="614"/>
  <c r="D25" i="614"/>
  <c r="H21" i="614"/>
  <c r="G18" i="614"/>
  <c r="H35" i="614"/>
  <c r="H28" i="614"/>
  <c r="E22" i="614"/>
  <c r="H36" i="614"/>
  <c r="G29" i="614"/>
  <c r="D23" i="614"/>
  <c r="D13" i="614"/>
  <c r="E36" i="614"/>
  <c r="E34" i="614"/>
  <c r="E32" i="614"/>
  <c r="G30" i="614"/>
  <c r="D29" i="614"/>
  <c r="F27" i="614"/>
  <c r="G25" i="614"/>
  <c r="D24" i="614"/>
  <c r="F22" i="614"/>
  <c r="H20" i="614"/>
  <c r="E19" i="614"/>
  <c r="G17" i="614"/>
  <c r="F36" i="614"/>
  <c r="F32" i="614"/>
  <c r="E29" i="614"/>
  <c r="H25" i="614"/>
  <c r="G22" i="614"/>
  <c r="F19" i="614"/>
  <c r="D7" i="614"/>
  <c r="E38" i="614" s="1"/>
  <c r="F30" i="614"/>
  <c r="H23" i="614"/>
  <c r="F17" i="614"/>
  <c r="E31" i="614"/>
  <c r="G24" i="614"/>
  <c r="E18" i="614"/>
  <c r="G36" i="614"/>
  <c r="G32" i="614"/>
  <c r="F29" i="614"/>
  <c r="D26" i="614"/>
  <c r="H22" i="614"/>
  <c r="G19" i="614"/>
  <c r="D9" i="614"/>
  <c r="D30" i="614"/>
  <c r="F23" i="614"/>
  <c r="D17" i="614"/>
  <c r="F25" i="614"/>
  <c r="H32" i="614"/>
  <c r="H19" i="614"/>
  <c r="E35" i="614"/>
  <c r="F31" i="614"/>
  <c r="E28" i="614"/>
  <c r="H24" i="614"/>
  <c r="G21" i="614"/>
  <c r="F18" i="614"/>
  <c r="F34" i="614"/>
  <c r="G27" i="614"/>
  <c r="D21" i="614"/>
  <c r="H33" i="614"/>
  <c r="G20" i="614"/>
  <c r="D28" i="614"/>
  <c r="E35" i="618"/>
  <c r="E33" i="618"/>
  <c r="F31" i="618"/>
  <c r="H29" i="618"/>
  <c r="E28" i="618"/>
  <c r="F26" i="618"/>
  <c r="H24" i="618"/>
  <c r="E23" i="618"/>
  <c r="G21" i="618"/>
  <c r="D20" i="618"/>
  <c r="F18" i="618"/>
  <c r="D16" i="618"/>
  <c r="F34" i="618"/>
  <c r="H30" i="618"/>
  <c r="G27" i="618"/>
  <c r="E24" i="618"/>
  <c r="D21" i="618"/>
  <c r="H17" i="618"/>
  <c r="H34" i="618"/>
  <c r="D28" i="618"/>
  <c r="F21" i="618"/>
  <c r="H35" i="618"/>
  <c r="H28" i="618"/>
  <c r="E22" i="618"/>
  <c r="G35" i="618"/>
  <c r="G33" i="618"/>
  <c r="H31" i="618"/>
  <c r="E30" i="618"/>
  <c r="G28" i="618"/>
  <c r="H26" i="618"/>
  <c r="E25" i="618"/>
  <c r="G23" i="618"/>
  <c r="D22" i="618"/>
  <c r="F20" i="618"/>
  <c r="H18" i="618"/>
  <c r="E17" i="618"/>
  <c r="F35" i="618"/>
  <c r="G31" i="618"/>
  <c r="F28" i="618"/>
  <c r="D25" i="618"/>
  <c r="H21" i="618"/>
  <c r="G18" i="618"/>
  <c r="H36" i="618"/>
  <c r="G29" i="618"/>
  <c r="D23" i="618"/>
  <c r="D13" i="618"/>
  <c r="F30" i="618"/>
  <c r="H23" i="618"/>
  <c r="F17" i="618"/>
  <c r="E34" i="618"/>
  <c r="G30" i="618"/>
  <c r="F27" i="618"/>
  <c r="D24" i="618"/>
  <c r="H20" i="618"/>
  <c r="G17" i="618"/>
  <c r="F32" i="618"/>
  <c r="H25" i="618"/>
  <c r="F19" i="618"/>
  <c r="E31" i="618"/>
  <c r="E18" i="618"/>
  <c r="F25" i="618"/>
  <c r="G36" i="618"/>
  <c r="G32" i="618"/>
  <c r="F29" i="618"/>
  <c r="D26" i="618"/>
  <c r="H22" i="618"/>
  <c r="G19" i="618"/>
  <c r="D9" i="618"/>
  <c r="D30" i="618"/>
  <c r="F23" i="618"/>
  <c r="D17" i="618"/>
  <c r="E26" i="618"/>
  <c r="H33" i="618"/>
  <c r="G20" i="618"/>
  <c r="D32" i="349"/>
  <c r="H29" i="349"/>
  <c r="G18" i="349"/>
  <c r="G20" i="349"/>
  <c r="G22" i="349"/>
  <c r="G24" i="349"/>
  <c r="G26" i="349"/>
  <c r="G28" i="349"/>
  <c r="G30" i="349"/>
  <c r="G32" i="349"/>
  <c r="G34" i="349"/>
  <c r="G36" i="349"/>
  <c r="H25" i="349"/>
  <c r="E18" i="349"/>
  <c r="E20" i="349"/>
  <c r="E22" i="349"/>
  <c r="E24" i="349"/>
  <c r="E26" i="349"/>
  <c r="E28" i="349"/>
  <c r="E30" i="349"/>
  <c r="E32" i="349"/>
  <c r="E34" i="349"/>
  <c r="E36" i="349"/>
  <c r="H21" i="349"/>
  <c r="E21" i="349"/>
  <c r="E25" i="349"/>
  <c r="E29" i="349"/>
  <c r="E33" i="349"/>
  <c r="D18" i="349"/>
  <c r="G17" i="349"/>
  <c r="G21" i="349"/>
  <c r="G25" i="349"/>
  <c r="G29" i="349"/>
  <c r="G33" i="349"/>
  <c r="D30" i="353"/>
  <c r="D17" i="353"/>
  <c r="H19" i="353"/>
  <c r="H25" i="353"/>
  <c r="F31" i="353"/>
  <c r="H35" i="353"/>
  <c r="G17" i="353"/>
  <c r="G19" i="353"/>
  <c r="G21" i="353"/>
  <c r="G23" i="353"/>
  <c r="G25" i="353"/>
  <c r="G27" i="353"/>
  <c r="G29" i="353"/>
  <c r="G31" i="353"/>
  <c r="G33" i="353"/>
  <c r="G35" i="353"/>
  <c r="D32" i="353"/>
  <c r="D22" i="353"/>
  <c r="F19" i="353"/>
  <c r="H23" i="353"/>
  <c r="H29" i="353"/>
  <c r="F35" i="353"/>
  <c r="E19" i="353"/>
  <c r="E21" i="353"/>
  <c r="E23" i="353"/>
  <c r="E25" i="353"/>
  <c r="E27" i="353"/>
  <c r="E29" i="353"/>
  <c r="E31" i="353"/>
  <c r="E33" i="353"/>
  <c r="E35" i="353"/>
  <c r="D24" i="353"/>
  <c r="F23" i="353"/>
  <c r="H33" i="353"/>
  <c r="E18" i="353"/>
  <c r="E22" i="353"/>
  <c r="E26" i="353"/>
  <c r="E30" i="353"/>
  <c r="E34" i="353"/>
  <c r="D18" i="353"/>
  <c r="F27" i="353"/>
  <c r="G18" i="353"/>
  <c r="G22" i="353"/>
  <c r="G26" i="353"/>
  <c r="G30" i="353"/>
  <c r="G34" i="353"/>
  <c r="E19" i="357"/>
  <c r="E21" i="357"/>
  <c r="E23" i="357"/>
  <c r="E25" i="357"/>
  <c r="E27" i="357"/>
  <c r="E29" i="357"/>
  <c r="E31" i="357"/>
  <c r="E33" i="357"/>
  <c r="E35" i="357"/>
  <c r="H35" i="357"/>
  <c r="G18" i="357"/>
  <c r="G20" i="357"/>
  <c r="G22" i="357"/>
  <c r="G24" i="357"/>
  <c r="G26" i="357"/>
  <c r="G28" i="357"/>
  <c r="G30" i="357"/>
  <c r="G32" i="357"/>
  <c r="G34" i="357"/>
  <c r="G36" i="357"/>
  <c r="G17" i="357"/>
  <c r="G21" i="357"/>
  <c r="G25" i="357"/>
  <c r="G29" i="357"/>
  <c r="G33" i="357"/>
  <c r="E18" i="357"/>
  <c r="E22" i="357"/>
  <c r="E26" i="357"/>
  <c r="E30" i="357"/>
  <c r="E34" i="357"/>
  <c r="E35" i="571"/>
  <c r="G32" i="571"/>
  <c r="G30" i="571"/>
  <c r="E28" i="571"/>
  <c r="D26" i="571"/>
  <c r="D24" i="571"/>
  <c r="G21" i="571"/>
  <c r="G19" i="571"/>
  <c r="G17" i="571"/>
  <c r="H34" i="571"/>
  <c r="F30" i="571"/>
  <c r="E26" i="571"/>
  <c r="F21" i="571"/>
  <c r="F17" i="571"/>
  <c r="D30" i="571"/>
  <c r="H21" i="571"/>
  <c r="F36" i="571"/>
  <c r="G22" i="571"/>
  <c r="E24" i="571"/>
  <c r="D21" i="571"/>
  <c r="E36" i="571"/>
  <c r="E33" i="571"/>
  <c r="D31" i="571"/>
  <c r="D29" i="571"/>
  <c r="F26" i="571"/>
  <c r="F24" i="571"/>
  <c r="F22" i="571"/>
  <c r="D20" i="571"/>
  <c r="D18" i="571"/>
  <c r="H36" i="571"/>
  <c r="E31" i="571"/>
  <c r="E27" i="571"/>
  <c r="D23" i="571"/>
  <c r="E18" i="571"/>
  <c r="G31" i="571"/>
  <c r="F23" i="571"/>
  <c r="D17" i="571"/>
  <c r="H25" i="571"/>
  <c r="H30" i="571"/>
  <c r="G27" i="571"/>
  <c r="E32" i="571"/>
  <c r="H27" i="571"/>
  <c r="E23" i="571"/>
  <c r="E19" i="571"/>
  <c r="H33" i="571"/>
  <c r="G24" i="571"/>
  <c r="D13" i="571"/>
  <c r="E20" i="571"/>
  <c r="F19" i="571"/>
  <c r="G36" i="571"/>
  <c r="F31" i="571"/>
  <c r="F27" i="571"/>
  <c r="H22" i="571"/>
  <c r="F18" i="571"/>
  <c r="H32" i="571"/>
  <c r="H23" i="571"/>
  <c r="F33" i="571"/>
  <c r="G18" i="571"/>
  <c r="D7" i="571"/>
  <c r="E38" i="571" s="1"/>
  <c r="E35" i="575"/>
  <c r="E33" i="575"/>
  <c r="F31" i="575"/>
  <c r="H29" i="575"/>
  <c r="E28" i="575"/>
  <c r="F26" i="575"/>
  <c r="H24" i="575"/>
  <c r="E23" i="575"/>
  <c r="G21" i="575"/>
  <c r="D20" i="575"/>
  <c r="F18" i="575"/>
  <c r="D16" i="575"/>
  <c r="H34" i="575"/>
  <c r="E31" i="575"/>
  <c r="D28" i="575"/>
  <c r="G24" i="575"/>
  <c r="F21" i="575"/>
  <c r="E18" i="575"/>
  <c r="F34" i="575"/>
  <c r="G27" i="575"/>
  <c r="D21" i="575"/>
  <c r="E36" i="575"/>
  <c r="G33" i="575"/>
  <c r="D31" i="575"/>
  <c r="D29" i="575"/>
  <c r="H26" i="575"/>
  <c r="F24" i="575"/>
  <c r="F22" i="575"/>
  <c r="F20" i="575"/>
  <c r="D18" i="575"/>
  <c r="H36" i="575"/>
  <c r="D32" i="575"/>
  <c r="E27" i="575"/>
  <c r="D23" i="575"/>
  <c r="D19" i="575"/>
  <c r="F32" i="575"/>
  <c r="E24" i="575"/>
  <c r="D7" i="575"/>
  <c r="E38" i="575" s="1"/>
  <c r="F23" i="575"/>
  <c r="G31" i="575"/>
  <c r="G18" i="575"/>
  <c r="G35" i="575"/>
  <c r="G32" i="575"/>
  <c r="G30" i="575"/>
  <c r="G28" i="575"/>
  <c r="D26" i="575"/>
  <c r="D24" i="575"/>
  <c r="D22" i="575"/>
  <c r="G19" i="575"/>
  <c r="G17" i="575"/>
  <c r="H35" i="575"/>
  <c r="F30" i="575"/>
  <c r="E26" i="575"/>
  <c r="E22" i="575"/>
  <c r="F17" i="575"/>
  <c r="H30" i="575"/>
  <c r="G22" i="575"/>
  <c r="F33" i="575"/>
  <c r="E20" i="575"/>
  <c r="F28" i="575"/>
  <c r="G34" i="579"/>
  <c r="H27" i="579"/>
  <c r="E21" i="579"/>
  <c r="H33" i="579"/>
  <c r="G20" i="579"/>
  <c r="G18" i="579"/>
  <c r="E36" i="579"/>
  <c r="D29" i="579"/>
  <c r="F22" i="579"/>
  <c r="H36" i="579"/>
  <c r="D23" i="579"/>
  <c r="F23" i="579"/>
  <c r="D21" i="579"/>
  <c r="E32" i="579"/>
  <c r="E19" i="579"/>
  <c r="D13" i="579"/>
  <c r="D31" i="579"/>
  <c r="D18" i="579"/>
  <c r="G31" i="579"/>
  <c r="G36" i="583"/>
  <c r="G34" i="583"/>
  <c r="G32" i="583"/>
  <c r="D31" i="583"/>
  <c r="F29" i="583"/>
  <c r="H27" i="583"/>
  <c r="D26" i="583"/>
  <c r="F24" i="583"/>
  <c r="H22" i="583"/>
  <c r="E21" i="583"/>
  <c r="G19" i="583"/>
  <c r="D18" i="583"/>
  <c r="D9" i="583"/>
  <c r="H33" i="583"/>
  <c r="F30" i="583"/>
  <c r="E27" i="583"/>
  <c r="H23" i="583"/>
  <c r="G20" i="583"/>
  <c r="F17" i="583"/>
  <c r="G31" i="583"/>
  <c r="D25" i="583"/>
  <c r="G18" i="583"/>
  <c r="F32" i="583"/>
  <c r="H25" i="583"/>
  <c r="F19" i="583"/>
  <c r="E36" i="583"/>
  <c r="E34" i="583"/>
  <c r="E32" i="583"/>
  <c r="G30" i="583"/>
  <c r="D29" i="583"/>
  <c r="F27" i="583"/>
  <c r="G25" i="583"/>
  <c r="D24" i="583"/>
  <c r="F22" i="583"/>
  <c r="H20" i="583"/>
  <c r="E19" i="583"/>
  <c r="G17" i="583"/>
  <c r="H36" i="583"/>
  <c r="H32" i="583"/>
  <c r="G29" i="583"/>
  <c r="E26" i="583"/>
  <c r="D23" i="583"/>
  <c r="H19" i="583"/>
  <c r="D13" i="583"/>
  <c r="D30" i="583"/>
  <c r="F23" i="583"/>
  <c r="D17" i="583"/>
  <c r="H30" i="583"/>
  <c r="E24" i="583"/>
  <c r="H17" i="583"/>
  <c r="E36" i="588"/>
  <c r="E34" i="588"/>
  <c r="E32" i="588"/>
  <c r="G30" i="588"/>
  <c r="D29" i="588"/>
  <c r="F27" i="588"/>
  <c r="G25" i="588"/>
  <c r="D24" i="588"/>
  <c r="F22" i="588"/>
  <c r="H20" i="588"/>
  <c r="E19" i="588"/>
  <c r="G17" i="588"/>
  <c r="H36" i="588"/>
  <c r="H32" i="588"/>
  <c r="G29" i="588"/>
  <c r="E26" i="588"/>
  <c r="D23" i="588"/>
  <c r="H19" i="588"/>
  <c r="D13" i="588"/>
  <c r="H30" i="588"/>
  <c r="E24" i="588"/>
  <c r="H17" i="588"/>
  <c r="G31" i="588"/>
  <c r="D25" i="588"/>
  <c r="G18" i="588"/>
  <c r="G35" i="588"/>
  <c r="G33" i="588"/>
  <c r="H31" i="588"/>
  <c r="E30" i="588"/>
  <c r="G28" i="588"/>
  <c r="H26" i="588"/>
  <c r="E25" i="588"/>
  <c r="G23" i="588"/>
  <c r="D22" i="588"/>
  <c r="F20" i="588"/>
  <c r="H18" i="588"/>
  <c r="E17" i="588"/>
  <c r="H35" i="588"/>
  <c r="D32" i="588"/>
  <c r="H28" i="588"/>
  <c r="F25" i="588"/>
  <c r="E22" i="588"/>
  <c r="D19" i="588"/>
  <c r="F36" i="588"/>
  <c r="E29" i="588"/>
  <c r="G22" i="588"/>
  <c r="D7" i="588"/>
  <c r="E38" i="588" s="1"/>
  <c r="D30" i="588"/>
  <c r="F23" i="588"/>
  <c r="D17" i="588"/>
  <c r="E35" i="592"/>
  <c r="G32" i="592"/>
  <c r="G30" i="592"/>
  <c r="E28" i="592"/>
  <c r="D26" i="592"/>
  <c r="D24" i="592"/>
  <c r="G21" i="592"/>
  <c r="G19" i="592"/>
  <c r="G17" i="592"/>
  <c r="H34" i="592"/>
  <c r="F30" i="592"/>
  <c r="E26" i="592"/>
  <c r="F21" i="592"/>
  <c r="F17" i="592"/>
  <c r="D30" i="592"/>
  <c r="E20" i="592"/>
  <c r="F32" i="592"/>
  <c r="E24" i="592"/>
  <c r="E36" i="592"/>
  <c r="E33" i="592"/>
  <c r="D31" i="592"/>
  <c r="D29" i="592"/>
  <c r="F26" i="592"/>
  <c r="F24" i="592"/>
  <c r="F22" i="592"/>
  <c r="D20" i="592"/>
  <c r="D18" i="592"/>
  <c r="H36" i="592"/>
  <c r="E31" i="592"/>
  <c r="E27" i="592"/>
  <c r="D23" i="592"/>
  <c r="E18" i="592"/>
  <c r="G31" i="592"/>
  <c r="F23" i="592"/>
  <c r="F34" i="592"/>
  <c r="H25" i="592"/>
  <c r="H17" i="592"/>
  <c r="G34" i="592"/>
  <c r="H29" i="592"/>
  <c r="G25" i="592"/>
  <c r="E21" i="592"/>
  <c r="D16" i="592"/>
  <c r="G29" i="592"/>
  <c r="G20" i="592"/>
  <c r="G26" i="592"/>
  <c r="H30" i="592"/>
  <c r="E34" i="592"/>
  <c r="F29" i="592"/>
  <c r="H24" i="592"/>
  <c r="H20" i="592"/>
  <c r="D9" i="592"/>
  <c r="D28" i="592"/>
  <c r="H19" i="592"/>
  <c r="D25" i="592"/>
  <c r="G27" i="592"/>
  <c r="G36" i="596"/>
  <c r="E34" i="596"/>
  <c r="H31" i="596"/>
  <c r="F29" i="596"/>
  <c r="F27" i="596"/>
  <c r="E25" i="596"/>
  <c r="H22" i="596"/>
  <c r="H20" i="596"/>
  <c r="H18" i="596"/>
  <c r="D9" i="596"/>
  <c r="H32" i="596"/>
  <c r="H28" i="596"/>
  <c r="H23" i="596"/>
  <c r="H19" i="596"/>
  <c r="F36" i="596"/>
  <c r="H25" i="596"/>
  <c r="H17" i="596"/>
  <c r="D30" i="596"/>
  <c r="E20" i="596"/>
  <c r="G34" i="596"/>
  <c r="E32" i="596"/>
  <c r="E30" i="596"/>
  <c r="H27" i="596"/>
  <c r="G25" i="596"/>
  <c r="G23" i="596"/>
  <c r="E21" i="596"/>
  <c r="E19" i="596"/>
  <c r="E17" i="596"/>
  <c r="H33" i="596"/>
  <c r="G29" i="596"/>
  <c r="F25" i="596"/>
  <c r="G20" i="596"/>
  <c r="D13" i="596"/>
  <c r="E29" i="596"/>
  <c r="F19" i="596"/>
  <c r="G31" i="596"/>
  <c r="F23" i="596"/>
  <c r="E36" i="596"/>
  <c r="D31" i="596"/>
  <c r="H26" i="596"/>
  <c r="F22" i="596"/>
  <c r="D18" i="596"/>
  <c r="D32" i="596"/>
  <c r="D23" i="596"/>
  <c r="F32" i="596"/>
  <c r="D7" i="596"/>
  <c r="E38" i="596" s="1"/>
  <c r="G18" i="596"/>
  <c r="G35" i="596"/>
  <c r="G30" i="596"/>
  <c r="D26" i="596"/>
  <c r="D22" i="596"/>
  <c r="G17" i="596"/>
  <c r="F30" i="596"/>
  <c r="E22" i="596"/>
  <c r="H30" i="596"/>
  <c r="F33" i="596"/>
  <c r="D17" i="596"/>
  <c r="E36" i="600"/>
  <c r="E34" i="600"/>
  <c r="E32" i="600"/>
  <c r="G30" i="600"/>
  <c r="D29" i="600"/>
  <c r="F27" i="600"/>
  <c r="G25" i="600"/>
  <c r="D24" i="600"/>
  <c r="F22" i="600"/>
  <c r="H20" i="600"/>
  <c r="E19" i="600"/>
  <c r="G17" i="600"/>
  <c r="H36" i="600"/>
  <c r="H32" i="600"/>
  <c r="G29" i="600"/>
  <c r="E26" i="600"/>
  <c r="D23" i="600"/>
  <c r="H19" i="600"/>
  <c r="D13" i="600"/>
  <c r="D30" i="600"/>
  <c r="F23" i="600"/>
  <c r="D17" i="600"/>
  <c r="H30" i="600"/>
  <c r="E24" i="600"/>
  <c r="H17" i="600"/>
  <c r="G35" i="600"/>
  <c r="G33" i="600"/>
  <c r="H31" i="600"/>
  <c r="E30" i="600"/>
  <c r="G28" i="600"/>
  <c r="H26" i="600"/>
  <c r="E25" i="600"/>
  <c r="G23" i="600"/>
  <c r="D22" i="600"/>
  <c r="F20" i="600"/>
  <c r="H18" i="600"/>
  <c r="E17" i="600"/>
  <c r="H35" i="600"/>
  <c r="D32" i="600"/>
  <c r="H28" i="600"/>
  <c r="F25" i="600"/>
  <c r="E22" i="600"/>
  <c r="D19" i="600"/>
  <c r="F35" i="600"/>
  <c r="F28" i="600"/>
  <c r="G36" i="604"/>
  <c r="G34" i="604"/>
  <c r="G32" i="604"/>
  <c r="E35" i="608"/>
  <c r="E32" i="608"/>
  <c r="D29" i="608"/>
  <c r="D26" i="608"/>
  <c r="E23" i="608"/>
  <c r="D20" i="608"/>
  <c r="G17" i="608"/>
  <c r="H33" i="608"/>
  <c r="E27" i="608"/>
  <c r="F21" i="608"/>
  <c r="D13" i="608"/>
  <c r="F23" i="608"/>
  <c r="F32" i="608"/>
  <c r="D21" i="608"/>
  <c r="E36" i="608"/>
  <c r="G32" i="608"/>
  <c r="H29" i="608"/>
  <c r="F26" i="608"/>
  <c r="D24" i="608"/>
  <c r="E21" i="608"/>
  <c r="D18" i="608"/>
  <c r="H34" i="608"/>
  <c r="G29" i="608"/>
  <c r="D23" i="608"/>
  <c r="F17" i="608"/>
  <c r="G26" i="608"/>
  <c r="F34" i="608"/>
  <c r="E24" i="608"/>
  <c r="G30" i="608"/>
  <c r="F24" i="608"/>
  <c r="E19" i="608"/>
  <c r="F30" i="608"/>
  <c r="E18" i="608"/>
  <c r="G18" i="608"/>
  <c r="G34" i="608"/>
  <c r="E28" i="608"/>
  <c r="F22" i="608"/>
  <c r="D16" i="608"/>
  <c r="E26" i="608"/>
  <c r="G31" i="608"/>
  <c r="H30" i="608"/>
  <c r="F33" i="615"/>
  <c r="D30" i="615"/>
  <c r="G26" i="615"/>
  <c r="F23" i="615"/>
  <c r="E20" i="615"/>
  <c r="D17" i="615"/>
  <c r="F31" i="615"/>
  <c r="H24" i="615"/>
  <c r="F18" i="615"/>
  <c r="H27" i="615"/>
  <c r="G35" i="615"/>
  <c r="D22" i="615"/>
  <c r="H33" i="615"/>
  <c r="F30" i="615"/>
  <c r="E27" i="615"/>
  <c r="H23" i="615"/>
  <c r="G20" i="615"/>
  <c r="F17" i="615"/>
  <c r="E32" i="615"/>
  <c r="G25" i="615"/>
  <c r="E19" i="615"/>
  <c r="F29" i="615"/>
  <c r="D9" i="615"/>
  <c r="G23" i="615"/>
  <c r="G31" i="615"/>
  <c r="D25" i="615"/>
  <c r="G18" i="615"/>
  <c r="E28" i="615"/>
  <c r="G34" i="615"/>
  <c r="G28" i="615"/>
  <c r="H35" i="615"/>
  <c r="H28" i="615"/>
  <c r="E22" i="615"/>
  <c r="E36" i="615"/>
  <c r="F22" i="615"/>
  <c r="H22" i="615"/>
  <c r="E17" i="615"/>
  <c r="H30" i="350"/>
  <c r="D19" i="312"/>
  <c r="G22" i="312"/>
  <c r="H30" i="312"/>
  <c r="H18" i="312"/>
  <c r="G23" i="312"/>
  <c r="F27" i="312"/>
  <c r="E35" i="312"/>
  <c r="H35" i="312"/>
  <c r="H19" i="312"/>
  <c r="G32" i="312"/>
  <c r="G20" i="312"/>
  <c r="H28" i="312"/>
  <c r="D7" i="312"/>
  <c r="E38" i="312" s="1"/>
  <c r="E18" i="312"/>
  <c r="F24" i="312"/>
  <c r="G29" i="312"/>
  <c r="F33" i="312"/>
  <c r="G34" i="312"/>
  <c r="H24" i="312"/>
  <c r="F32" i="312"/>
  <c r="D18" i="312"/>
  <c r="F19" i="312"/>
  <c r="H26" i="312"/>
  <c r="H18" i="316"/>
  <c r="H25" i="316"/>
  <c r="E29" i="316"/>
  <c r="F30" i="316"/>
  <c r="F25" i="316"/>
  <c r="G35" i="316"/>
  <c r="H29" i="316"/>
  <c r="H22" i="316"/>
  <c r="G30" i="316"/>
  <c r="G25" i="316"/>
  <c r="D28" i="316"/>
  <c r="E27" i="316"/>
  <c r="F26" i="316"/>
  <c r="F19" i="316"/>
  <c r="G32" i="316"/>
  <c r="F27" i="316"/>
  <c r="D32" i="316"/>
  <c r="D20" i="316"/>
  <c r="E23" i="316"/>
  <c r="E34" i="316"/>
  <c r="F36" i="316"/>
  <c r="D29" i="316"/>
  <c r="F20" i="316"/>
  <c r="E20" i="316"/>
  <c r="H17" i="316"/>
  <c r="F23" i="316"/>
  <c r="D31" i="316"/>
  <c r="D28" i="328"/>
  <c r="F31" i="328"/>
  <c r="E27" i="328"/>
  <c r="G34" i="328"/>
  <c r="H22" i="328"/>
  <c r="D17" i="328"/>
  <c r="E22" i="328"/>
  <c r="F28" i="328"/>
  <c r="D29" i="328"/>
  <c r="G29" i="328"/>
  <c r="H35" i="328"/>
  <c r="H21" i="328"/>
  <c r="G30" i="328"/>
  <c r="H18" i="328"/>
  <c r="E18" i="328"/>
  <c r="G35" i="328"/>
  <c r="H23" i="328"/>
  <c r="F35" i="328"/>
  <c r="G21" i="328"/>
  <c r="F34" i="328"/>
  <c r="H30" i="328"/>
  <c r="E23" i="336"/>
  <c r="D21" i="336"/>
  <c r="H20" i="336"/>
  <c r="F27" i="336"/>
  <c r="G32" i="336"/>
  <c r="H36" i="336"/>
  <c r="E36" i="336"/>
  <c r="E22" i="336"/>
  <c r="F26" i="336"/>
  <c r="D32" i="336"/>
  <c r="G31" i="336"/>
  <c r="G19" i="336"/>
  <c r="H29" i="336"/>
  <c r="H19" i="336"/>
  <c r="E19" i="336"/>
  <c r="E32" i="336"/>
  <c r="F20" i="336"/>
  <c r="G28" i="336"/>
  <c r="H33" i="336"/>
  <c r="F18" i="336"/>
  <c r="D25" i="336"/>
  <c r="E31" i="336"/>
  <c r="H17" i="344"/>
  <c r="D31" i="344"/>
  <c r="F22" i="344"/>
  <c r="D13" i="344"/>
  <c r="G22" i="344"/>
  <c r="G30" i="344"/>
  <c r="D20" i="344"/>
  <c r="E22" i="344"/>
  <c r="E30" i="344"/>
  <c r="E26" i="344"/>
  <c r="D30" i="344"/>
  <c r="G26" i="344"/>
  <c r="F20" i="344"/>
  <c r="F36" i="344"/>
  <c r="G17" i="344"/>
  <c r="G25" i="344"/>
  <c r="G33" i="344"/>
  <c r="H27" i="344"/>
  <c r="D25" i="344"/>
  <c r="E25" i="344"/>
  <c r="E33" i="344"/>
  <c r="E32" i="344"/>
  <c r="F18" i="344"/>
  <c r="G24" i="344"/>
  <c r="D32" i="344"/>
  <c r="H36" i="356"/>
  <c r="F18" i="356"/>
  <c r="F20" i="356"/>
  <c r="F22" i="356"/>
  <c r="F24" i="356"/>
  <c r="F26" i="356"/>
  <c r="F28" i="356"/>
  <c r="F30" i="356"/>
  <c r="F32" i="356"/>
  <c r="F34" i="356"/>
  <c r="F36" i="356"/>
  <c r="H17" i="356"/>
  <c r="H20" i="356"/>
  <c r="F23" i="356"/>
  <c r="H25" i="356"/>
  <c r="H28" i="356"/>
  <c r="F31" i="356"/>
  <c r="H33" i="356"/>
  <c r="D24" i="356"/>
  <c r="D28" i="356"/>
  <c r="D18" i="356"/>
  <c r="D19" i="356"/>
  <c r="E18" i="356"/>
  <c r="E20" i="356"/>
  <c r="E22" i="356"/>
  <c r="E24" i="356"/>
  <c r="E26" i="356"/>
  <c r="E28" i="356"/>
  <c r="E30" i="356"/>
  <c r="E32" i="356"/>
  <c r="E34" i="356"/>
  <c r="E36" i="356"/>
  <c r="F17" i="356"/>
  <c r="H19" i="356"/>
  <c r="H22" i="356"/>
  <c r="F25" i="356"/>
  <c r="H27" i="356"/>
  <c r="H30" i="356"/>
  <c r="F33" i="356"/>
  <c r="H35" i="356"/>
  <c r="D26" i="356"/>
  <c r="D30" i="356"/>
  <c r="D20" i="356"/>
  <c r="D21" i="356"/>
  <c r="D7" i="356"/>
  <c r="E38" i="356" s="1"/>
  <c r="G17" i="356"/>
  <c r="G19" i="356"/>
  <c r="G21" i="356"/>
  <c r="G23" i="356"/>
  <c r="G25" i="356"/>
  <c r="G27" i="356"/>
  <c r="G29" i="356"/>
  <c r="G31" i="356"/>
  <c r="G33" i="356"/>
  <c r="G35" i="356"/>
  <c r="H21" i="356"/>
  <c r="F27" i="356"/>
  <c r="H32" i="356"/>
  <c r="D22" i="356"/>
  <c r="D16" i="356"/>
  <c r="G20" i="356"/>
  <c r="G24" i="356"/>
  <c r="G28" i="356"/>
  <c r="G32" i="356"/>
  <c r="G36" i="356"/>
  <c r="H18" i="356"/>
  <c r="H23" i="356"/>
  <c r="F29" i="356"/>
  <c r="H34" i="356"/>
  <c r="D32" i="356"/>
  <c r="D9" i="356"/>
  <c r="E21" i="356"/>
  <c r="E25" i="356"/>
  <c r="E29" i="356"/>
  <c r="E33" i="356"/>
  <c r="F33" i="570"/>
  <c r="D30" i="570"/>
  <c r="G26" i="570"/>
  <c r="F23" i="570"/>
  <c r="E20" i="570"/>
  <c r="D17" i="570"/>
  <c r="H29" i="570"/>
  <c r="E23" i="570"/>
  <c r="D16" i="570"/>
  <c r="F24" i="570"/>
  <c r="G28" i="570"/>
  <c r="H26" i="570"/>
  <c r="H33" i="570"/>
  <c r="F30" i="570"/>
  <c r="E27" i="570"/>
  <c r="H23" i="570"/>
  <c r="G20" i="570"/>
  <c r="F17" i="570"/>
  <c r="E32" i="570"/>
  <c r="G25" i="570"/>
  <c r="E19" i="570"/>
  <c r="F29" i="570"/>
  <c r="D9" i="570"/>
  <c r="G23" i="570"/>
  <c r="H35" i="570"/>
  <c r="H28" i="570"/>
  <c r="E22" i="570"/>
  <c r="E36" i="570"/>
  <c r="F22" i="570"/>
  <c r="H22" i="570"/>
  <c r="F20" i="570"/>
  <c r="H30" i="570"/>
  <c r="E24" i="570"/>
  <c r="H17" i="570"/>
  <c r="F27" i="570"/>
  <c r="G32" i="570"/>
  <c r="H18" i="570"/>
  <c r="H32" i="570"/>
  <c r="E26" i="570"/>
  <c r="H19" i="570"/>
  <c r="F31" i="570"/>
  <c r="F18" i="570"/>
  <c r="G35" i="570"/>
  <c r="F35" i="570"/>
  <c r="F28" i="570"/>
  <c r="H21" i="570"/>
  <c r="E33" i="570"/>
  <c r="D20" i="570"/>
  <c r="D18" i="570"/>
  <c r="F36" i="570"/>
  <c r="E29" i="570"/>
  <c r="G22" i="570"/>
  <c r="D7" i="570"/>
  <c r="E38" i="570" s="1"/>
  <c r="D24" i="570"/>
  <c r="D26" i="570"/>
  <c r="G33" i="570"/>
  <c r="E31" i="570"/>
  <c r="G24" i="570"/>
  <c r="E18" i="570"/>
  <c r="E28" i="570"/>
  <c r="G34" i="570"/>
  <c r="D22" i="570"/>
  <c r="H33" i="574"/>
  <c r="D32" i="574"/>
  <c r="H28" i="574"/>
  <c r="F25" i="574"/>
  <c r="E22" i="574"/>
  <c r="D19" i="574"/>
  <c r="G35" i="574"/>
  <c r="F27" i="574"/>
  <c r="H20" i="574"/>
  <c r="E30" i="574"/>
  <c r="E17" i="574"/>
  <c r="D31" i="574"/>
  <c r="F35" i="574"/>
  <c r="E34" i="574"/>
  <c r="D30" i="574"/>
  <c r="G26" i="574"/>
  <c r="F23" i="574"/>
  <c r="E20" i="574"/>
  <c r="D17" i="574"/>
  <c r="E28" i="574"/>
  <c r="G21" i="574"/>
  <c r="H31" i="574"/>
  <c r="H18" i="574"/>
  <c r="G36" i="574"/>
  <c r="G31" i="574"/>
  <c r="D25" i="574"/>
  <c r="G18" i="574"/>
  <c r="H24" i="574"/>
  <c r="E25" i="574"/>
  <c r="E21" i="574"/>
  <c r="F34" i="574"/>
  <c r="E29" i="574"/>
  <c r="G22" i="574"/>
  <c r="D7" i="574"/>
  <c r="E38" i="574" s="1"/>
  <c r="F22" i="574"/>
  <c r="F20" i="574"/>
  <c r="H36" i="574"/>
  <c r="E31" i="574"/>
  <c r="G24" i="574"/>
  <c r="E18" i="574"/>
  <c r="F26" i="574"/>
  <c r="G28" i="574"/>
  <c r="H27" i="574"/>
  <c r="H35" i="574"/>
  <c r="F30" i="574"/>
  <c r="H23" i="574"/>
  <c r="F17" i="574"/>
  <c r="D24" i="574"/>
  <c r="G23" i="574"/>
  <c r="D18" i="574"/>
  <c r="E36" i="574"/>
  <c r="G27" i="574"/>
  <c r="D21" i="574"/>
  <c r="E32" i="574"/>
  <c r="E19" i="574"/>
  <c r="F29" i="574"/>
  <c r="H34" i="574"/>
  <c r="G29" i="574"/>
  <c r="D23" i="574"/>
  <c r="D13" i="574"/>
  <c r="E23" i="574"/>
  <c r="D22" i="574"/>
  <c r="H36" i="582"/>
  <c r="H32" i="582"/>
  <c r="G29" i="582"/>
  <c r="E26" i="582"/>
  <c r="D23" i="582"/>
  <c r="H19" i="582"/>
  <c r="D13" i="582"/>
  <c r="F31" i="582"/>
  <c r="H24" i="582"/>
  <c r="F18" i="582"/>
  <c r="H27" i="582"/>
  <c r="G35" i="582"/>
  <c r="D22" i="582"/>
  <c r="D32" i="582"/>
  <c r="F25" i="582"/>
  <c r="D19" i="582"/>
  <c r="F26" i="582"/>
  <c r="D31" i="582"/>
  <c r="E25" i="582"/>
  <c r="F32" i="582"/>
  <c r="H25" i="582"/>
  <c r="F19" i="582"/>
  <c r="E34" i="582"/>
  <c r="H20" i="582"/>
  <c r="G19" i="582"/>
  <c r="F35" i="582"/>
  <c r="G31" i="582"/>
  <c r="F28" i="582"/>
  <c r="D25" i="582"/>
  <c r="H21" i="582"/>
  <c r="G18" i="582"/>
  <c r="E36" i="582"/>
  <c r="D29" i="582"/>
  <c r="F22" i="582"/>
  <c r="G36" i="582"/>
  <c r="H22" i="582"/>
  <c r="E30" i="582"/>
  <c r="F20" i="582"/>
  <c r="F30" i="582"/>
  <c r="H23" i="582"/>
  <c r="F17" i="582"/>
  <c r="E23" i="582"/>
  <c r="F24" i="582"/>
  <c r="H18" i="582"/>
  <c r="H30" i="582"/>
  <c r="E24" i="582"/>
  <c r="H17" i="582"/>
  <c r="G30" i="582"/>
  <c r="G17" i="582"/>
  <c r="G33" i="582"/>
  <c r="H34" i="587"/>
  <c r="E31" i="587"/>
  <c r="D28" i="587"/>
  <c r="G24" i="587"/>
  <c r="F21" i="587"/>
  <c r="E18" i="587"/>
  <c r="E34" i="587"/>
  <c r="F27" i="587"/>
  <c r="H20" i="587"/>
  <c r="H31" i="587"/>
  <c r="H18" i="587"/>
  <c r="D26" i="587"/>
  <c r="F35" i="587"/>
  <c r="G31" i="587"/>
  <c r="F28" i="587"/>
  <c r="D25" i="587"/>
  <c r="H21" i="587"/>
  <c r="G18" i="587"/>
  <c r="E35" i="587"/>
  <c r="E28" i="587"/>
  <c r="G21" i="587"/>
  <c r="G33" i="587"/>
  <c r="F20" i="587"/>
  <c r="H27" i="587"/>
  <c r="H36" i="587"/>
  <c r="G29" i="587"/>
  <c r="D23" i="587"/>
  <c r="D13" i="587"/>
  <c r="D24" i="587"/>
  <c r="E25" i="587"/>
  <c r="G19" i="587"/>
  <c r="H33" i="587"/>
  <c r="E27" i="587"/>
  <c r="G20" i="587"/>
  <c r="E32" i="587"/>
  <c r="E19" i="587"/>
  <c r="G36" i="587"/>
  <c r="F36" i="587"/>
  <c r="E29" i="587"/>
  <c r="G22" i="587"/>
  <c r="D7" i="587"/>
  <c r="E38" i="587" s="1"/>
  <c r="E23" i="587"/>
  <c r="G23" i="587"/>
  <c r="D18" i="587"/>
  <c r="F33" i="587"/>
  <c r="G26" i="587"/>
  <c r="E20" i="587"/>
  <c r="F31" i="587"/>
  <c r="F18" i="587"/>
  <c r="G34" i="587"/>
  <c r="D32" i="587"/>
  <c r="F25" i="587"/>
  <c r="D19" i="587"/>
  <c r="D29" i="587"/>
  <c r="G35" i="587"/>
  <c r="F29" i="587"/>
  <c r="F34" i="587"/>
  <c r="G27" i="587"/>
  <c r="D21" i="587"/>
  <c r="E33" i="587"/>
  <c r="D20" i="587"/>
  <c r="E17" i="587"/>
  <c r="E33" i="312"/>
  <c r="H33" i="312"/>
  <c r="H33" i="316"/>
  <c r="H21" i="316"/>
  <c r="D22" i="312"/>
  <c r="G17" i="312"/>
  <c r="F18" i="312"/>
  <c r="D13" i="316"/>
  <c r="F29" i="316"/>
  <c r="E36" i="312"/>
  <c r="D9" i="312"/>
  <c r="G34" i="316"/>
  <c r="H26" i="316"/>
  <c r="F31" i="344"/>
  <c r="F23" i="344"/>
  <c r="D19" i="344"/>
  <c r="H34" i="344"/>
  <c r="H26" i="344"/>
  <c r="H18" i="344"/>
  <c r="F25" i="340"/>
  <c r="E21" i="340"/>
  <c r="D17" i="340"/>
  <c r="H22" i="340"/>
  <c r="G18" i="340"/>
  <c r="G34" i="340"/>
  <c r="F21" i="336"/>
  <c r="E33" i="336"/>
  <c r="D26" i="336"/>
  <c r="H30" i="336"/>
  <c r="G26" i="336"/>
  <c r="D28" i="336"/>
  <c r="H29" i="332"/>
  <c r="G25" i="332"/>
  <c r="D23" i="332"/>
  <c r="F26" i="332"/>
  <c r="E22" i="332"/>
  <c r="D17" i="332"/>
  <c r="H24" i="328"/>
  <c r="G20" i="328"/>
  <c r="G36" i="328"/>
  <c r="F21" i="328"/>
  <c r="E33" i="328"/>
  <c r="H23" i="324"/>
  <c r="G19" i="324"/>
  <c r="G35" i="324"/>
  <c r="F24" i="324"/>
  <c r="E20" i="324"/>
  <c r="E36" i="324"/>
  <c r="H36" i="316"/>
  <c r="H25" i="312"/>
  <c r="D30" i="312"/>
  <c r="H21" i="344"/>
  <c r="H29" i="324"/>
  <c r="E32" i="332"/>
  <c r="G24" i="336"/>
  <c r="F27" i="340"/>
  <c r="G28" i="344"/>
  <c r="F36" i="312"/>
  <c r="F34" i="344"/>
  <c r="G26" i="328"/>
  <c r="F35" i="336"/>
  <c r="D29" i="344"/>
  <c r="E24" i="344"/>
  <c r="H36" i="312"/>
  <c r="E32" i="312"/>
  <c r="F34" i="316"/>
  <c r="E25" i="316"/>
  <c r="E33" i="324"/>
  <c r="G28" i="324"/>
  <c r="E24" i="328"/>
  <c r="H29" i="328"/>
  <c r="F27" i="332"/>
  <c r="H22" i="332"/>
  <c r="D13" i="336"/>
  <c r="H17" i="336"/>
  <c r="F28" i="340"/>
  <c r="H29" i="340"/>
  <c r="E29" i="344"/>
  <c r="E19" i="344"/>
  <c r="D26" i="344"/>
  <c r="H19" i="344"/>
  <c r="G27" i="344"/>
  <c r="D21" i="344"/>
  <c r="F28" i="344"/>
  <c r="E19" i="340"/>
  <c r="H36" i="340"/>
  <c r="H32" i="336"/>
  <c r="D23" i="336"/>
  <c r="D16" i="336"/>
  <c r="E35" i="336"/>
  <c r="G23" i="332"/>
  <c r="G22" i="332"/>
  <c r="F33" i="332"/>
  <c r="D26" i="332"/>
  <c r="D22" i="332"/>
  <c r="E31" i="328"/>
  <c r="G27" i="328"/>
  <c r="E26" i="328"/>
  <c r="H34" i="328"/>
  <c r="D26" i="328"/>
  <c r="D17" i="324"/>
  <c r="G24" i="324"/>
  <c r="F35" i="324"/>
  <c r="H33" i="324"/>
  <c r="D24" i="316"/>
  <c r="D19" i="316"/>
  <c r="F21" i="316"/>
  <c r="H27" i="312"/>
  <c r="E21" i="312"/>
  <c r="G18" i="312"/>
  <c r="H25" i="340"/>
  <c r="G19" i="340"/>
  <c r="G31" i="340"/>
  <c r="F18" i="340"/>
  <c r="F32" i="340"/>
  <c r="E26" i="340"/>
  <c r="H23" i="336"/>
  <c r="G17" i="336"/>
  <c r="G33" i="336"/>
  <c r="F22" i="336"/>
  <c r="E18" i="336"/>
  <c r="D17" i="336"/>
  <c r="H28" i="332"/>
  <c r="G26" i="332"/>
  <c r="F19" i="332"/>
  <c r="F35" i="332"/>
  <c r="H25" i="328"/>
  <c r="G23" i="328"/>
  <c r="D16" i="328"/>
  <c r="F32" i="328"/>
  <c r="E30" i="328"/>
  <c r="H18" i="324"/>
  <c r="G20" i="324"/>
  <c r="G36" i="324"/>
  <c r="F25" i="324"/>
  <c r="E27" i="324"/>
  <c r="D26" i="324"/>
  <c r="D31" i="587"/>
  <c r="H29" i="587"/>
  <c r="H25" i="587"/>
  <c r="H22" i="587"/>
  <c r="G25" i="587"/>
  <c r="H23" i="587"/>
  <c r="H26" i="582"/>
  <c r="F27" i="582"/>
  <c r="G22" i="582"/>
  <c r="F36" i="582"/>
  <c r="D20" i="582"/>
  <c r="E22" i="582"/>
  <c r="H35" i="582"/>
  <c r="F26" i="578"/>
  <c r="E27" i="578"/>
  <c r="D21" i="578"/>
  <c r="G25" i="578"/>
  <c r="G26" i="578"/>
  <c r="D13" i="578"/>
  <c r="D20" i="574"/>
  <c r="F21" i="574"/>
  <c r="H32" i="574"/>
  <c r="G34" i="574"/>
  <c r="F19" i="574"/>
  <c r="F32" i="574"/>
  <c r="H27" i="570"/>
  <c r="D13" i="570"/>
  <c r="G29" i="570"/>
  <c r="G19" i="570"/>
  <c r="E34" i="570"/>
  <c r="G27" i="570"/>
  <c r="H23" i="316"/>
  <c r="D21" i="316"/>
  <c r="G27" i="316"/>
  <c r="G22" i="316"/>
  <c r="D22" i="316"/>
  <c r="E24" i="312"/>
  <c r="D16" i="312"/>
  <c r="H22" i="312"/>
  <c r="G30" i="312"/>
  <c r="G23" i="582"/>
  <c r="F29" i="582"/>
  <c r="G25" i="582"/>
  <c r="D17" i="582"/>
  <c r="F23" i="582"/>
  <c r="D30" i="582"/>
  <c r="H27" i="578"/>
  <c r="F27" i="578"/>
  <c r="H19" i="578"/>
  <c r="G27" i="578"/>
  <c r="E21" i="587"/>
  <c r="H24" i="587"/>
  <c r="F23" i="587"/>
  <c r="G17" i="574"/>
  <c r="G20" i="574"/>
  <c r="E35" i="574"/>
  <c r="D31" i="570"/>
  <c r="G18" i="570"/>
  <c r="G31" i="570"/>
  <c r="G34" i="344"/>
  <c r="G30" i="356"/>
  <c r="G22" i="356"/>
  <c r="D13" i="356"/>
  <c r="D29" i="356"/>
  <c r="G18" i="328"/>
  <c r="F30" i="344"/>
  <c r="H26" i="356"/>
  <c r="G33" i="324"/>
  <c r="H21" i="324"/>
  <c r="E34" i="324"/>
  <c r="F22" i="324"/>
  <c r="D7" i="324"/>
  <c r="E38" i="324" s="1"/>
  <c r="E25" i="324"/>
  <c r="F29" i="324"/>
  <c r="D24" i="324"/>
  <c r="G30" i="324"/>
  <c r="H34" i="324"/>
  <c r="H22" i="324"/>
  <c r="D13" i="324"/>
  <c r="H25" i="324"/>
  <c r="E23" i="324"/>
  <c r="D20" i="324"/>
  <c r="H28" i="324"/>
  <c r="E30" i="324"/>
  <c r="F18" i="324"/>
  <c r="H26" i="324"/>
  <c r="F21" i="324"/>
  <c r="D30" i="324"/>
  <c r="E26" i="324"/>
  <c r="E24" i="332"/>
  <c r="H31" i="332"/>
  <c r="G27" i="332"/>
  <c r="F28" i="332"/>
  <c r="E35" i="332"/>
  <c r="E23" i="332"/>
  <c r="F29" i="332"/>
  <c r="D28" i="332"/>
  <c r="G28" i="332"/>
  <c r="H36" i="332"/>
  <c r="H20" i="332"/>
  <c r="E36" i="332"/>
  <c r="F24" i="332"/>
  <c r="E29" i="332"/>
  <c r="F17" i="332"/>
  <c r="H34" i="332"/>
  <c r="G31" i="332"/>
  <c r="H19" i="332"/>
  <c r="G34" i="332"/>
  <c r="E27" i="332"/>
  <c r="E31" i="340"/>
  <c r="F19" i="340"/>
  <c r="G20" i="340"/>
  <c r="G36" i="340"/>
  <c r="F35" i="340"/>
  <c r="H24" i="340"/>
  <c r="D13" i="340"/>
  <c r="E28" i="340"/>
  <c r="E18" i="340"/>
  <c r="F26" i="340"/>
  <c r="D26" i="340"/>
  <c r="G35" i="340"/>
  <c r="G23" i="340"/>
  <c r="H33" i="340"/>
  <c r="H23" i="340"/>
  <c r="D18" i="340"/>
  <c r="H28" i="340"/>
  <c r="E27" i="340"/>
  <c r="G17" i="340"/>
  <c r="F20" i="340"/>
  <c r="E32" i="340"/>
  <c r="G28" i="340"/>
  <c r="D19" i="578"/>
  <c r="D22" i="578"/>
  <c r="D17" i="578"/>
  <c r="D20" i="578"/>
  <c r="D7" i="578"/>
  <c r="E38" i="578" s="1"/>
  <c r="H36" i="578"/>
  <c r="H32" i="578"/>
  <c r="G29" i="578"/>
  <c r="E26" i="578"/>
  <c r="E22" i="578"/>
  <c r="E18" i="578"/>
  <c r="F31" i="578"/>
  <c r="H24" i="578"/>
  <c r="G36" i="578"/>
  <c r="E21" i="578"/>
  <c r="E30" i="578"/>
  <c r="D18" i="578"/>
  <c r="D30" i="578"/>
  <c r="G22" i="578"/>
  <c r="E32" i="578"/>
  <c r="G17" i="578"/>
  <c r="G33" i="578"/>
  <c r="D24" i="578"/>
  <c r="F30" i="578"/>
  <c r="F23" i="578"/>
  <c r="E33" i="578"/>
  <c r="F18" i="578"/>
  <c r="H18" i="578"/>
  <c r="F36" i="578"/>
  <c r="F32" i="578"/>
  <c r="E29" i="578"/>
  <c r="H25" i="578"/>
  <c r="H21" i="578"/>
  <c r="H17" i="578"/>
  <c r="G30" i="578"/>
  <c r="E23" i="578"/>
  <c r="G34" i="578"/>
  <c r="G19" i="578"/>
  <c r="H26" i="578"/>
  <c r="D26" i="578"/>
  <c r="F35" i="578"/>
  <c r="F28" i="578"/>
  <c r="G20" i="578"/>
  <c r="D29" i="578"/>
  <c r="D31" i="578"/>
  <c r="F20" i="578"/>
  <c r="H35" i="578"/>
  <c r="H28" i="578"/>
  <c r="F21" i="578"/>
  <c r="H29" i="578"/>
  <c r="G32" i="578"/>
  <c r="G23" i="578"/>
  <c r="D17" i="312"/>
  <c r="H17" i="312"/>
  <c r="E26" i="316"/>
  <c r="E18" i="316"/>
  <c r="D32" i="312"/>
  <c r="E23" i="312"/>
  <c r="H23" i="312"/>
  <c r="D25" i="316"/>
  <c r="H34" i="316"/>
  <c r="F22" i="316"/>
  <c r="D21" i="312"/>
  <c r="E20" i="312"/>
  <c r="F21" i="312"/>
  <c r="D26" i="316"/>
  <c r="H31" i="316"/>
  <c r="H19" i="316"/>
  <c r="F31" i="316"/>
  <c r="F33" i="344"/>
  <c r="F25" i="344"/>
  <c r="F17" i="344"/>
  <c r="D24" i="344"/>
  <c r="H28" i="344"/>
  <c r="H20" i="344"/>
  <c r="F21" i="340"/>
  <c r="E33" i="340"/>
  <c r="H18" i="340"/>
  <c r="H34" i="340"/>
  <c r="G30" i="340"/>
  <c r="F17" i="336"/>
  <c r="F33" i="336"/>
  <c r="E29" i="336"/>
  <c r="D20" i="336"/>
  <c r="H26" i="336"/>
  <c r="G22" i="336"/>
  <c r="D19" i="336"/>
  <c r="H25" i="332"/>
  <c r="G21" i="332"/>
  <c r="D13" i="332"/>
  <c r="F22" i="332"/>
  <c r="E18" i="332"/>
  <c r="E34" i="332"/>
  <c r="H20" i="328"/>
  <c r="H36" i="328"/>
  <c r="G32" i="328"/>
  <c r="F17" i="328"/>
  <c r="F33" i="328"/>
  <c r="E29" i="328"/>
  <c r="H19" i="324"/>
  <c r="H35" i="324"/>
  <c r="G31" i="324"/>
  <c r="F20" i="324"/>
  <c r="F36" i="324"/>
  <c r="E32" i="324"/>
  <c r="F24" i="316"/>
  <c r="D23" i="316"/>
  <c r="E30" i="312"/>
  <c r="G25" i="324"/>
  <c r="F23" i="328"/>
  <c r="D18" i="336"/>
  <c r="E23" i="340"/>
  <c r="G20" i="344"/>
  <c r="F26" i="344"/>
  <c r="D21" i="328"/>
  <c r="H23" i="332"/>
  <c r="H32" i="340"/>
  <c r="E20" i="344"/>
  <c r="G24" i="312"/>
  <c r="F35" i="312"/>
  <c r="E33" i="316"/>
  <c r="D16" i="316"/>
  <c r="G17" i="316"/>
  <c r="D19" i="324"/>
  <c r="E36" i="328"/>
  <c r="G31" i="328"/>
  <c r="H32" i="332"/>
  <c r="F30" i="336"/>
  <c r="H25" i="336"/>
  <c r="F36" i="340"/>
  <c r="G25" i="340"/>
  <c r="E31" i="344"/>
  <c r="E21" i="344"/>
  <c r="D9" i="344"/>
  <c r="H23" i="344"/>
  <c r="G29" i="344"/>
  <c r="G19" i="344"/>
  <c r="F32" i="344"/>
  <c r="F31" i="340"/>
  <c r="H20" i="340"/>
  <c r="H24" i="336"/>
  <c r="D24" i="336"/>
  <c r="E24" i="336"/>
  <c r="E27" i="336"/>
  <c r="H35" i="332"/>
  <c r="H26" i="332"/>
  <c r="F25" i="332"/>
  <c r="D7" i="332"/>
  <c r="E38" i="332" s="1"/>
  <c r="E28" i="332"/>
  <c r="E23" i="328"/>
  <c r="G19" i="328"/>
  <c r="F30" i="328"/>
  <c r="H26" i="328"/>
  <c r="D7" i="328"/>
  <c r="E38" i="328" s="1"/>
  <c r="E22" i="324"/>
  <c r="H36" i="324"/>
  <c r="F27" i="324"/>
  <c r="H17" i="324"/>
  <c r="D29" i="324"/>
  <c r="E28" i="316"/>
  <c r="E30" i="316"/>
  <c r="E31" i="316"/>
  <c r="F17" i="312"/>
  <c r="H21" i="312"/>
  <c r="H32" i="312"/>
  <c r="G19" i="312"/>
  <c r="H19" i="340"/>
  <c r="H35" i="340"/>
  <c r="G29" i="340"/>
  <c r="D30" i="340"/>
  <c r="F30" i="340"/>
  <c r="E22" i="340"/>
  <c r="E36" i="340"/>
  <c r="H21" i="336"/>
  <c r="H35" i="336"/>
  <c r="G27" i="336"/>
  <c r="D29" i="336"/>
  <c r="F34" i="336"/>
  <c r="E34" i="336"/>
  <c r="H24" i="332"/>
  <c r="G20" i="332"/>
  <c r="D20" i="332"/>
  <c r="F31" i="332"/>
  <c r="E31" i="332"/>
  <c r="H17" i="328"/>
  <c r="G17" i="328"/>
  <c r="D13" i="328"/>
  <c r="F26" i="328"/>
  <c r="E28" i="328"/>
  <c r="D22" i="328"/>
  <c r="H32" i="324"/>
  <c r="G34" i="324"/>
  <c r="F23" i="324"/>
  <c r="E19" i="324"/>
  <c r="D21" i="324"/>
  <c r="F24" i="587"/>
  <c r="F26" i="587"/>
  <c r="E24" i="587"/>
  <c r="D9" i="587"/>
  <c r="F22" i="587"/>
  <c r="E22" i="587"/>
  <c r="H35" i="587"/>
  <c r="D24" i="582"/>
  <c r="D21" i="582"/>
  <c r="F34" i="582"/>
  <c r="D16" i="582"/>
  <c r="G20" i="582"/>
  <c r="H33" i="582"/>
  <c r="F22" i="578"/>
  <c r="F25" i="578"/>
  <c r="D16" i="578"/>
  <c r="G21" i="578"/>
  <c r="G24" i="578"/>
  <c r="D23" i="578"/>
  <c r="D16" i="574"/>
  <c r="H19" i="574"/>
  <c r="E33" i="574"/>
  <c r="H26" i="574"/>
  <c r="H17" i="574"/>
  <c r="H30" i="574"/>
  <c r="E21" i="570"/>
  <c r="E35" i="570"/>
  <c r="D28" i="570"/>
  <c r="H31" i="570"/>
  <c r="G30" i="570"/>
  <c r="H25" i="570"/>
  <c r="H20" i="316"/>
  <c r="E36" i="316"/>
  <c r="F35" i="316"/>
  <c r="G18" i="316"/>
  <c r="E35" i="316"/>
  <c r="G21" i="312"/>
  <c r="H29" i="312"/>
  <c r="H20" i="312"/>
  <c r="G28" i="312"/>
  <c r="E17" i="582"/>
  <c r="E21" i="582"/>
  <c r="G21" i="582"/>
  <c r="E35" i="582"/>
  <c r="F21" i="582"/>
  <c r="D28" i="582"/>
  <c r="H34" i="582"/>
  <c r="G28" i="578"/>
  <c r="H20" i="578"/>
  <c r="E35" i="578"/>
  <c r="E24" i="578"/>
  <c r="E31" i="578"/>
  <c r="G17" i="587"/>
  <c r="H19" i="587"/>
  <c r="H32" i="587"/>
  <c r="D26" i="574"/>
  <c r="F31" i="574"/>
  <c r="F28" i="574"/>
  <c r="E25" i="570"/>
  <c r="D29" i="570"/>
  <c r="F25" i="570"/>
  <c r="D25" i="578"/>
  <c r="E18" i="344"/>
  <c r="E31" i="356"/>
  <c r="E23" i="356"/>
  <c r="D25" i="356"/>
  <c r="H29" i="356"/>
  <c r="F19" i="356"/>
  <c r="H33" i="589"/>
  <c r="E27" i="589"/>
  <c r="G20" i="589"/>
  <c r="G32" i="589"/>
  <c r="G19" i="589"/>
  <c r="D16" i="589"/>
  <c r="H35" i="589"/>
  <c r="F36" i="589"/>
  <c r="E29" i="589"/>
  <c r="G22" i="589"/>
  <c r="D7" i="589"/>
  <c r="E38" i="589" s="1"/>
  <c r="G23" i="589"/>
  <c r="H24" i="589"/>
  <c r="E19" i="589"/>
  <c r="G31" i="593"/>
  <c r="D25" i="593"/>
  <c r="G18" i="593"/>
  <c r="G28" i="593"/>
  <c r="E36" i="593"/>
  <c r="E28" i="593"/>
  <c r="H33" i="593"/>
  <c r="E27" i="593"/>
  <c r="G20" i="593"/>
  <c r="G32" i="593"/>
  <c r="G19" i="593"/>
  <c r="G17" i="593"/>
  <c r="G36" i="608"/>
  <c r="E34" i="608"/>
  <c r="F31" i="608"/>
  <c r="F29" i="608"/>
  <c r="F27" i="608"/>
  <c r="H24" i="608"/>
  <c r="H22" i="608"/>
  <c r="H20" i="608"/>
  <c r="F18" i="608"/>
  <c r="D9" i="608"/>
  <c r="H32" i="608"/>
  <c r="D28" i="608"/>
  <c r="H23" i="608"/>
  <c r="H19" i="608"/>
  <c r="F33" i="608"/>
  <c r="D25" i="608"/>
  <c r="D17" i="608"/>
  <c r="G27" i="608"/>
  <c r="F19" i="608"/>
  <c r="D30" i="319"/>
  <c r="D21" i="319"/>
  <c r="D24" i="319"/>
  <c r="D13" i="319"/>
  <c r="D18" i="319"/>
  <c r="E36" i="319"/>
  <c r="E34" i="319"/>
  <c r="E32" i="319"/>
  <c r="E30" i="319"/>
  <c r="E28" i="319"/>
  <c r="E26" i="319"/>
  <c r="E24" i="319"/>
  <c r="E22" i="319"/>
  <c r="E20" i="319"/>
  <c r="E18" i="319"/>
  <c r="F36" i="319"/>
  <c r="F34" i="319"/>
  <c r="F32" i="319"/>
  <c r="F30" i="319"/>
  <c r="F28" i="319"/>
  <c r="F26" i="319"/>
  <c r="F24" i="319"/>
  <c r="F22" i="319"/>
  <c r="F20" i="319"/>
  <c r="F18" i="319"/>
  <c r="D32" i="319"/>
  <c r="D31" i="319"/>
  <c r="D19" i="319"/>
  <c r="D20" i="319"/>
  <c r="G35" i="319"/>
  <c r="E33" i="319"/>
  <c r="G30" i="319"/>
  <c r="G27" i="319"/>
  <c r="E25" i="319"/>
  <c r="G22" i="319"/>
  <c r="G19" i="319"/>
  <c r="H34" i="319"/>
  <c r="H31" i="319"/>
  <c r="F29" i="319"/>
  <c r="H26" i="319"/>
  <c r="H23" i="319"/>
  <c r="F21" i="319"/>
  <c r="H18" i="319"/>
  <c r="D23" i="319"/>
  <c r="D22" i="319"/>
  <c r="G36" i="319"/>
  <c r="G33" i="319"/>
  <c r="E31" i="319"/>
  <c r="G28" i="319"/>
  <c r="G25" i="319"/>
  <c r="E23" i="319"/>
  <c r="G20" i="319"/>
  <c r="G17" i="319"/>
  <c r="F35" i="319"/>
  <c r="H32" i="319"/>
  <c r="H29" i="319"/>
  <c r="F27" i="319"/>
  <c r="H24" i="319"/>
  <c r="H21" i="319"/>
  <c r="F19" i="319"/>
  <c r="F25" i="347"/>
  <c r="G31" i="347"/>
  <c r="E29" i="347"/>
  <c r="D7" i="351"/>
  <c r="E38" i="351" s="1"/>
  <c r="F20" i="351"/>
  <c r="G30" i="351"/>
  <c r="G27" i="351"/>
  <c r="E29" i="355"/>
  <c r="G26" i="355"/>
  <c r="G36" i="359"/>
  <c r="G22" i="359"/>
  <c r="D17" i="359"/>
  <c r="D21" i="359"/>
  <c r="D25" i="359"/>
  <c r="D30" i="359"/>
  <c r="H19" i="359"/>
  <c r="G26" i="359"/>
  <c r="G31" i="359"/>
  <c r="H35" i="359"/>
  <c r="F19" i="359"/>
  <c r="F23" i="359"/>
  <c r="E27" i="359"/>
  <c r="E31" i="359"/>
  <c r="F35" i="359"/>
  <c r="F18" i="359"/>
  <c r="F20" i="359"/>
  <c r="F22" i="359"/>
  <c r="F24" i="359"/>
  <c r="F26" i="359"/>
  <c r="E28" i="359"/>
  <c r="E30" i="359"/>
  <c r="E32" i="359"/>
  <c r="E34" i="359"/>
  <c r="E36" i="359"/>
  <c r="G20" i="359"/>
  <c r="D7" i="359"/>
  <c r="E38" i="359" s="1"/>
  <c r="D16" i="359"/>
  <c r="D20" i="359"/>
  <c r="D24" i="359"/>
  <c r="D29" i="359"/>
  <c r="H17" i="359"/>
  <c r="G24" i="359"/>
  <c r="H30" i="359"/>
  <c r="H34" i="359"/>
  <c r="E18" i="359"/>
  <c r="E22" i="359"/>
  <c r="E26" i="359"/>
  <c r="F30" i="359"/>
  <c r="F34" i="359"/>
  <c r="G17" i="359"/>
  <c r="G19" i="359"/>
  <c r="G21" i="359"/>
  <c r="G23" i="359"/>
  <c r="G25" i="359"/>
  <c r="H27" i="359"/>
  <c r="H29" i="359"/>
  <c r="H31" i="359"/>
  <c r="G33" i="359"/>
  <c r="G35" i="359"/>
  <c r="G35" i="581"/>
  <c r="G33" i="581"/>
  <c r="H31" i="581"/>
  <c r="E30" i="581"/>
  <c r="G28" i="581"/>
  <c r="H26" i="581"/>
  <c r="E25" i="581"/>
  <c r="G23" i="581"/>
  <c r="D22" i="581"/>
  <c r="F20" i="581"/>
  <c r="H18" i="581"/>
  <c r="F36" i="581"/>
  <c r="F32" i="581"/>
  <c r="E29" i="581"/>
  <c r="H25" i="581"/>
  <c r="G22" i="581"/>
  <c r="F19" i="581"/>
  <c r="D16" i="581"/>
  <c r="H32" i="581"/>
  <c r="E26" i="581"/>
  <c r="H19" i="581"/>
  <c r="H23" i="581"/>
  <c r="D32" i="581"/>
  <c r="D19" i="581"/>
  <c r="E36" i="581"/>
  <c r="E34" i="581"/>
  <c r="E32" i="581"/>
  <c r="G30" i="581"/>
  <c r="D29" i="581"/>
  <c r="F27" i="581"/>
  <c r="G25" i="581"/>
  <c r="D24" i="581"/>
  <c r="F22" i="581"/>
  <c r="H20" i="581"/>
  <c r="E19" i="581"/>
  <c r="G17" i="581"/>
  <c r="F33" i="581"/>
  <c r="D30" i="581"/>
  <c r="G26" i="581"/>
  <c r="F23" i="581"/>
  <c r="E20" i="581"/>
  <c r="E17" i="581"/>
  <c r="H34" i="581"/>
  <c r="D28" i="581"/>
  <c r="F21" i="581"/>
  <c r="D7" i="581"/>
  <c r="E38" i="581" s="1"/>
  <c r="E27" i="581"/>
  <c r="H35" i="581"/>
  <c r="E22" i="581"/>
  <c r="E36" i="586"/>
  <c r="E34" i="586"/>
  <c r="E32" i="586"/>
  <c r="G30" i="586"/>
  <c r="D29" i="586"/>
  <c r="F27" i="586"/>
  <c r="G25" i="586"/>
  <c r="D24" i="586"/>
  <c r="F22" i="586"/>
  <c r="H20" i="586"/>
  <c r="E19" i="586"/>
  <c r="G17" i="586"/>
  <c r="F36" i="586"/>
  <c r="F32" i="586"/>
  <c r="E29" i="586"/>
  <c r="H25" i="586"/>
  <c r="G22" i="586"/>
  <c r="F19" i="586"/>
  <c r="D7" i="586"/>
  <c r="E38" i="586" s="1"/>
  <c r="E31" i="586"/>
  <c r="G24" i="586"/>
  <c r="E18" i="586"/>
  <c r="D32" i="586"/>
  <c r="F25" i="586"/>
  <c r="D19" i="586"/>
  <c r="G36" i="586"/>
  <c r="G34" i="586"/>
  <c r="G32" i="586"/>
  <c r="D31" i="586"/>
  <c r="F29" i="586"/>
  <c r="H27" i="586"/>
  <c r="D26" i="586"/>
  <c r="F24" i="586"/>
  <c r="H22" i="586"/>
  <c r="E21" i="586"/>
  <c r="G19" i="586"/>
  <c r="D18" i="586"/>
  <c r="D9" i="586"/>
  <c r="F33" i="586"/>
  <c r="D30" i="586"/>
  <c r="G26" i="586"/>
  <c r="F23" i="586"/>
  <c r="E20" i="586"/>
  <c r="D17" i="586"/>
  <c r="H32" i="586"/>
  <c r="E26" i="586"/>
  <c r="H19" i="586"/>
  <c r="H33" i="586"/>
  <c r="E27" i="586"/>
  <c r="G20" i="586"/>
  <c r="G35" i="598"/>
  <c r="G33" i="598"/>
  <c r="H31" i="598"/>
  <c r="E30" i="598"/>
  <c r="G28" i="598"/>
  <c r="F36" i="598"/>
  <c r="F32" i="598"/>
  <c r="E29" i="598"/>
  <c r="F26" i="598"/>
  <c r="H24" i="598"/>
  <c r="E23" i="598"/>
  <c r="G21" i="598"/>
  <c r="D20" i="598"/>
  <c r="F18" i="598"/>
  <c r="D16" i="598"/>
  <c r="D32" i="598"/>
  <c r="H34" i="598"/>
  <c r="D28" i="598"/>
  <c r="E24" i="598"/>
  <c r="D21" i="598"/>
  <c r="H17" i="598"/>
  <c r="F25" i="598"/>
  <c r="D19" i="598"/>
  <c r="D23" i="598"/>
  <c r="D13" i="598"/>
  <c r="E36" i="598"/>
  <c r="E34" i="598"/>
  <c r="E32" i="598"/>
  <c r="G30" i="598"/>
  <c r="D29" i="598"/>
  <c r="F27" i="598"/>
  <c r="F33" i="598"/>
  <c r="D30" i="598"/>
  <c r="H26" i="598"/>
  <c r="E25" i="598"/>
  <c r="G23" i="598"/>
  <c r="D22" i="598"/>
  <c r="F20" i="598"/>
  <c r="H18" i="598"/>
  <c r="E17" i="598"/>
  <c r="H33" i="598"/>
  <c r="H36" i="598"/>
  <c r="G29" i="598"/>
  <c r="D25" i="598"/>
  <c r="H21" i="598"/>
  <c r="G18" i="598"/>
  <c r="E27" i="598"/>
  <c r="G20" i="598"/>
  <c r="G24" i="598"/>
  <c r="E18" i="598"/>
  <c r="F34" i="605"/>
  <c r="G27" i="605"/>
  <c r="D21" i="605"/>
  <c r="G33" i="605"/>
  <c r="F20" i="605"/>
  <c r="F18" i="605"/>
  <c r="F30" i="605"/>
  <c r="H23" i="605"/>
  <c r="E34" i="315"/>
  <c r="D9" i="315"/>
  <c r="D31" i="346"/>
  <c r="D25" i="346"/>
  <c r="D17" i="346"/>
  <c r="F18" i="350"/>
  <c r="H20" i="350"/>
  <c r="H28" i="350"/>
  <c r="D24" i="350"/>
  <c r="D28" i="350"/>
  <c r="D18" i="350"/>
  <c r="D19" i="350"/>
  <c r="H20" i="354"/>
  <c r="H28" i="354"/>
  <c r="D24" i="354"/>
  <c r="D28" i="354"/>
  <c r="D18" i="354"/>
  <c r="D19" i="354"/>
  <c r="D29" i="320"/>
  <c r="D32" i="320"/>
  <c r="G27" i="320"/>
  <c r="H31" i="320"/>
  <c r="D24" i="311"/>
  <c r="D28" i="311"/>
  <c r="D20" i="311"/>
  <c r="G36" i="311"/>
  <c r="G34" i="311"/>
  <c r="G32" i="311"/>
  <c r="G30" i="311"/>
  <c r="G28" i="311"/>
  <c r="G26" i="311"/>
  <c r="G24" i="311"/>
  <c r="G22" i="311"/>
  <c r="G20" i="311"/>
  <c r="G18" i="311"/>
  <c r="D19" i="311"/>
  <c r="H36" i="311"/>
  <c r="H34" i="311"/>
  <c r="H32" i="311"/>
  <c r="H30" i="311"/>
  <c r="H28" i="311"/>
  <c r="H26" i="311"/>
  <c r="H24" i="311"/>
  <c r="H22" i="311"/>
  <c r="H20" i="311"/>
  <c r="H18" i="311"/>
  <c r="D31" i="322"/>
  <c r="D22" i="322"/>
  <c r="D25" i="322"/>
  <c r="D18" i="322"/>
  <c r="D17" i="322"/>
  <c r="E36" i="322"/>
  <c r="E34" i="322"/>
  <c r="E32" i="322"/>
  <c r="E30" i="322"/>
  <c r="E28" i="322"/>
  <c r="E26" i="322"/>
  <c r="E24" i="322"/>
  <c r="E22" i="322"/>
  <c r="E20" i="322"/>
  <c r="E18" i="322"/>
  <c r="F36" i="322"/>
  <c r="F34" i="322"/>
  <c r="F32" i="322"/>
  <c r="F30" i="322"/>
  <c r="F28" i="322"/>
  <c r="F26" i="322"/>
  <c r="F24" i="322"/>
  <c r="F22" i="322"/>
  <c r="F20" i="322"/>
  <c r="F18" i="322"/>
  <c r="D24" i="326"/>
  <c r="D28" i="326"/>
  <c r="D20" i="326"/>
  <c r="D19" i="326"/>
  <c r="G36" i="326"/>
  <c r="G34" i="326"/>
  <c r="G32" i="326"/>
  <c r="G30" i="326"/>
  <c r="G28" i="326"/>
  <c r="G26" i="326"/>
  <c r="G24" i="326"/>
  <c r="G22" i="326"/>
  <c r="G20" i="326"/>
  <c r="G18" i="326"/>
  <c r="H36" i="326"/>
  <c r="H34" i="326"/>
  <c r="H32" i="326"/>
  <c r="H30" i="326"/>
  <c r="H28" i="326"/>
  <c r="H26" i="326"/>
  <c r="H24" i="326"/>
  <c r="H22" i="326"/>
  <c r="H20" i="326"/>
  <c r="H18" i="326"/>
  <c r="D26" i="330"/>
  <c r="D30" i="330"/>
  <c r="D21" i="330"/>
  <c r="D9" i="330"/>
  <c r="D7" i="330"/>
  <c r="E38" i="330" s="1"/>
  <c r="E35" i="330"/>
  <c r="E33" i="330"/>
  <c r="E31" i="330"/>
  <c r="E29" i="330"/>
  <c r="E27" i="330"/>
  <c r="E25" i="330"/>
  <c r="E23" i="330"/>
  <c r="E21" i="330"/>
  <c r="E19" i="330"/>
  <c r="F35" i="330"/>
  <c r="F33" i="330"/>
  <c r="F31" i="330"/>
  <c r="F29" i="330"/>
  <c r="F27" i="330"/>
  <c r="F25" i="330"/>
  <c r="F23" i="330"/>
  <c r="F21" i="330"/>
  <c r="F19" i="330"/>
  <c r="F17" i="330"/>
  <c r="D29" i="334"/>
  <c r="D32" i="334"/>
  <c r="D23" i="334"/>
  <c r="D9" i="334"/>
  <c r="D13" i="334"/>
  <c r="G35" i="334"/>
  <c r="G33" i="334"/>
  <c r="G31" i="334"/>
  <c r="G29" i="334"/>
  <c r="G27" i="334"/>
  <c r="G25" i="334"/>
  <c r="G23" i="334"/>
  <c r="G21" i="334"/>
  <c r="G19" i="334"/>
  <c r="G17" i="334"/>
  <c r="H35" i="334"/>
  <c r="H33" i="334"/>
  <c r="H31" i="334"/>
  <c r="H29" i="334"/>
  <c r="H27" i="334"/>
  <c r="H25" i="334"/>
  <c r="H23" i="334"/>
  <c r="H21" i="334"/>
  <c r="H19" i="334"/>
  <c r="H17" i="334"/>
  <c r="D31" i="338"/>
  <c r="D22" i="338"/>
  <c r="D25" i="338"/>
  <c r="D16" i="338"/>
  <c r="D17" i="338"/>
  <c r="E36" i="338"/>
  <c r="E34" i="338"/>
  <c r="E32" i="338"/>
  <c r="E30" i="338"/>
  <c r="E28" i="338"/>
  <c r="E26" i="338"/>
  <c r="E24" i="338"/>
  <c r="E22" i="338"/>
  <c r="E20" i="338"/>
  <c r="E18" i="338"/>
  <c r="F36" i="338"/>
  <c r="F34" i="338"/>
  <c r="F32" i="338"/>
  <c r="F30" i="338"/>
  <c r="F28" i="338"/>
  <c r="F26" i="338"/>
  <c r="F24" i="338"/>
  <c r="F22" i="338"/>
  <c r="F20" i="338"/>
  <c r="F18" i="338"/>
  <c r="D24" i="342"/>
  <c r="D28" i="342"/>
  <c r="D18" i="342"/>
  <c r="D19" i="342"/>
  <c r="G36" i="342"/>
  <c r="G34" i="342"/>
  <c r="G32" i="342"/>
  <c r="G30" i="342"/>
  <c r="G28" i="342"/>
  <c r="G26" i="342"/>
  <c r="G24" i="342"/>
  <c r="G22" i="342"/>
  <c r="G20" i="342"/>
  <c r="G18" i="342"/>
  <c r="H36" i="342"/>
  <c r="H34" i="342"/>
  <c r="H32" i="342"/>
  <c r="H30" i="342"/>
  <c r="H28" i="342"/>
  <c r="H26" i="342"/>
  <c r="H24" i="342"/>
  <c r="H22" i="342"/>
  <c r="H20" i="342"/>
  <c r="H18" i="342"/>
  <c r="D23" i="349"/>
  <c r="H17" i="349"/>
  <c r="H33" i="349"/>
  <c r="D31" i="353"/>
  <c r="D13" i="353"/>
  <c r="F17" i="353"/>
  <c r="F21" i="353"/>
  <c r="F25" i="353"/>
  <c r="F29" i="353"/>
  <c r="F33" i="353"/>
  <c r="D18" i="357"/>
  <c r="D26" i="357"/>
  <c r="H27" i="357"/>
  <c r="H17" i="327"/>
  <c r="F21" i="346"/>
  <c r="F24" i="315"/>
  <c r="G23" i="315"/>
  <c r="H25" i="344"/>
  <c r="F36" i="348"/>
  <c r="F20" i="348"/>
  <c r="H31" i="349"/>
  <c r="H23" i="349"/>
  <c r="F36" i="350"/>
  <c r="F32" i="350"/>
  <c r="F28" i="350"/>
  <c r="F24" i="350"/>
  <c r="F20" i="350"/>
  <c r="F33" i="354"/>
  <c r="F29" i="354"/>
  <c r="H24" i="354"/>
  <c r="F32" i="357"/>
  <c r="D32" i="357"/>
  <c r="D24" i="349"/>
  <c r="H23" i="348"/>
  <c r="H36" i="350"/>
  <c r="F35" i="315"/>
  <c r="H33" i="344"/>
  <c r="H35" i="349"/>
  <c r="H27" i="349"/>
  <c r="H19" i="349"/>
  <c r="F34" i="350"/>
  <c r="F30" i="350"/>
  <c r="F26" i="350"/>
  <c r="F22" i="350"/>
  <c r="F35" i="354"/>
  <c r="F31" i="354"/>
  <c r="F27" i="354"/>
  <c r="F24" i="357"/>
</calcChain>
</file>

<file path=xl/sharedStrings.xml><?xml version="1.0" encoding="utf-8"?>
<sst xmlns="http://schemas.openxmlformats.org/spreadsheetml/2006/main" count="4513" uniqueCount="140">
  <si>
    <t>HAKEMLİK KATEGORİSİ</t>
  </si>
  <si>
    <t>DOĞUM YERİ</t>
  </si>
  <si>
    <t>DOĞUM TARİHİ</t>
  </si>
  <si>
    <t>TAHSİLİ</t>
  </si>
  <si>
    <t>MESLEĞİ</t>
  </si>
  <si>
    <t>ADRESİ</t>
  </si>
  <si>
    <t>DİPLOMA FOTOKOPİSİ</t>
  </si>
  <si>
    <t>NÜFUS CÜZDANI FOTOKOPİSİ</t>
  </si>
  <si>
    <t>İmza</t>
  </si>
  <si>
    <r>
      <t xml:space="preserve">FOTOĞRAF </t>
    </r>
    <r>
      <rPr>
        <i/>
        <sz val="7"/>
        <color indexed="8"/>
        <rFont val="Cambria"/>
        <family val="1"/>
        <charset val="162"/>
      </rPr>
      <t>( 1 Adet)</t>
    </r>
  </si>
  <si>
    <t>HAKEMLİK YAPTIĞI İL</t>
  </si>
  <si>
    <t>BANKA ADI ve İBAN NO</t>
  </si>
  <si>
    <t xml:space="preserve">                TÜRKİYE ATLETİZM FEDERASYONU BAŞKANLIĞI</t>
  </si>
  <si>
    <t>LİSANS NO</t>
  </si>
  <si>
    <t>KARAR TARİHİ</t>
  </si>
  <si>
    <t>BABA ADI</t>
  </si>
  <si>
    <t>CEP TELEFONU</t>
  </si>
  <si>
    <t>e.mail ADRESİ</t>
  </si>
  <si>
    <r>
      <rPr>
        <b/>
        <i/>
        <sz val="11"/>
        <rFont val="Cambria"/>
        <family val="1"/>
        <charset val="162"/>
      </rPr>
      <t>HAKEMLİK DOSYASINDA BULUNMASI GEREKEN EVRAKLAR</t>
    </r>
    <r>
      <rPr>
        <i/>
        <sz val="11"/>
        <rFont val="Cambria"/>
        <family val="1"/>
        <charset val="162"/>
      </rPr>
      <t xml:space="preserve">
</t>
    </r>
    <r>
      <rPr>
        <i/>
        <sz val="7"/>
        <rFont val="Cambria"/>
        <family val="1"/>
        <charset val="162"/>
      </rPr>
      <t>(İl Hakem Kurulları tarafından her hakem için bir dosya hazırlanacak ve aşağıdaki belgeler mutlaka olacaktır.)</t>
    </r>
  </si>
  <si>
    <t>FORMU DOLDURAN</t>
  </si>
  <si>
    <t>HAKEM LİSANSI FOTOKOPİSİ</t>
  </si>
  <si>
    <t>ADI SOYADI</t>
  </si>
  <si>
    <t>ULUSAL</t>
  </si>
  <si>
    <t>İL</t>
  </si>
  <si>
    <t>ADAY</t>
  </si>
  <si>
    <t>FOTOĞRAF</t>
  </si>
  <si>
    <t>T.C. NO</t>
  </si>
  <si>
    <t>ULUSLARARASI</t>
  </si>
  <si>
    <t>NAKİL OLDUĞU İL-YIL</t>
  </si>
  <si>
    <t>YIL</t>
  </si>
  <si>
    <t>HAKEM BİLGİLERİ</t>
  </si>
  <si>
    <r>
      <t xml:space="preserve">SAĞLIK RAPORU 
</t>
    </r>
    <r>
      <rPr>
        <i/>
        <sz val="7"/>
        <color indexed="8"/>
        <rFont val="Cambria"/>
        <family val="1"/>
        <charset val="162"/>
      </rPr>
      <t>(65 Yaş ve üzeri her yıl)</t>
    </r>
  </si>
  <si>
    <r>
      <t xml:space="preserve">SABIKA KAYDI 
</t>
    </r>
    <r>
      <rPr>
        <i/>
        <sz val="7"/>
        <color indexed="8"/>
        <rFont val="Cambria"/>
        <family val="1"/>
        <charset val="162"/>
      </rPr>
      <t>(Kamuda çalışanlar için görev belgesi)</t>
    </r>
  </si>
  <si>
    <r>
      <t>YABANCI DİL</t>
    </r>
    <r>
      <rPr>
        <i/>
        <sz val="7"/>
        <color indexed="8"/>
        <rFont val="Cambria"/>
        <family val="1"/>
        <charset val="162"/>
      </rPr>
      <t xml:space="preserve">  (İyi derecede bilenler yazabilir)</t>
    </r>
  </si>
  <si>
    <t xml:space="preserve">             2011 YILI ATLETİZM HAKEM BİLGİ FORMU</t>
  </si>
  <si>
    <t>FAAL HAKEMLİK YAPTIĞI İL-YIL</t>
  </si>
  <si>
    <r>
      <t xml:space="preserve">SAĞLIK RAPORU </t>
    </r>
    <r>
      <rPr>
        <i/>
        <sz val="7"/>
        <color indexed="8"/>
        <rFont val="Cambria"/>
        <family val="1"/>
        <charset val="162"/>
      </rPr>
      <t>(65 Yaş ve üzeri her yıl)</t>
    </r>
  </si>
  <si>
    <t>+</t>
  </si>
  <si>
    <t>"Hakem Bilgilerine Dönmek İçin Tıkla"</t>
  </si>
  <si>
    <t>Tarih :</t>
  </si>
  <si>
    <t>KURS BİLGİLERİ</t>
  </si>
  <si>
    <t>Kursun Yapıldığı İl :</t>
  </si>
  <si>
    <t>Atletizm Federasyonu</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</si>
  <si>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</si>
  <si>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</si>
  <si>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</si>
  <si>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</si>
  <si>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</si>
  <si>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</si>
  <si>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</si>
  <si>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</si>
  <si>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</si>
  <si>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</si>
  <si>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</si>
  <si>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</si>
  <si>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</si>
  <si>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</si>
  <si>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</si>
  <si>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</si>
  <si>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</si>
  <si>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</si>
  <si>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</si>
  <si>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</si>
  <si>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</si>
  <si>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</si>
  <si>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</si>
  <si>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</si>
  <si>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</si>
  <si>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</si>
  <si>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</si>
  <si>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</si>
  <si>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</si>
  <si>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</si>
  <si>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</si>
  <si>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</si>
  <si>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</si>
  <si>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</si>
  <si>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</si>
  <si>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</si>
  <si>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</si>
  <si>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</si>
  <si>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</si>
  <si>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</si>
  <si>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</si>
  <si>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</si>
  <si>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</si>
  <si>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</si>
  <si>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</si>
  <si>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</si>
  <si>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</si>
  <si>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</si>
  <si>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</si>
  <si>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</si>
  <si>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</si>
  <si>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</si>
  <si>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</si>
  <si>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</si>
  <si>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</si>
  <si>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</si>
  <si>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</si>
  <si>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50.00TL</t>
    </r>
    <r>
      <rPr>
        <sz val="12"/>
        <color indexed="8"/>
        <rFont val="Cambria"/>
        <family val="1"/>
        <charset val="162"/>
      </rPr>
      <t>. yatırdığına dair Banka Dekontu</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</si>
  <si>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</si>
  <si>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</si>
  <si>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</si>
  <si>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</si>
  <si>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</si>
  <si>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</si>
  <si>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</si>
  <si>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</si>
  <si>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</si>
  <si>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</si>
  <si>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</si>
  <si>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 xml:space="preserve">             2014 YILI ATLETİZM HAKEM BİLGİ FORMU</t>
  </si>
  <si>
    <t>ERZURUM</t>
  </si>
  <si>
    <t>SPRİNT KOŞULARI</t>
  </si>
  <si>
    <t>ENGELLİ KOŞULAR - BAYRAK YARIŞMALARI</t>
  </si>
  <si>
    <t>YOL-KIR-DAĞ KOŞULARI</t>
  </si>
  <si>
    <t>UZUN VE ÜÇ ADIM ATLAMA</t>
  </si>
  <si>
    <t>YÜKSEK VE SIRIKLA ATLAMA</t>
  </si>
  <si>
    <t>TASNİF VE BERABERLİKLER</t>
  </si>
  <si>
    <t>ATLAMALARDA CETVEL İŞLEME</t>
  </si>
  <si>
    <t>ORTA-UZUN MESAFE KOŞULARI</t>
  </si>
  <si>
    <t>KOŞULARDA TASNİF VE BERABERLİKLER</t>
  </si>
  <si>
    <t>ATMALARDA CETVEL İŞLEME-TASNİF VE BERABERLİKLER</t>
  </si>
  <si>
    <t>ÇOKLU YARIŞMALAR</t>
  </si>
  <si>
    <t>UYGULAMA</t>
  </si>
  <si>
    <t>SINAVLARIN GENEL DEĞERLENDİRMESİ</t>
  </si>
  <si>
    <t>BOLU</t>
  </si>
  <si>
    <t xml:space="preserve">            Kurs Eğitmeni                              Kurs Eğitmeni</t>
  </si>
  <si>
    <t>BİNGÖL</t>
  </si>
  <si>
    <t>9-12 NİSAN 2015</t>
  </si>
  <si>
    <t xml:space="preserve">           Müslüm Aksakal                           Şükrü Onat</t>
  </si>
  <si>
    <t xml:space="preserve">    Nisan 2015</t>
  </si>
  <si>
    <t xml:space="preserve">                     BİNGÖL</t>
  </si>
  <si>
    <t>09 Nisan   2015
Perşembe</t>
  </si>
  <si>
    <t>10 Nisan 2015
Cuma</t>
  </si>
  <si>
    <t>ATMALAR GENEL</t>
  </si>
  <si>
    <t>GÜLLE-DİSK ATMA</t>
  </si>
  <si>
    <t>11 Nisan 2015
Cumartesi</t>
  </si>
  <si>
    <t xml:space="preserve">12 Nisan 2015
Pazar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</si>
</sst>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79" x14ac:knownFonts="1">
    <font>
      <sz val="11"/>
      <color theme="1"/>
      <name val="Calibri"/>
      <family val="2"/>
      <charset val="162"/>
      <scheme val="minor"/>
    </font>
    <font>
      <sz val="10"/>
      <name val="Arial Tur"/>
      <family val="2"/>
      <charset val="162"/>
    </font>
    <font>
      <sz val="14"/>
      <name val="Arial Tur"/>
      <charset val="162"/>
    </font>
    <font>
      <sz val="16"/>
      <name val="Arial Tur"/>
      <charset val="162"/>
    </font>
    <font>
      <u/>
      <sz val="10"/>
      <color indexed="12"/>
      <name val="Arial Tur"/>
      <charset val="162"/>
    </font>
    <font>
      <b/>
      <sz val="11"/>
      <color indexed="8"/>
      <name val="Cambria"/>
      <family val="1"/>
      <charset val="162"/>
    </font>
    <font>
      <b/>
      <i/>
      <sz val="11"/>
      <name val="Cambria"/>
      <family val="1"/>
      <charset val="162"/>
    </font>
    <font>
      <i/>
      <sz val="11"/>
      <name val="Cambria"/>
      <family val="1"/>
      <charset val="162"/>
    </font>
    <font>
      <i/>
      <sz val="7"/>
      <name val="Cambria"/>
      <family val="1"/>
      <charset val="162"/>
    </font>
    <font>
      <i/>
      <sz val="7"/>
      <color indexed="8"/>
      <name val="Cambria"/>
      <family val="1"/>
      <charset val="162"/>
    </font>
    <font>
      <sz val="10"/>
      <name val="Arial Tur"/>
      <charset val="162"/>
    </font>
    <font>
      <sz val="11"/>
      <name val="Cambria"/>
      <family val="1"/>
      <charset val="162"/>
    </font>
    <font>
      <sz val="11"/>
      <color indexed="8"/>
      <name val="Cambria"/>
      <family val="1"/>
      <charset val="162"/>
    </font>
    <font>
      <sz val="11"/>
      <color indexed="10"/>
      <name val="Cambria"/>
      <family val="1"/>
      <charset val="162"/>
    </font>
    <font>
      <i/>
      <sz val="9"/>
      <color indexed="8"/>
      <name val="Cambria"/>
      <family val="1"/>
      <charset val="162"/>
    </font>
    <font>
      <b/>
      <i/>
      <sz val="11"/>
      <color indexed="8"/>
      <name val="Cambria"/>
      <family val="1"/>
      <charset val="162"/>
    </font>
    <font>
      <i/>
      <sz val="11"/>
      <color indexed="8"/>
      <name val="Cambria"/>
      <family val="1"/>
      <charset val="162"/>
    </font>
    <font>
      <b/>
      <i/>
      <sz val="10"/>
      <name val="Cambria"/>
      <family val="1"/>
      <charset val="162"/>
    </font>
    <font>
      <b/>
      <sz val="11"/>
      <name val="Cambria"/>
      <family val="1"/>
      <charset val="162"/>
    </font>
    <font>
      <i/>
      <sz val="8"/>
      <name val="Cambria"/>
      <family val="1"/>
      <charset val="162"/>
    </font>
    <font>
      <b/>
      <i/>
      <sz val="14"/>
      <color indexed="8"/>
      <name val="Cambria"/>
      <family val="1"/>
      <charset val="162"/>
    </font>
    <font>
      <b/>
      <i/>
      <sz val="16"/>
      <color indexed="8"/>
      <name val="Cambria"/>
      <family val="1"/>
      <charset val="162"/>
    </font>
    <font>
      <i/>
      <sz val="10"/>
      <color indexed="8"/>
      <name val="Cambria"/>
      <family val="1"/>
      <charset val="162"/>
    </font>
    <font>
      <i/>
      <sz val="10"/>
      <name val="Cambria"/>
      <family val="1"/>
      <charset val="162"/>
    </font>
    <font>
      <b/>
      <i/>
      <sz val="9"/>
      <name val="Cambria"/>
      <family val="1"/>
      <charset val="162"/>
    </font>
    <font>
      <i/>
      <sz val="8"/>
      <color indexed="8"/>
      <name val="Cambria"/>
      <family val="1"/>
      <charset val="162"/>
    </font>
    <font>
      <b/>
      <i/>
      <sz val="8"/>
      <name val="Cambria"/>
      <family val="1"/>
      <charset val="162"/>
    </font>
    <font>
      <i/>
      <sz val="6"/>
      <color indexed="12"/>
      <name val="Calibri"/>
      <family val="2"/>
      <charset val="162"/>
    </font>
    <font>
      <i/>
      <sz val="9.35"/>
      <color indexed="12"/>
      <name val="Calibri"/>
      <family val="2"/>
      <charset val="162"/>
    </font>
    <font>
      <b/>
      <i/>
      <sz val="6"/>
      <color indexed="12"/>
      <name val="Calibri"/>
      <family val="2"/>
      <charset val="162"/>
    </font>
    <font>
      <sz val="6"/>
      <color indexed="8"/>
      <name val="Cambria"/>
      <family val="1"/>
      <charset val="162"/>
    </font>
    <font>
      <b/>
      <i/>
      <sz val="6"/>
      <color indexed="12"/>
      <name val="Calibri"/>
      <family val="2"/>
      <charset val="162"/>
    </font>
    <font>
      <i/>
      <sz val="6"/>
      <color indexed="12"/>
      <name val="Calibri"/>
      <family val="2"/>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s>
  <fills count="1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63">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1">
    <xf numFmtId="0" fontId="0" fillId="0" borderId="0"/>
    <xf numFmtId="0" fontId="42"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xf numFmtId="0" fontId="1" fillId="0" borderId="0"/>
    <xf numFmtId="0" fontId="1" fillId="0" borderId="0"/>
    <xf numFmtId="0" fontId="1" fillId="0" borderId="0"/>
    <xf numFmtId="0" fontId="10" fillId="0" borderId="0"/>
    <xf numFmtId="0" fontId="35" fillId="0" borderId="0"/>
    <xf numFmtId="0" fontId="42" fillId="0" borderId="0" applyNumberFormat="0" applyFill="0" applyBorder="0" applyAlignment="0" applyProtection="0">
      <alignment vertical="top"/>
      <protection locked="0"/>
    </xf>
  </cellStyleXfs>
  <cellXfs count="322">
    <xf numFmtId="0" fontId="0" fillId="0" borderId="0" xfId="0"/>
    <xf numFmtId="0" fontId="5" fillId="2" borderId="1" xfId="8" applyFont="1" applyFill="1" applyBorder="1" applyAlignment="1" applyProtection="1">
      <alignment vertical="center"/>
      <protection hidden="1"/>
    </xf>
    <xf numFmtId="0" fontId="5" fillId="2" borderId="2" xfId="8" applyFont="1" applyFill="1" applyBorder="1" applyAlignment="1" applyProtection="1">
      <alignment vertical="center"/>
      <protection hidden="1"/>
    </xf>
    <xf numFmtId="0" fontId="23" fillId="2" borderId="3" xfId="8" applyFont="1" applyFill="1" applyBorder="1" applyAlignment="1" applyProtection="1">
      <alignment horizontal="left" vertical="center"/>
      <protection hidden="1"/>
    </xf>
    <xf numFmtId="14" fontId="23" fillId="2" borderId="4" xfId="8" applyNumberFormat="1" applyFont="1" applyFill="1" applyBorder="1" applyAlignment="1" applyProtection="1">
      <alignment horizontal="left" vertical="center"/>
      <protection hidden="1"/>
    </xf>
    <xf numFmtId="0" fontId="23" fillId="2" borderId="5" xfId="8" applyFont="1" applyFill="1" applyBorder="1" applyAlignment="1" applyProtection="1">
      <alignment horizontal="left" vertical="center"/>
      <protection hidden="1"/>
    </xf>
    <xf numFmtId="0" fontId="5" fillId="2" borderId="6" xfId="8" applyFont="1" applyFill="1" applyBorder="1" applyAlignment="1" applyProtection="1">
      <alignment vertical="center"/>
      <protection hidden="1"/>
    </xf>
    <xf numFmtId="0" fontId="19" fillId="2" borderId="7" xfId="8" applyFont="1" applyFill="1" applyBorder="1" applyAlignment="1" applyProtection="1">
      <alignment horizontal="left" vertical="center"/>
      <protection hidden="1"/>
    </xf>
    <xf numFmtId="0" fontId="5" fillId="3" borderId="8" xfId="8" applyFont="1" applyFill="1" applyBorder="1" applyAlignment="1" applyProtection="1">
      <alignment vertical="center"/>
      <protection hidden="1"/>
    </xf>
    <xf numFmtId="0" fontId="23" fillId="3" borderId="4" xfId="8" applyNumberFormat="1" applyFont="1" applyFill="1" applyBorder="1" applyAlignment="1" applyProtection="1">
      <alignment horizontal="left" vertical="center"/>
      <protection hidden="1"/>
    </xf>
    <xf numFmtId="0" fontId="23" fillId="3" borderId="4" xfId="8" applyFont="1" applyFill="1" applyBorder="1" applyAlignment="1" applyProtection="1">
      <alignment horizontal="left" vertical="center"/>
      <protection hidden="1"/>
    </xf>
    <xf numFmtId="0" fontId="23" fillId="3" borderId="5" xfId="8" applyFont="1" applyFill="1" applyBorder="1" applyAlignment="1" applyProtection="1">
      <alignment horizontal="left" vertical="center"/>
      <protection hidden="1"/>
    </xf>
    <xf numFmtId="0" fontId="11" fillId="0" borderId="0" xfId="8" applyFont="1" applyAlignment="1" applyProtection="1">
      <alignment vertical="center" wrapText="1"/>
      <protection hidden="1"/>
    </xf>
    <xf numFmtId="0" fontId="12" fillId="0" borderId="0" xfId="8" applyFont="1" applyAlignment="1" applyProtection="1">
      <alignment vertical="center" wrapText="1"/>
      <protection hidden="1"/>
    </xf>
    <xf numFmtId="0" fontId="11" fillId="4" borderId="9" xfId="8" applyFont="1" applyFill="1" applyBorder="1" applyAlignment="1" applyProtection="1">
      <alignment vertical="center" wrapText="1"/>
      <protection hidden="1"/>
    </xf>
    <xf numFmtId="0" fontId="11" fillId="4" borderId="10" xfId="8" applyFont="1" applyFill="1" applyBorder="1" applyAlignment="1" applyProtection="1">
      <alignment vertical="center" wrapText="1"/>
      <protection hidden="1"/>
    </xf>
    <xf numFmtId="0" fontId="12" fillId="4" borderId="10" xfId="8" applyFont="1" applyFill="1" applyBorder="1" applyAlignment="1" applyProtection="1">
      <alignment vertical="center" wrapText="1"/>
      <protection hidden="1"/>
    </xf>
    <xf numFmtId="0" fontId="12" fillId="4" borderId="11" xfId="8" applyFont="1" applyFill="1" applyBorder="1" applyAlignment="1" applyProtection="1">
      <alignment vertical="center" wrapText="1"/>
      <protection hidden="1"/>
    </xf>
    <xf numFmtId="0" fontId="11" fillId="0" borderId="0" xfId="8" applyFont="1" applyBorder="1" applyAlignment="1" applyProtection="1">
      <alignment vertical="center" wrapText="1"/>
      <protection hidden="1"/>
    </xf>
    <xf numFmtId="0" fontId="11" fillId="4" borderId="12" xfId="8" applyFont="1" applyFill="1" applyBorder="1" applyAlignment="1" applyProtection="1">
      <alignment vertical="center" wrapText="1"/>
      <protection hidden="1"/>
    </xf>
    <xf numFmtId="0" fontId="12" fillId="4" borderId="13" xfId="8" applyFont="1" applyFill="1" applyBorder="1" applyAlignment="1" applyProtection="1">
      <alignment vertical="center" wrapText="1"/>
      <protection hidden="1"/>
    </xf>
    <xf numFmtId="0" fontId="11" fillId="4" borderId="13" xfId="8" applyFont="1" applyFill="1" applyBorder="1" applyAlignment="1" applyProtection="1">
      <alignment vertical="center" wrapText="1"/>
      <protection hidden="1"/>
    </xf>
    <xf numFmtId="0" fontId="5" fillId="3" borderId="14" xfId="8" applyFont="1" applyFill="1" applyBorder="1" applyAlignment="1" applyProtection="1">
      <alignment vertical="center"/>
      <protection hidden="1"/>
    </xf>
    <xf numFmtId="0" fontId="11" fillId="4" borderId="0" xfId="8" applyFont="1" applyFill="1" applyAlignment="1" applyProtection="1">
      <alignment horizontal="center" vertical="center" wrapText="1"/>
      <protection hidden="1"/>
    </xf>
    <xf numFmtId="0" fontId="11" fillId="4" borderId="0" xfId="8" applyFont="1" applyFill="1" applyBorder="1" applyAlignment="1" applyProtection="1">
      <alignment horizontal="center"/>
      <protection hidden="1"/>
    </xf>
    <xf numFmtId="0" fontId="11" fillId="4" borderId="12" xfId="8" applyFont="1" applyFill="1" applyBorder="1" applyAlignment="1" applyProtection="1">
      <alignment horizontal="center" vertical="center" wrapText="1"/>
      <protection hidden="1"/>
    </xf>
    <xf numFmtId="1" fontId="6" fillId="3" borderId="15" xfId="8" applyNumberFormat="1" applyFont="1" applyFill="1" applyBorder="1" applyAlignment="1" applyProtection="1">
      <alignment horizontal="left" vertical="center"/>
      <protection hidden="1"/>
    </xf>
    <xf numFmtId="0" fontId="11" fillId="4" borderId="13" xfId="8" applyFont="1" applyFill="1" applyBorder="1" applyAlignment="1" applyProtection="1">
      <alignment horizontal="center" vertical="center" wrapText="1"/>
      <protection hidden="1"/>
    </xf>
    <xf numFmtId="0" fontId="11" fillId="0" borderId="0" xfId="8" applyFont="1" applyAlignment="1" applyProtection="1">
      <alignment horizontal="center" vertical="center" wrapText="1"/>
      <protection hidden="1"/>
    </xf>
    <xf numFmtId="0" fontId="5" fillId="4" borderId="0" xfId="8" applyFont="1" applyFill="1" applyBorder="1" applyAlignment="1" applyProtection="1">
      <alignment vertical="center"/>
      <protection hidden="1"/>
    </xf>
    <xf numFmtId="0" fontId="18" fillId="4" borderId="0" xfId="8" applyFont="1" applyFill="1" applyBorder="1" applyAlignment="1" applyProtection="1">
      <alignment horizontal="left"/>
      <protection hidden="1"/>
    </xf>
    <xf numFmtId="0" fontId="24" fillId="5" borderId="16" xfId="8" applyFont="1" applyFill="1" applyBorder="1" applyAlignment="1" applyProtection="1">
      <alignment horizontal="center" vertical="center"/>
      <protection hidden="1"/>
    </xf>
    <xf numFmtId="0" fontId="24" fillId="5" borderId="17" xfId="8" applyFont="1" applyFill="1" applyBorder="1" applyAlignment="1" applyProtection="1">
      <alignment horizontal="center" vertical="center"/>
      <protection hidden="1"/>
    </xf>
    <xf numFmtId="0" fontId="24" fillId="5" borderId="18" xfId="8" applyFont="1" applyFill="1" applyBorder="1" applyAlignment="1" applyProtection="1">
      <alignment horizontal="center" vertical="center"/>
      <protection hidden="1"/>
    </xf>
    <xf numFmtId="0" fontId="19" fillId="6" borderId="19" xfId="8" applyFont="1" applyFill="1" applyBorder="1" applyAlignment="1" applyProtection="1">
      <alignment horizontal="left" vertical="center"/>
      <protection hidden="1"/>
    </xf>
    <xf numFmtId="0" fontId="19" fillId="6" borderId="5" xfId="8" applyFont="1" applyFill="1" applyBorder="1" applyAlignment="1" applyProtection="1">
      <alignment horizontal="center" vertical="center"/>
      <protection hidden="1"/>
    </xf>
    <xf numFmtId="1" fontId="19" fillId="6" borderId="20" xfId="8" applyNumberFormat="1" applyFont="1" applyFill="1" applyBorder="1" applyAlignment="1" applyProtection="1">
      <alignment horizontal="left" vertical="center"/>
      <protection hidden="1"/>
    </xf>
    <xf numFmtId="0" fontId="19" fillId="6" borderId="4" xfId="8" applyFont="1" applyFill="1" applyBorder="1" applyAlignment="1" applyProtection="1">
      <alignment horizontal="center" vertical="center"/>
      <protection hidden="1"/>
    </xf>
    <xf numFmtId="0" fontId="19" fillId="6" borderId="20" xfId="8" applyFont="1" applyFill="1" applyBorder="1" applyAlignment="1" applyProtection="1">
      <alignment horizontal="left" vertical="center"/>
      <protection hidden="1"/>
    </xf>
    <xf numFmtId="0" fontId="5" fillId="5" borderId="18" xfId="8" applyFont="1" applyFill="1" applyBorder="1" applyAlignment="1" applyProtection="1">
      <alignment horizontal="center" vertical="center"/>
      <protection hidden="1"/>
    </xf>
    <xf numFmtId="0" fontId="5" fillId="5" borderId="21" xfId="8" applyFont="1" applyFill="1" applyBorder="1" applyAlignment="1" applyProtection="1">
      <alignment horizontal="center" vertical="center"/>
      <protection hidden="1"/>
    </xf>
    <xf numFmtId="0" fontId="16" fillId="6" borderId="2" xfId="8" applyFont="1" applyFill="1" applyBorder="1" applyAlignment="1" applyProtection="1">
      <alignment vertical="center"/>
      <protection hidden="1"/>
    </xf>
    <xf numFmtId="0" fontId="23" fillId="6" borderId="3" xfId="8" applyFont="1" applyFill="1" applyBorder="1" applyAlignment="1" applyProtection="1">
      <alignment horizontal="left" vertical="center"/>
      <protection hidden="1"/>
    </xf>
    <xf numFmtId="0" fontId="16" fillId="7" borderId="8" xfId="8" applyFont="1" applyFill="1" applyBorder="1" applyAlignment="1" applyProtection="1">
      <alignment vertical="center"/>
      <protection hidden="1"/>
    </xf>
    <xf numFmtId="0" fontId="23" fillId="7" borderId="4" xfId="8" applyFont="1" applyFill="1" applyBorder="1" applyAlignment="1" applyProtection="1">
      <alignment horizontal="left" vertical="center"/>
      <protection hidden="1"/>
    </xf>
    <xf numFmtId="0" fontId="16" fillId="6" borderId="8" xfId="8" applyFont="1" applyFill="1" applyBorder="1" applyAlignment="1" applyProtection="1">
      <alignment vertical="center"/>
      <protection hidden="1"/>
    </xf>
    <xf numFmtId="0" fontId="23" fillId="6" borderId="4" xfId="8" applyFont="1" applyFill="1" applyBorder="1" applyAlignment="1" applyProtection="1">
      <alignment horizontal="left" vertical="center"/>
      <protection hidden="1"/>
    </xf>
    <xf numFmtId="0" fontId="16" fillId="7" borderId="22" xfId="8" applyFont="1" applyFill="1" applyBorder="1" applyAlignment="1" applyProtection="1">
      <alignment vertical="center"/>
      <protection hidden="1"/>
    </xf>
    <xf numFmtId="0" fontId="23" fillId="7" borderId="23" xfId="8" applyFont="1" applyFill="1" applyBorder="1" applyAlignment="1" applyProtection="1">
      <alignment horizontal="left" vertical="center"/>
      <protection hidden="1"/>
    </xf>
    <xf numFmtId="0" fontId="15" fillId="0" borderId="18" xfId="8" applyFont="1" applyFill="1" applyBorder="1" applyAlignment="1" applyProtection="1">
      <alignment horizontal="left" vertical="center"/>
      <protection hidden="1"/>
    </xf>
    <xf numFmtId="0" fontId="23" fillId="0" borderId="17" xfId="8" applyFont="1" applyFill="1" applyBorder="1" applyAlignment="1" applyProtection="1">
      <alignment horizontal="left" vertical="center"/>
      <protection hidden="1"/>
    </xf>
    <xf numFmtId="0" fontId="19" fillId="6" borderId="8" xfId="8" applyFont="1" applyFill="1" applyBorder="1" applyAlignment="1" applyProtection="1">
      <alignment horizontal="left" vertical="center"/>
      <protection hidden="1"/>
    </xf>
    <xf numFmtId="0" fontId="14" fillId="7" borderId="1" xfId="8" applyFont="1" applyFill="1" applyBorder="1" applyAlignment="1" applyProtection="1">
      <alignment vertical="center"/>
      <protection hidden="1"/>
    </xf>
    <xf numFmtId="14" fontId="12" fillId="7" borderId="24" xfId="8" applyNumberFormat="1" applyFont="1" applyFill="1" applyBorder="1" applyAlignment="1" applyProtection="1">
      <alignment horizontal="center" vertical="center" wrapText="1"/>
      <protection hidden="1"/>
    </xf>
    <xf numFmtId="0" fontId="14" fillId="6" borderId="8" xfId="8" applyFont="1" applyFill="1" applyBorder="1" applyAlignment="1" applyProtection="1">
      <alignment vertical="center"/>
      <protection hidden="1"/>
    </xf>
    <xf numFmtId="14" fontId="12" fillId="6" borderId="15" xfId="8" applyNumberFormat="1" applyFont="1" applyFill="1" applyBorder="1" applyAlignment="1" applyProtection="1">
      <alignment horizontal="center" vertical="center" wrapText="1"/>
      <protection hidden="1"/>
    </xf>
    <xf numFmtId="0" fontId="14" fillId="7" borderId="8" xfId="8" applyFont="1" applyFill="1" applyBorder="1" applyAlignment="1" applyProtection="1">
      <alignment vertical="center"/>
      <protection hidden="1"/>
    </xf>
    <xf numFmtId="14" fontId="12" fillId="7" borderId="15" xfId="8" applyNumberFormat="1" applyFont="1" applyFill="1" applyBorder="1" applyAlignment="1" applyProtection="1">
      <alignment horizontal="center" vertical="center" wrapText="1"/>
      <protection hidden="1"/>
    </xf>
    <xf numFmtId="0" fontId="14" fillId="6" borderId="8" xfId="8" applyFont="1" applyFill="1" applyBorder="1" applyAlignment="1" applyProtection="1">
      <alignment vertical="center" wrapText="1"/>
      <protection hidden="1"/>
    </xf>
    <xf numFmtId="0" fontId="14" fillId="7" borderId="8" xfId="8" applyFont="1" applyFill="1" applyBorder="1" applyAlignment="1" applyProtection="1">
      <alignment vertical="center" wrapText="1"/>
      <protection hidden="1"/>
    </xf>
    <xf numFmtId="0" fontId="14" fillId="6" borderId="25" xfId="8" applyFont="1" applyFill="1" applyBorder="1" applyAlignment="1" applyProtection="1">
      <alignment vertical="center"/>
      <protection hidden="1"/>
    </xf>
    <xf numFmtId="14" fontId="12" fillId="6" borderId="26" xfId="8" applyNumberFormat="1" applyFont="1" applyFill="1" applyBorder="1" applyAlignment="1" applyProtection="1">
      <alignment horizontal="center" vertical="center" wrapText="1"/>
      <protection hidden="1"/>
    </xf>
    <xf numFmtId="0" fontId="11" fillId="4" borderId="27" xfId="8" applyFont="1" applyFill="1" applyBorder="1" applyAlignment="1" applyProtection="1">
      <alignment vertical="center" wrapText="1"/>
      <protection hidden="1"/>
    </xf>
    <xf numFmtId="0" fontId="11" fillId="4" borderId="28" xfId="8" applyFont="1" applyFill="1" applyBorder="1" applyAlignment="1" applyProtection="1">
      <alignment vertical="center" wrapText="1"/>
      <protection hidden="1"/>
    </xf>
    <xf numFmtId="0" fontId="11" fillId="4" borderId="29" xfId="8" applyFont="1" applyFill="1" applyBorder="1" applyAlignment="1" applyProtection="1">
      <alignment vertical="center" wrapText="1"/>
      <protection hidden="1"/>
    </xf>
    <xf numFmtId="0" fontId="11" fillId="0" borderId="0" xfId="8" applyFont="1" applyFill="1" applyAlignment="1" applyProtection="1">
      <alignment vertical="center" wrapText="1"/>
      <protection hidden="1"/>
    </xf>
    <xf numFmtId="0" fontId="12" fillId="0" borderId="0" xfId="8" applyFont="1" applyFill="1" applyAlignment="1" applyProtection="1">
      <alignment vertical="center" wrapText="1"/>
      <protection hidden="1"/>
    </xf>
    <xf numFmtId="0" fontId="12" fillId="0" borderId="0" xfId="8" applyFont="1" applyFill="1" applyBorder="1" applyAlignment="1" applyProtection="1">
      <alignment vertical="center" wrapText="1"/>
      <protection hidden="1"/>
    </xf>
    <xf numFmtId="0" fontId="13" fillId="0" borderId="0" xfId="8" applyFont="1" applyFill="1" applyBorder="1" applyAlignment="1" applyProtection="1">
      <alignment vertical="center" wrapText="1"/>
      <protection hidden="1"/>
    </xf>
    <xf numFmtId="0" fontId="19" fillId="6" borderId="20" xfId="8" applyFont="1" applyFill="1" applyBorder="1" applyAlignment="1" applyProtection="1">
      <alignment horizontal="center" vertical="center"/>
      <protection hidden="1"/>
    </xf>
    <xf numFmtId="0" fontId="19" fillId="3" borderId="5" xfId="8" applyFont="1" applyFill="1" applyBorder="1" applyAlignment="1" applyProtection="1">
      <alignment horizontal="left" vertical="center"/>
      <protection hidden="1"/>
    </xf>
    <xf numFmtId="1" fontId="6" fillId="3" borderId="15" xfId="8" applyNumberFormat="1" applyFont="1" applyFill="1" applyBorder="1" applyAlignment="1" applyProtection="1">
      <alignment horizontal="left" vertical="center"/>
      <protection locked="0"/>
    </xf>
    <xf numFmtId="1" fontId="6" fillId="3" borderId="15" xfId="8" applyNumberFormat="1" applyFont="1" applyFill="1" applyBorder="1" applyAlignment="1" applyProtection="1">
      <alignment horizontal="left" vertical="center"/>
    </xf>
    <xf numFmtId="0" fontId="36" fillId="10" borderId="31" xfId="9" applyFont="1" applyFill="1" applyBorder="1"/>
    <xf numFmtId="0" fontId="36" fillId="10" borderId="32" xfId="9" applyFont="1" applyFill="1" applyBorder="1"/>
    <xf numFmtId="0" fontId="36" fillId="10" borderId="33" xfId="9" applyFont="1" applyFill="1" applyBorder="1"/>
    <xf numFmtId="0" fontId="36" fillId="0" borderId="0" xfId="9" applyFont="1"/>
    <xf numFmtId="0" fontId="11" fillId="10" borderId="34" xfId="9" applyFont="1" applyFill="1" applyBorder="1"/>
    <xf numFmtId="0" fontId="11" fillId="10" borderId="0" xfId="9" applyFont="1" applyFill="1" applyBorder="1"/>
    <xf numFmtId="0" fontId="11" fillId="10" borderId="35" xfId="9" applyFont="1" applyFill="1" applyBorder="1"/>
    <xf numFmtId="0" fontId="36" fillId="10" borderId="34" xfId="9" applyFont="1" applyFill="1" applyBorder="1"/>
    <xf numFmtId="0" fontId="36" fillId="10" borderId="0" xfId="9" applyFont="1" applyFill="1" applyBorder="1"/>
    <xf numFmtId="0" fontId="36" fillId="10" borderId="35" xfId="9" applyFont="1" applyFill="1" applyBorder="1"/>
    <xf numFmtId="0" fontId="36" fillId="0" borderId="0" xfId="9" applyFont="1" applyAlignment="1">
      <alignment vertical="center"/>
    </xf>
    <xf numFmtId="0" fontId="36" fillId="10" borderId="24" xfId="9" applyFont="1" applyFill="1" applyBorder="1"/>
    <xf numFmtId="0" fontId="36" fillId="10" borderId="36" xfId="9" applyFont="1" applyFill="1" applyBorder="1"/>
    <xf numFmtId="0" fontId="36" fillId="10" borderId="19" xfId="9" applyFont="1" applyFill="1" applyBorder="1"/>
    <xf numFmtId="0" fontId="5" fillId="12" borderId="14" xfId="8" applyFont="1" applyFill="1" applyBorder="1" applyAlignment="1" applyProtection="1">
      <alignment vertical="center"/>
      <protection hidden="1"/>
    </xf>
    <xf numFmtId="1" fontId="18" fillId="12" borderId="14" xfId="8" applyNumberFormat="1" applyFont="1" applyFill="1" applyBorder="1" applyAlignment="1" applyProtection="1">
      <alignment horizontal="left" vertical="center"/>
      <protection locked="0"/>
    </xf>
    <xf numFmtId="0" fontId="11" fillId="12" borderId="15" xfId="8" applyFont="1" applyFill="1" applyBorder="1" applyAlignment="1" applyProtection="1">
      <alignment horizontal="center" vertical="center" wrapText="1"/>
      <protection hidden="1"/>
    </xf>
    <xf numFmtId="0" fontId="11" fillId="12" borderId="20" xfId="8" applyFont="1" applyFill="1" applyBorder="1" applyAlignment="1" applyProtection="1">
      <alignment horizontal="center"/>
      <protection hidden="1"/>
    </xf>
    <xf numFmtId="1" fontId="18" fillId="12" borderId="14" xfId="8" applyNumberFormat="1" applyFont="1" applyFill="1" applyBorder="1" applyAlignment="1" applyProtection="1">
      <alignment horizontal="left" vertical="center"/>
      <protection hidden="1"/>
    </xf>
    <xf numFmtId="0" fontId="11" fillId="12" borderId="31" xfId="8" applyFont="1" applyFill="1" applyBorder="1" applyAlignment="1" applyProtection="1">
      <alignment horizontal="center" vertical="center" wrapText="1"/>
      <protection hidden="1"/>
    </xf>
    <xf numFmtId="0" fontId="11" fillId="12" borderId="0" xfId="8" applyFont="1" applyFill="1" applyBorder="1" applyAlignment="1" applyProtection="1">
      <alignment horizontal="center"/>
      <protection hidden="1"/>
    </xf>
    <xf numFmtId="0" fontId="5" fillId="12" borderId="30" xfId="8" applyFont="1" applyFill="1" applyBorder="1" applyAlignment="1" applyProtection="1">
      <alignment vertical="center"/>
      <protection hidden="1"/>
    </xf>
    <xf numFmtId="0" fontId="36" fillId="12" borderId="14" xfId="8" applyFont="1" applyFill="1" applyBorder="1" applyAlignment="1" applyProtection="1">
      <alignment horizontal="left" vertical="center"/>
      <protection hidden="1"/>
    </xf>
    <xf numFmtId="0" fontId="56" fillId="12" borderId="14" xfId="8" applyFont="1" applyFill="1" applyBorder="1" applyAlignment="1" applyProtection="1">
      <alignment horizontal="center" vertical="center"/>
      <protection hidden="1"/>
    </xf>
    <xf numFmtId="0" fontId="36" fillId="12" borderId="14" xfId="8" applyNumberFormat="1" applyFont="1" applyFill="1" applyBorder="1" applyAlignment="1" applyProtection="1">
      <alignment horizontal="left" vertical="center"/>
      <protection hidden="1"/>
    </xf>
    <xf numFmtId="1" fontId="53" fillId="12" borderId="14" xfId="8" applyNumberFormat="1" applyFont="1" applyFill="1" applyBorder="1" applyAlignment="1" applyProtection="1">
      <alignment horizontal="left" vertical="center"/>
      <protection hidden="1"/>
    </xf>
    <xf numFmtId="0" fontId="53" fillId="12" borderId="14" xfId="8" applyFont="1" applyFill="1" applyBorder="1" applyAlignment="1" applyProtection="1">
      <alignment horizontal="center" vertical="center"/>
      <protection hidden="1"/>
    </xf>
    <xf numFmtId="0" fontId="53" fillId="12" borderId="14" xfId="8" applyFont="1" applyFill="1" applyBorder="1" applyAlignment="1" applyProtection="1">
      <alignment horizontal="left" vertical="center"/>
      <protection hidden="1"/>
    </xf>
    <xf numFmtId="0" fontId="5" fillId="12" borderId="30" xfId="8" applyFont="1" applyFill="1" applyBorder="1" applyAlignment="1" applyProtection="1">
      <alignment vertical="center" wrapText="1"/>
      <protection hidden="1"/>
    </xf>
    <xf numFmtId="14" fontId="36" fillId="12" borderId="14" xfId="8" applyNumberFormat="1" applyFont="1" applyFill="1" applyBorder="1" applyAlignment="1" applyProtection="1">
      <alignment horizontal="left" vertical="center"/>
      <protection hidden="1"/>
    </xf>
    <xf numFmtId="0" fontId="5" fillId="12" borderId="14" xfId="8" applyFont="1" applyFill="1" applyBorder="1" applyAlignment="1" applyProtection="1">
      <alignment horizontal="center" vertical="center"/>
      <protection hidden="1"/>
    </xf>
    <xf numFmtId="0" fontId="12" fillId="12" borderId="14" xfId="8" applyFont="1" applyFill="1" applyBorder="1" applyAlignment="1" applyProtection="1">
      <alignment vertical="center"/>
      <protection hidden="1"/>
    </xf>
    <xf numFmtId="0" fontId="33" fillId="12" borderId="14" xfId="8" applyFont="1" applyFill="1" applyBorder="1" applyAlignment="1" applyProtection="1">
      <alignment vertical="center"/>
      <protection hidden="1"/>
    </xf>
    <xf numFmtId="0" fontId="5" fillId="12" borderId="14" xfId="8" applyFont="1" applyFill="1" applyBorder="1" applyAlignment="1" applyProtection="1">
      <alignment horizontal="left" vertical="center"/>
      <protection hidden="1"/>
    </xf>
    <xf numFmtId="0" fontId="61" fillId="12" borderId="14" xfId="8" applyFont="1" applyFill="1" applyBorder="1" applyAlignment="1" applyProtection="1">
      <alignment vertical="center"/>
      <protection hidden="1"/>
    </xf>
    <xf numFmtId="14" fontId="12" fillId="12" borderId="14" xfId="8" applyNumberFormat="1" applyFont="1" applyFill="1" applyBorder="1" applyAlignment="1" applyProtection="1">
      <alignment horizontal="center" vertical="center" wrapText="1"/>
      <protection hidden="1"/>
    </xf>
    <xf numFmtId="0" fontId="53" fillId="12" borderId="44" xfId="8" applyFont="1" applyFill="1" applyBorder="1" applyAlignment="1" applyProtection="1">
      <alignment horizontal="left" vertical="center"/>
      <protection hidden="1"/>
    </xf>
    <xf numFmtId="0" fontId="53" fillId="12" borderId="44" xfId="8" applyFont="1" applyFill="1" applyBorder="1" applyAlignment="1" applyProtection="1">
      <alignment horizontal="center" vertical="center"/>
      <protection hidden="1"/>
    </xf>
    <xf numFmtId="14" fontId="12" fillId="12" borderId="15" xfId="8" applyNumberFormat="1" applyFont="1" applyFill="1" applyBorder="1" applyAlignment="1" applyProtection="1">
      <alignment horizontal="center" vertical="center" wrapText="1"/>
      <protection hidden="1"/>
    </xf>
    <xf numFmtId="0" fontId="61" fillId="12" borderId="14" xfId="8" applyFont="1" applyFill="1" applyBorder="1" applyAlignment="1" applyProtection="1">
      <alignment vertical="center" wrapText="1"/>
      <protection hidden="1"/>
    </xf>
    <xf numFmtId="0" fontId="64" fillId="12" borderId="0" xfId="0" applyFont="1" applyFill="1"/>
    <xf numFmtId="0" fontId="64" fillId="0" borderId="0" xfId="0" applyFont="1"/>
    <xf numFmtId="49" fontId="64" fillId="12" borderId="0" xfId="0" applyNumberFormat="1" applyFont="1" applyFill="1" applyAlignment="1">
      <alignment horizontal="center"/>
    </xf>
    <xf numFmtId="0" fontId="65" fillId="12" borderId="0" xfId="0" applyFont="1" applyFill="1" applyAlignment="1">
      <alignment horizontal="left"/>
    </xf>
    <xf numFmtId="0" fontId="65" fillId="0" borderId="0" xfId="0" applyFont="1" applyAlignment="1">
      <alignment horizontal="center"/>
    </xf>
    <xf numFmtId="0" fontId="65" fillId="12" borderId="0" xfId="0" applyFont="1" applyFill="1" applyAlignment="1">
      <alignment horizontal="justify"/>
    </xf>
    <xf numFmtId="0" fontId="65" fillId="12" borderId="0" xfId="0" applyFont="1" applyFill="1" applyAlignment="1">
      <alignment horizontal="right"/>
    </xf>
    <xf numFmtId="0" fontId="66" fillId="13" borderId="57" xfId="9" applyFont="1" applyFill="1" applyBorder="1" applyAlignment="1">
      <alignment vertical="center" wrapText="1"/>
    </xf>
    <xf numFmtId="0" fontId="0" fillId="0" borderId="0" xfId="0" applyFont="1"/>
    <xf numFmtId="0" fontId="69" fillId="0" borderId="0" xfId="0" applyFont="1" applyFill="1" applyAlignment="1">
      <alignment horizontal="center" vertical="center"/>
    </xf>
    <xf numFmtId="1" fontId="68" fillId="14" borderId="14" xfId="9" applyNumberFormat="1" applyFont="1" applyFill="1" applyBorder="1" applyAlignment="1">
      <alignment horizontal="center" vertical="center" wrapText="1"/>
    </xf>
    <xf numFmtId="0" fontId="68" fillId="14" borderId="14" xfId="9" applyFont="1" applyFill="1" applyBorder="1" applyAlignment="1">
      <alignment horizontal="center" vertical="center" wrapText="1"/>
    </xf>
    <xf numFmtId="0" fontId="70" fillId="14" borderId="14" xfId="9" applyFont="1" applyFill="1" applyBorder="1" applyAlignment="1">
      <alignment vertical="center" wrapText="1"/>
    </xf>
    <xf numFmtId="0" fontId="71" fillId="0" borderId="14" xfId="9" applyFont="1" applyFill="1" applyBorder="1" applyAlignment="1">
      <alignment horizontal="center" vertical="center" wrapText="1"/>
    </xf>
    <xf numFmtId="0" fontId="73" fillId="0" borderId="0" xfId="0" applyFont="1" applyAlignment="1">
      <alignment horizontal="right" vertical="top" wrapText="1"/>
    </xf>
    <xf numFmtId="0" fontId="74" fillId="0" borderId="0" xfId="0" applyFont="1" applyAlignment="1">
      <alignment horizontal="right" vertical="top" wrapText="1"/>
    </xf>
    <xf numFmtId="0" fontId="74" fillId="0" borderId="0" xfId="0" applyFont="1" applyAlignment="1">
      <alignment vertical="top" wrapText="1"/>
    </xf>
    <xf numFmtId="0" fontId="71" fillId="0" borderId="48" xfId="9" applyFont="1" applyFill="1" applyBorder="1" applyAlignment="1">
      <alignment horizontal="center" vertical="center" wrapText="1"/>
    </xf>
    <xf numFmtId="0" fontId="71" fillId="12" borderId="47" xfId="9" applyFont="1" applyFill="1" applyBorder="1" applyAlignment="1">
      <alignment horizontal="center" vertical="center" wrapText="1"/>
    </xf>
    <xf numFmtId="0" fontId="71" fillId="12" borderId="14" xfId="9" applyFont="1" applyFill="1" applyBorder="1" applyAlignment="1">
      <alignment horizontal="center" vertical="center" wrapText="1"/>
    </xf>
    <xf numFmtId="0" fontId="71" fillId="12" borderId="48" xfId="9" applyFont="1" applyFill="1" applyBorder="1" applyAlignment="1">
      <alignment horizontal="center" vertical="center" wrapText="1"/>
    </xf>
    <xf numFmtId="1" fontId="70" fillId="0" borderId="0" xfId="9" applyNumberFormat="1" applyFont="1" applyAlignment="1">
      <alignment horizontal="center" wrapText="1"/>
    </xf>
    <xf numFmtId="0" fontId="70" fillId="0" borderId="0" xfId="9" applyFont="1" applyAlignment="1">
      <alignment horizontal="center" wrapText="1"/>
    </xf>
    <xf numFmtId="0" fontId="70" fillId="0" borderId="0" xfId="9" applyFont="1" applyAlignment="1">
      <alignment wrapText="1"/>
    </xf>
    <xf numFmtId="1" fontId="70" fillId="0" borderId="0" xfId="9" applyNumberFormat="1" applyFont="1" applyAlignment="1">
      <alignment horizontal="center" vertical="center" wrapText="1"/>
    </xf>
    <xf numFmtId="0" fontId="70" fillId="0" borderId="0" xfId="9" applyFont="1" applyAlignment="1">
      <alignment horizontal="center" vertical="center" wrapText="1"/>
    </xf>
    <xf numFmtId="0" fontId="70" fillId="0" borderId="0" xfId="9" applyFont="1" applyAlignment="1">
      <alignment vertical="center" wrapText="1"/>
    </xf>
    <xf numFmtId="0" fontId="75" fillId="12" borderId="0" xfId="0" applyFont="1" applyFill="1" applyAlignment="1">
      <alignment horizontal="center" vertical="center" wrapText="1"/>
    </xf>
    <xf numFmtId="0" fontId="64" fillId="0" borderId="0" xfId="0" applyFont="1" applyAlignment="1">
      <alignment vertical="center" wrapText="1"/>
    </xf>
    <xf numFmtId="0" fontId="64" fillId="12" borderId="0" xfId="0" applyFont="1" applyFill="1" applyAlignment="1">
      <alignment vertical="center" wrapText="1"/>
    </xf>
    <xf numFmtId="0" fontId="76" fillId="12" borderId="0" xfId="0" applyFont="1" applyFill="1" applyAlignment="1">
      <alignment vertical="center" wrapText="1"/>
    </xf>
    <xf numFmtId="0" fontId="77" fillId="12" borderId="0" xfId="0" applyFont="1" applyFill="1" applyAlignment="1">
      <alignment vertical="center" wrapText="1"/>
    </xf>
    <xf numFmtId="0" fontId="72" fillId="0" borderId="0" xfId="0" applyFont="1" applyAlignment="1">
      <alignment vertical="top" wrapText="1"/>
    </xf>
    <xf numFmtId="0" fontId="71" fillId="0" borderId="14" xfId="9" applyFont="1" applyFill="1" applyBorder="1" applyAlignment="1">
      <alignment horizontal="left" vertical="center" wrapText="1"/>
    </xf>
    <xf numFmtId="0" fontId="71" fillId="0" borderId="15" xfId="9" applyFont="1" applyFill="1" applyBorder="1" applyAlignment="1">
      <alignment vertical="center" wrapText="1"/>
    </xf>
    <xf numFmtId="0" fontId="71" fillId="0" borderId="51" xfId="9" applyFont="1" applyFill="1" applyBorder="1" applyAlignment="1">
      <alignment vertical="center" wrapText="1"/>
    </xf>
    <xf numFmtId="0" fontId="71" fillId="12" borderId="14" xfId="9" applyFont="1" applyFill="1" applyBorder="1" applyAlignment="1">
      <alignment horizontal="center" vertical="center" wrapText="1"/>
    </xf>
    <xf numFmtId="0" fontId="71" fillId="12" borderId="15" xfId="9" applyFont="1" applyFill="1" applyBorder="1" applyAlignment="1">
      <alignment vertical="center" wrapText="1"/>
    </xf>
    <xf numFmtId="0" fontId="69" fillId="12" borderId="15" xfId="9" applyFont="1" applyFill="1" applyBorder="1" applyAlignment="1">
      <alignment vertical="center" wrapText="1"/>
    </xf>
    <xf numFmtId="0" fontId="78" fillId="12" borderId="15" xfId="9" applyFont="1" applyFill="1" applyBorder="1" applyAlignment="1">
      <alignment vertical="center" wrapText="1"/>
    </xf>
    <xf numFmtId="0" fontId="0" fillId="0" borderId="0" xfId="0" applyFont="1"/>
    <xf numFmtId="0" fontId="71" fillId="12" borderId="14" xfId="9" applyFont="1" applyFill="1" applyBorder="1" applyAlignment="1">
      <alignment horizontal="center" vertical="center" wrapText="1"/>
    </xf>
    <xf numFmtId="0" fontId="71" fillId="12" borderId="45" xfId="9" applyFont="1" applyFill="1" applyBorder="1" applyAlignment="1">
      <alignment horizontal="center" vertical="center" wrapText="1"/>
    </xf>
    <xf numFmtId="0" fontId="74" fillId="0" borderId="0" xfId="0" applyFont="1" applyAlignment="1">
      <alignment horizontal="right" vertical="top" wrapText="1"/>
    </xf>
    <xf numFmtId="0" fontId="0" fillId="0" borderId="0" xfId="0" applyFont="1"/>
    <xf numFmtId="0" fontId="74" fillId="0" borderId="0" xfId="0" applyFont="1" applyAlignment="1">
      <alignment vertical="top" wrapText="1"/>
    </xf>
    <xf numFmtId="0" fontId="71" fillId="12" borderId="14" xfId="9" applyFont="1" applyFill="1" applyBorder="1" applyAlignment="1">
      <alignment horizontal="center" vertical="center" wrapText="1"/>
    </xf>
    <xf numFmtId="0" fontId="71" fillId="12" borderId="45" xfId="9" applyFont="1" applyFill="1" applyBorder="1" applyAlignment="1">
      <alignment horizontal="center" vertical="center" wrapText="1"/>
    </xf>
    <xf numFmtId="0" fontId="71" fillId="12" borderId="15" xfId="9" applyFont="1" applyFill="1" applyBorder="1" applyAlignment="1">
      <alignment vertical="center" wrapText="1"/>
    </xf>
    <xf numFmtId="164" fontId="44" fillId="10" borderId="34" xfId="9" applyNumberFormat="1" applyFont="1" applyFill="1" applyBorder="1" applyAlignment="1">
      <alignment horizontal="right" vertical="center"/>
    </xf>
    <xf numFmtId="164" fontId="44" fillId="10" borderId="0" xfId="9" applyNumberFormat="1" applyFont="1" applyFill="1" applyBorder="1" applyAlignment="1">
      <alignment horizontal="right" vertical="center"/>
    </xf>
    <xf numFmtId="164" fontId="44" fillId="10" borderId="40" xfId="9" applyNumberFormat="1" applyFont="1" applyFill="1" applyBorder="1" applyAlignment="1">
      <alignment horizontal="right" vertical="center"/>
    </xf>
    <xf numFmtId="164" fontId="43" fillId="10" borderId="37" xfId="9" applyNumberFormat="1" applyFont="1" applyFill="1" applyBorder="1" applyAlignment="1">
      <alignment horizontal="left" vertical="center" wrapText="1"/>
    </xf>
    <xf numFmtId="164" fontId="43" fillId="10" borderId="38" xfId="9" applyNumberFormat="1" applyFont="1" applyFill="1" applyBorder="1" applyAlignment="1">
      <alignment horizontal="left" vertical="center" wrapText="1"/>
    </xf>
    <xf numFmtId="164" fontId="43" fillId="10" borderId="39" xfId="9" applyNumberFormat="1" applyFont="1" applyFill="1" applyBorder="1" applyAlignment="1">
      <alignment horizontal="left" vertical="center" wrapText="1"/>
    </xf>
    <xf numFmtId="164" fontId="37" fillId="10" borderId="34" xfId="9" applyNumberFormat="1" applyFont="1" applyFill="1" applyBorder="1" applyAlignment="1">
      <alignment horizontal="center"/>
    </xf>
    <xf numFmtId="164" fontId="37" fillId="10" borderId="0" xfId="9" applyNumberFormat="1" applyFont="1" applyFill="1" applyBorder="1" applyAlignment="1">
      <alignment horizontal="center"/>
    </xf>
    <xf numFmtId="164" fontId="37" fillId="10" borderId="35" xfId="9" applyNumberFormat="1" applyFont="1" applyFill="1" applyBorder="1" applyAlignment="1">
      <alignment horizontal="center"/>
    </xf>
    <xf numFmtId="0" fontId="44" fillId="10" borderId="34" xfId="9" applyFont="1" applyFill="1" applyBorder="1" applyAlignment="1">
      <alignment horizontal="center" vertical="center" wrapText="1"/>
    </xf>
    <xf numFmtId="0" fontId="44" fillId="10" borderId="0" xfId="9" applyFont="1" applyFill="1" applyBorder="1" applyAlignment="1">
      <alignment horizontal="center" vertical="center" wrapText="1"/>
    </xf>
    <xf numFmtId="0" fontId="44" fillId="10" borderId="35" xfId="9" applyFont="1" applyFill="1" applyBorder="1" applyAlignment="1">
      <alignment horizontal="center" vertical="center" wrapText="1"/>
    </xf>
    <xf numFmtId="0" fontId="37" fillId="10" borderId="34" xfId="9" applyFont="1" applyFill="1" applyBorder="1" applyAlignment="1">
      <alignment horizontal="center"/>
    </xf>
    <xf numFmtId="0" fontId="37" fillId="10" borderId="0" xfId="9" applyFont="1" applyFill="1" applyBorder="1" applyAlignment="1">
      <alignment horizontal="center"/>
    </xf>
    <xf numFmtId="0" fontId="37" fillId="10" borderId="35" xfId="9" applyFont="1" applyFill="1" applyBorder="1" applyAlignment="1">
      <alignment horizontal="center"/>
    </xf>
    <xf numFmtId="0" fontId="38" fillId="10" borderId="34" xfId="9" applyFont="1" applyFill="1" applyBorder="1" applyAlignment="1">
      <alignment horizontal="center" vertical="center" wrapText="1"/>
    </xf>
    <xf numFmtId="0" fontId="38" fillId="10" borderId="0" xfId="9" applyFont="1" applyFill="1" applyBorder="1" applyAlignment="1">
      <alignment horizontal="center" vertical="center" wrapText="1"/>
    </xf>
    <xf numFmtId="0" fontId="38" fillId="10" borderId="35" xfId="9" applyFont="1" applyFill="1" applyBorder="1" applyAlignment="1">
      <alignment horizontal="center" vertical="center" wrapText="1"/>
    </xf>
    <xf numFmtId="164" fontId="48" fillId="10" borderId="34" xfId="9" applyNumberFormat="1" applyFont="1" applyFill="1" applyBorder="1" applyAlignment="1">
      <alignment horizontal="center" vertical="center" wrapText="1"/>
    </xf>
    <xf numFmtId="0" fontId="48" fillId="10" borderId="0" xfId="9" applyFont="1" applyFill="1" applyBorder="1" applyAlignment="1">
      <alignment horizontal="center" vertical="center" wrapText="1"/>
    </xf>
    <xf numFmtId="0" fontId="48" fillId="10" borderId="35" xfId="9" applyFont="1" applyFill="1" applyBorder="1" applyAlignment="1">
      <alignment horizontal="center" vertical="center" wrapText="1"/>
    </xf>
    <xf numFmtId="164" fontId="39" fillId="10" borderId="34" xfId="9" applyNumberFormat="1" applyFont="1" applyFill="1" applyBorder="1" applyAlignment="1">
      <alignment horizontal="center" vertical="center" wrapText="1"/>
    </xf>
    <xf numFmtId="164" fontId="39" fillId="10" borderId="0" xfId="9" applyNumberFormat="1" applyFont="1" applyFill="1" applyBorder="1" applyAlignment="1">
      <alignment horizontal="center" vertical="center"/>
    </xf>
    <xf numFmtId="164" fontId="39" fillId="10" borderId="35" xfId="9" applyNumberFormat="1" applyFont="1" applyFill="1" applyBorder="1" applyAlignment="1">
      <alignment horizontal="center" vertical="center"/>
    </xf>
    <xf numFmtId="164" fontId="46" fillId="11" borderId="41" xfId="9" applyNumberFormat="1" applyFont="1" applyFill="1" applyBorder="1" applyAlignment="1">
      <alignment horizontal="center" vertical="center"/>
    </xf>
    <xf numFmtId="164" fontId="46" fillId="11" borderId="42" xfId="9" applyNumberFormat="1" applyFont="1" applyFill="1" applyBorder="1" applyAlignment="1">
      <alignment horizontal="center" vertical="center"/>
    </xf>
    <xf numFmtId="164" fontId="46" fillId="11" borderId="43" xfId="9" applyNumberFormat="1" applyFont="1" applyFill="1" applyBorder="1" applyAlignment="1">
      <alignment horizontal="center" vertical="center"/>
    </xf>
    <xf numFmtId="164" fontId="47" fillId="10" borderId="37" xfId="9" applyNumberFormat="1" applyFont="1" applyFill="1" applyBorder="1" applyAlignment="1">
      <alignment horizontal="left" vertical="center" wrapText="1"/>
    </xf>
    <xf numFmtId="164" fontId="47" fillId="10" borderId="38" xfId="9" applyNumberFormat="1" applyFont="1" applyFill="1" applyBorder="1" applyAlignment="1">
      <alignment horizontal="left" vertical="center" wrapText="1"/>
    </xf>
    <xf numFmtId="164" fontId="47" fillId="10" borderId="39" xfId="9" applyNumberFormat="1" applyFont="1" applyFill="1" applyBorder="1" applyAlignment="1">
      <alignment horizontal="left" vertical="center" wrapText="1"/>
    </xf>
    <xf numFmtId="164" fontId="40" fillId="10" borderId="34" xfId="9" applyNumberFormat="1" applyFont="1" applyFill="1" applyBorder="1" applyAlignment="1">
      <alignment horizontal="center"/>
    </xf>
    <xf numFmtId="164" fontId="40" fillId="10" borderId="0" xfId="9" applyNumberFormat="1" applyFont="1" applyFill="1" applyBorder="1" applyAlignment="1">
      <alignment horizontal="center"/>
    </xf>
    <xf numFmtId="164" fontId="40" fillId="10" borderId="35" xfId="9" applyNumberFormat="1" applyFont="1" applyFill="1" applyBorder="1" applyAlignment="1">
      <alignment horizontal="center"/>
    </xf>
    <xf numFmtId="164" fontId="45" fillId="10" borderId="34" xfId="9" applyNumberFormat="1" applyFont="1" applyFill="1" applyBorder="1" applyAlignment="1">
      <alignment horizontal="right"/>
    </xf>
    <xf numFmtId="164" fontId="45" fillId="10" borderId="0" xfId="9" applyNumberFormat="1" applyFont="1" applyFill="1" applyBorder="1" applyAlignment="1">
      <alignment horizontal="right"/>
    </xf>
    <xf numFmtId="164" fontId="39" fillId="10" borderId="0" xfId="9" applyNumberFormat="1" applyFont="1" applyFill="1" applyBorder="1" applyAlignment="1"/>
    <xf numFmtId="164" fontId="39" fillId="10" borderId="35" xfId="9" applyNumberFormat="1" applyFont="1" applyFill="1" applyBorder="1" applyAlignment="1"/>
    <xf numFmtId="0" fontId="49" fillId="12" borderId="0" xfId="8" applyFont="1" applyFill="1" applyBorder="1" applyAlignment="1" applyProtection="1">
      <alignment horizontal="center" wrapText="1"/>
      <protection hidden="1"/>
    </xf>
    <xf numFmtId="0" fontId="50" fillId="12" borderId="0" xfId="8" applyFont="1" applyFill="1" applyBorder="1" applyAlignment="1" applyProtection="1">
      <alignment horizontal="center"/>
      <protection hidden="1"/>
    </xf>
    <xf numFmtId="0" fontId="51" fillId="12" borderId="0" xfId="8" applyFont="1" applyFill="1" applyBorder="1" applyAlignment="1" applyProtection="1">
      <alignment horizontal="center" vertical="top" wrapText="1"/>
      <protection hidden="1"/>
    </xf>
    <xf numFmtId="0" fontId="52" fillId="12" borderId="0" xfId="8" applyFont="1" applyFill="1" applyBorder="1" applyAlignment="1" applyProtection="1">
      <alignment horizontal="center" vertical="top"/>
      <protection hidden="1"/>
    </xf>
    <xf numFmtId="0" fontId="53" fillId="12" borderId="14" xfId="8" applyFont="1" applyFill="1" applyBorder="1" applyAlignment="1" applyProtection="1">
      <alignment horizontal="center" vertical="center" wrapText="1"/>
      <protection hidden="1"/>
    </xf>
    <xf numFmtId="0" fontId="54" fillId="12" borderId="50" xfId="10" applyFont="1" applyFill="1" applyBorder="1" applyAlignment="1" applyProtection="1">
      <alignment horizontal="center" vertical="center" wrapText="1"/>
      <protection hidden="1"/>
    </xf>
    <xf numFmtId="0" fontId="0" fillId="0" borderId="50" xfId="0" applyBorder="1"/>
    <xf numFmtId="0" fontId="0" fillId="0" borderId="20" xfId="0" applyBorder="1"/>
    <xf numFmtId="0" fontId="5" fillId="12" borderId="14" xfId="8" applyFont="1" applyFill="1" applyBorder="1" applyAlignment="1" applyProtection="1">
      <alignment horizontal="center" vertical="center"/>
      <protection hidden="1"/>
    </xf>
    <xf numFmtId="0" fontId="55" fillId="12" borderId="14" xfId="8" applyFont="1" applyFill="1" applyBorder="1" applyAlignment="1" applyProtection="1">
      <alignment horizontal="center" vertical="center" wrapText="1"/>
      <protection hidden="1"/>
    </xf>
    <xf numFmtId="0" fontId="11" fillId="12" borderId="14" xfId="8" applyFont="1" applyFill="1" applyBorder="1" applyAlignment="1" applyProtection="1">
      <alignment horizontal="center" vertical="center" wrapText="1"/>
      <protection hidden="1"/>
    </xf>
    <xf numFmtId="0" fontId="62" fillId="12" borderId="31" xfId="8" applyFont="1" applyFill="1" applyBorder="1" applyAlignment="1" applyProtection="1">
      <alignment horizontal="center" vertical="center" wrapText="1"/>
      <protection hidden="1"/>
    </xf>
    <xf numFmtId="0" fontId="0" fillId="12" borderId="32" xfId="0" applyFont="1" applyFill="1" applyBorder="1"/>
    <xf numFmtId="0" fontId="0" fillId="12" borderId="33" xfId="0" applyFont="1" applyFill="1" applyBorder="1"/>
    <xf numFmtId="0" fontId="33" fillId="12" borderId="34" xfId="8" applyNumberFormat="1" applyFont="1" applyFill="1" applyBorder="1" applyAlignment="1" applyProtection="1">
      <alignment horizontal="center" vertical="center" wrapText="1"/>
      <protection hidden="1"/>
    </xf>
    <xf numFmtId="0" fontId="33" fillId="12" borderId="0" xfId="8" applyNumberFormat="1" applyFont="1" applyFill="1" applyBorder="1" applyAlignment="1" applyProtection="1">
      <alignment horizontal="center" vertical="center" wrapText="1"/>
      <protection hidden="1"/>
    </xf>
    <xf numFmtId="0" fontId="33" fillId="12" borderId="35" xfId="8" applyNumberFormat="1" applyFont="1" applyFill="1" applyBorder="1" applyAlignment="1" applyProtection="1">
      <alignment horizontal="center" vertical="center" wrapText="1"/>
      <protection hidden="1"/>
    </xf>
    <xf numFmtId="0" fontId="63" fillId="12" borderId="34" xfId="8" applyFont="1" applyFill="1" applyBorder="1" applyAlignment="1" applyProtection="1">
      <alignment horizontal="center" vertical="center" wrapText="1"/>
      <protection hidden="1"/>
    </xf>
    <xf numFmtId="0" fontId="63" fillId="12" borderId="0" xfId="8" applyFont="1" applyFill="1" applyBorder="1" applyAlignment="1" applyProtection="1">
      <alignment horizontal="center" vertical="center" wrapText="1"/>
      <protection hidden="1"/>
    </xf>
    <xf numFmtId="0" fontId="63" fillId="12" borderId="35" xfId="8" applyFont="1" applyFill="1" applyBorder="1" applyAlignment="1" applyProtection="1">
      <alignment horizontal="center" vertical="center" wrapText="1"/>
      <protection hidden="1"/>
    </xf>
    <xf numFmtId="0" fontId="11" fillId="12" borderId="24" xfId="8" applyFont="1" applyFill="1" applyBorder="1" applyAlignment="1" applyProtection="1">
      <alignment horizontal="center" vertical="center" wrapText="1"/>
      <protection hidden="1"/>
    </xf>
    <xf numFmtId="0" fontId="11" fillId="12" borderId="36" xfId="8" applyFont="1" applyFill="1" applyBorder="1" applyAlignment="1" applyProtection="1">
      <alignment horizontal="center" vertical="center" wrapText="1"/>
      <protection hidden="1"/>
    </xf>
    <xf numFmtId="0" fontId="11" fillId="12" borderId="19" xfId="8" applyFont="1" applyFill="1" applyBorder="1" applyAlignment="1" applyProtection="1">
      <alignment horizontal="center" vertical="center" wrapText="1"/>
      <protection hidden="1"/>
    </xf>
    <xf numFmtId="0" fontId="64" fillId="12" borderId="0" xfId="0" applyFont="1" applyFill="1" applyAlignment="1">
      <alignment horizontal="left" vertical="center"/>
    </xf>
    <xf numFmtId="0" fontId="65" fillId="12" borderId="0" xfId="0" applyFont="1" applyFill="1" applyAlignment="1">
      <alignment horizontal="center" vertical="center"/>
    </xf>
    <xf numFmtId="0" fontId="65" fillId="12" borderId="0" xfId="0" applyFont="1" applyFill="1" applyAlignment="1">
      <alignment horizontal="center" wrapText="1"/>
    </xf>
    <xf numFmtId="0" fontId="65" fillId="12" borderId="0" xfId="0" applyFont="1" applyFill="1" applyAlignment="1">
      <alignment horizontal="center" vertical="center" wrapText="1"/>
    </xf>
    <xf numFmtId="0" fontId="72" fillId="0" borderId="0" xfId="0" applyFont="1" applyAlignment="1">
      <alignment vertical="top" wrapText="1"/>
    </xf>
    <xf numFmtId="0" fontId="71" fillId="0" borderId="14" xfId="9" applyFont="1" applyFill="1" applyBorder="1" applyAlignment="1">
      <alignment horizontal="left" vertical="center" wrapText="1"/>
    </xf>
    <xf numFmtId="0" fontId="74" fillId="0" borderId="0" xfId="0" applyFont="1" applyAlignment="1">
      <alignment vertical="top" wrapText="1"/>
    </xf>
    <xf numFmtId="0" fontId="67" fillId="13" borderId="57" xfId="9" applyFont="1" applyFill="1" applyBorder="1" applyAlignment="1">
      <alignment horizontal="left" vertical="center" wrapText="1"/>
    </xf>
    <xf numFmtId="0" fontId="68" fillId="13" borderId="57" xfId="9" applyFont="1" applyFill="1" applyBorder="1" applyAlignment="1">
      <alignment horizontal="left" vertical="center" wrapText="1"/>
    </xf>
    <xf numFmtId="0" fontId="66" fillId="13" borderId="58" xfId="9" applyFont="1" applyFill="1" applyBorder="1" applyAlignment="1">
      <alignment horizontal="center" vertical="center" wrapText="1"/>
    </xf>
    <xf numFmtId="0" fontId="71" fillId="0" borderId="15" xfId="9" applyFont="1" applyFill="1" applyBorder="1" applyAlignment="1">
      <alignment horizontal="left" vertical="center" wrapText="1"/>
    </xf>
    <xf numFmtId="0" fontId="71" fillId="0" borderId="20" xfId="9" applyFont="1" applyFill="1" applyBorder="1" applyAlignment="1">
      <alignment horizontal="left" vertical="center" wrapText="1"/>
    </xf>
    <xf numFmtId="49" fontId="65" fillId="0" borderId="44" xfId="0" applyNumberFormat="1" applyFont="1" applyFill="1" applyBorder="1" applyAlignment="1">
      <alignment horizontal="center" vertical="center" wrapText="1"/>
    </xf>
    <xf numFmtId="49" fontId="65" fillId="0" borderId="59" xfId="0" applyNumberFormat="1" applyFont="1" applyFill="1" applyBorder="1" applyAlignment="1">
      <alignment horizontal="center" vertical="center" wrapText="1"/>
    </xf>
    <xf numFmtId="49" fontId="65" fillId="0" borderId="45" xfId="0" applyNumberFormat="1" applyFont="1" applyFill="1" applyBorder="1" applyAlignment="1">
      <alignment horizontal="center" vertical="center" wrapText="1"/>
    </xf>
    <xf numFmtId="0" fontId="71" fillId="0" borderId="48" xfId="9" applyFont="1" applyFill="1" applyBorder="1" applyAlignment="1">
      <alignment horizontal="left" vertical="center" wrapText="1"/>
    </xf>
    <xf numFmtId="0" fontId="71" fillId="0" borderId="60" xfId="9" applyFont="1" applyFill="1" applyBorder="1" applyAlignment="1">
      <alignment horizontal="left" vertical="center" wrapText="1"/>
    </xf>
    <xf numFmtId="165" fontId="71" fillId="0" borderId="1" xfId="9" applyNumberFormat="1" applyFont="1" applyFill="1" applyBorder="1" applyAlignment="1">
      <alignment horizontal="center" vertical="center" wrapText="1"/>
    </xf>
    <xf numFmtId="165" fontId="71" fillId="0" borderId="8" xfId="9" applyNumberFormat="1" applyFont="1" applyFill="1" applyBorder="1" applyAlignment="1">
      <alignment horizontal="center" vertical="center" wrapText="1"/>
    </xf>
    <xf numFmtId="165" fontId="71" fillId="0" borderId="22" xfId="9" applyNumberFormat="1" applyFont="1" applyFill="1" applyBorder="1" applyAlignment="1">
      <alignment horizontal="center" vertical="center" wrapText="1"/>
    </xf>
    <xf numFmtId="0" fontId="71" fillId="0" borderId="4" xfId="9" applyFont="1" applyFill="1" applyBorder="1" applyAlignment="1">
      <alignment horizontal="left" vertical="center" wrapText="1"/>
    </xf>
    <xf numFmtId="165" fontId="71" fillId="0" borderId="2" xfId="9" applyNumberFormat="1" applyFont="1" applyFill="1" applyBorder="1" applyAlignment="1">
      <alignment horizontal="center" vertical="center" wrapText="1"/>
    </xf>
    <xf numFmtId="0" fontId="71" fillId="0" borderId="46" xfId="9" applyFont="1" applyFill="1" applyBorder="1" applyAlignment="1">
      <alignment horizontal="left" vertical="center" wrapText="1"/>
    </xf>
    <xf numFmtId="0" fontId="71" fillId="0" borderId="61" xfId="9" applyFont="1" applyFill="1" applyBorder="1" applyAlignment="1">
      <alignment horizontal="left" vertical="center" wrapText="1"/>
    </xf>
    <xf numFmtId="0" fontId="71" fillId="0" borderId="15" xfId="9" applyFont="1" applyFill="1" applyBorder="1" applyAlignment="1">
      <alignment vertical="center" wrapText="1"/>
    </xf>
    <xf numFmtId="0" fontId="71" fillId="0" borderId="51" xfId="9" applyFont="1" applyFill="1" applyBorder="1" applyAlignment="1">
      <alignment vertical="center" wrapText="1"/>
    </xf>
    <xf numFmtId="0" fontId="71" fillId="0" borderId="51" xfId="9" applyFont="1" applyFill="1" applyBorder="1" applyAlignment="1">
      <alignment horizontal="left" vertical="center" wrapText="1"/>
    </xf>
    <xf numFmtId="0" fontId="65" fillId="0" borderId="15" xfId="0" applyFont="1" applyFill="1" applyBorder="1" applyAlignment="1">
      <alignment horizontal="left" vertical="center"/>
    </xf>
    <xf numFmtId="0" fontId="65" fillId="0" borderId="51" xfId="0" applyFont="1" applyFill="1" applyBorder="1" applyAlignment="1">
      <alignment horizontal="left" vertical="center"/>
    </xf>
    <xf numFmtId="0" fontId="65" fillId="12" borderId="15" xfId="0" applyFont="1" applyFill="1" applyBorder="1" applyAlignment="1">
      <alignment horizontal="left" vertical="center"/>
    </xf>
    <xf numFmtId="0" fontId="65" fillId="12" borderId="51" xfId="0" applyFont="1" applyFill="1" applyBorder="1" applyAlignment="1">
      <alignment horizontal="left" vertical="center"/>
    </xf>
    <xf numFmtId="0" fontId="71" fillId="0" borderId="26" xfId="9" applyFont="1" applyFill="1" applyBorder="1" applyAlignment="1">
      <alignment horizontal="left" vertical="center" wrapText="1"/>
    </xf>
    <xf numFmtId="0" fontId="71" fillId="0" borderId="62" xfId="9" applyFont="1" applyFill="1" applyBorder="1" applyAlignment="1">
      <alignment horizontal="left" vertical="center" wrapText="1"/>
    </xf>
    <xf numFmtId="0" fontId="71" fillId="12" borderId="26" xfId="9" applyFont="1" applyFill="1" applyBorder="1" applyAlignment="1">
      <alignment horizontal="left" vertical="center" wrapText="1"/>
    </xf>
    <xf numFmtId="0" fontId="71" fillId="12" borderId="62" xfId="9" applyFont="1" applyFill="1" applyBorder="1" applyAlignment="1">
      <alignment horizontal="left" vertical="center" wrapText="1"/>
    </xf>
    <xf numFmtId="165" fontId="71" fillId="12" borderId="2" xfId="9" applyNumberFormat="1" applyFont="1" applyFill="1" applyBorder="1" applyAlignment="1">
      <alignment horizontal="center" vertical="center" wrapText="1"/>
    </xf>
    <xf numFmtId="165" fontId="71" fillId="12" borderId="8" xfId="9" applyNumberFormat="1" applyFont="1" applyFill="1" applyBorder="1" applyAlignment="1">
      <alignment horizontal="center" vertical="center" wrapText="1"/>
    </xf>
    <xf numFmtId="0" fontId="71" fillId="12" borderId="46" xfId="9" applyFont="1" applyFill="1" applyBorder="1" applyAlignment="1">
      <alignment horizontal="left" vertical="center" wrapText="1"/>
    </xf>
    <xf numFmtId="0" fontId="71" fillId="12" borderId="61" xfId="9" applyFont="1" applyFill="1" applyBorder="1" applyAlignment="1">
      <alignment horizontal="left" vertical="center" wrapText="1"/>
    </xf>
    <xf numFmtId="0" fontId="71" fillId="12" borderId="15" xfId="9" applyFont="1" applyFill="1" applyBorder="1" applyAlignment="1">
      <alignment vertical="center" wrapText="1"/>
    </xf>
    <xf numFmtId="0" fontId="71" fillId="12" borderId="51" xfId="9" applyFont="1" applyFill="1" applyBorder="1" applyAlignment="1">
      <alignment vertical="center" wrapText="1"/>
    </xf>
    <xf numFmtId="0" fontId="71" fillId="12" borderId="15" xfId="9" applyFont="1" applyFill="1" applyBorder="1" applyAlignment="1">
      <alignment horizontal="left" vertical="center" wrapText="1"/>
    </xf>
    <xf numFmtId="0" fontId="71" fillId="12" borderId="51" xfId="9" applyFont="1" applyFill="1" applyBorder="1" applyAlignment="1">
      <alignment horizontal="left" vertical="center" wrapText="1"/>
    </xf>
    <xf numFmtId="0" fontId="5" fillId="3" borderId="52" xfId="8" applyFont="1" applyFill="1" applyBorder="1" applyAlignment="1" applyProtection="1">
      <alignment horizontal="center" vertical="center"/>
      <protection hidden="1"/>
    </xf>
    <xf numFmtId="0" fontId="5" fillId="3" borderId="21" xfId="8" applyFont="1" applyFill="1" applyBorder="1" applyAlignment="1" applyProtection="1">
      <alignment horizontal="center" vertical="center"/>
      <protection hidden="1"/>
    </xf>
    <xf numFmtId="0" fontId="20" fillId="4" borderId="0" xfId="8" applyFont="1" applyFill="1" applyBorder="1" applyAlignment="1" applyProtection="1">
      <alignment horizontal="center" wrapText="1"/>
      <protection hidden="1"/>
    </xf>
    <xf numFmtId="0" fontId="2" fillId="4" borderId="0" xfId="8" applyFont="1" applyFill="1" applyAlignment="1" applyProtection="1">
      <alignment horizontal="center"/>
      <protection hidden="1"/>
    </xf>
    <xf numFmtId="0" fontId="21" fillId="4" borderId="0" xfId="8" applyFont="1" applyFill="1" applyBorder="1" applyAlignment="1" applyProtection="1">
      <alignment horizontal="center" vertical="top" wrapText="1"/>
      <protection hidden="1"/>
    </xf>
    <xf numFmtId="0" fontId="3" fillId="4" borderId="0" xfId="8" applyFont="1" applyFill="1" applyAlignment="1" applyProtection="1">
      <alignment horizontal="center" vertical="top"/>
      <protection hidden="1"/>
    </xf>
    <xf numFmtId="0" fontId="19" fillId="8" borderId="9" xfId="8" applyFont="1" applyFill="1" applyBorder="1" applyAlignment="1" applyProtection="1">
      <alignment horizontal="center" vertical="center" wrapText="1"/>
      <protection hidden="1"/>
    </xf>
    <xf numFmtId="0" fontId="19" fillId="8" borderId="10" xfId="8" applyFont="1" applyFill="1" applyBorder="1" applyAlignment="1" applyProtection="1">
      <alignment horizontal="center" vertical="center" wrapText="1"/>
      <protection hidden="1"/>
    </xf>
    <xf numFmtId="0" fontId="19" fillId="8" borderId="11" xfId="8" applyFont="1" applyFill="1" applyBorder="1" applyAlignment="1" applyProtection="1">
      <alignment horizontal="center" vertical="center" wrapText="1"/>
      <protection hidden="1"/>
    </xf>
    <xf numFmtId="0" fontId="19" fillId="8" borderId="12" xfId="8" applyFont="1" applyFill="1" applyBorder="1" applyAlignment="1" applyProtection="1">
      <alignment horizontal="center" vertical="center" wrapText="1"/>
      <protection hidden="1"/>
    </xf>
    <xf numFmtId="0" fontId="19" fillId="8" borderId="0" xfId="8" applyFont="1" applyFill="1" applyBorder="1" applyAlignment="1" applyProtection="1">
      <alignment horizontal="center" vertical="center" wrapText="1"/>
      <protection hidden="1"/>
    </xf>
    <xf numFmtId="0" fontId="19" fillId="8" borderId="13" xfId="8" applyFont="1" applyFill="1" applyBorder="1" applyAlignment="1" applyProtection="1">
      <alignment horizontal="center" vertical="center" wrapText="1"/>
      <protection hidden="1"/>
    </xf>
    <xf numFmtId="0" fontId="19" fillId="8" borderId="27" xfId="8" applyFont="1" applyFill="1" applyBorder="1" applyAlignment="1" applyProtection="1">
      <alignment horizontal="center" vertical="center" wrapText="1"/>
      <protection hidden="1"/>
    </xf>
    <xf numFmtId="0" fontId="19" fillId="8" borderId="28" xfId="8" applyFont="1" applyFill="1" applyBorder="1" applyAlignment="1" applyProtection="1">
      <alignment horizontal="center" vertical="center" wrapText="1"/>
      <protection hidden="1"/>
    </xf>
    <xf numFmtId="0" fontId="19" fillId="8" borderId="29" xfId="8" applyFont="1" applyFill="1" applyBorder="1" applyAlignment="1" applyProtection="1">
      <alignment horizontal="center" vertical="center" wrapText="1"/>
      <protection hidden="1"/>
    </xf>
    <xf numFmtId="0" fontId="27" fillId="9" borderId="52" xfId="1" applyFont="1" applyFill="1" applyBorder="1" applyAlignment="1" applyProtection="1">
      <alignment horizontal="center" vertical="center" wrapText="1"/>
      <protection hidden="1"/>
    </xf>
    <xf numFmtId="0" fontId="28" fillId="9" borderId="53" xfId="1" applyFont="1" applyFill="1" applyBorder="1" applyAlignment="1" applyProtection="1">
      <alignment horizontal="center" vertical="center" wrapText="1"/>
      <protection hidden="1"/>
    </xf>
    <xf numFmtId="0" fontId="28" fillId="9" borderId="21" xfId="1" applyFont="1" applyFill="1" applyBorder="1" applyAlignment="1" applyProtection="1">
      <alignment horizontal="center" vertical="center" wrapText="1"/>
      <protection hidden="1"/>
    </xf>
    <xf numFmtId="0" fontId="25" fillId="5" borderId="54" xfId="8" applyFont="1" applyFill="1" applyBorder="1" applyAlignment="1" applyProtection="1">
      <alignment horizontal="center" vertical="center" wrapText="1"/>
      <protection hidden="1"/>
    </xf>
    <xf numFmtId="0" fontId="25" fillId="5" borderId="55" xfId="8" applyFont="1" applyFill="1" applyBorder="1" applyAlignment="1" applyProtection="1">
      <alignment horizontal="center" vertical="center" wrapText="1"/>
      <protection hidden="1"/>
    </xf>
    <xf numFmtId="0" fontId="25" fillId="5" borderId="56" xfId="8" applyFont="1" applyFill="1" applyBorder="1" applyAlignment="1" applyProtection="1">
      <alignment horizontal="center" vertical="center" wrapText="1"/>
      <protection hidden="1"/>
    </xf>
    <xf numFmtId="0" fontId="11" fillId="6" borderId="27" xfId="8" applyFont="1" applyFill="1" applyBorder="1" applyAlignment="1" applyProtection="1">
      <alignment horizontal="center" vertical="center" wrapText="1"/>
      <protection hidden="1"/>
    </xf>
    <xf numFmtId="0" fontId="11" fillId="6" borderId="28" xfId="8" applyFont="1" applyFill="1" applyBorder="1" applyAlignment="1" applyProtection="1">
      <alignment horizontal="center" vertical="center" wrapText="1"/>
      <protection hidden="1"/>
    </xf>
    <xf numFmtId="0" fontId="11" fillId="6" borderId="29" xfId="8" applyFont="1" applyFill="1" applyBorder="1" applyAlignment="1" applyProtection="1">
      <alignment horizontal="center" vertical="center" wrapText="1"/>
      <protection hidden="1"/>
    </xf>
    <xf numFmtId="0" fontId="7" fillId="7" borderId="9" xfId="8" applyFont="1" applyFill="1" applyBorder="1" applyAlignment="1" applyProtection="1">
      <alignment horizontal="center" vertical="center" wrapText="1"/>
      <protection hidden="1"/>
    </xf>
    <xf numFmtId="0" fontId="7" fillId="7" borderId="10" xfId="8" applyFont="1" applyFill="1" applyBorder="1" applyAlignment="1" applyProtection="1">
      <alignment horizontal="center" vertical="center" wrapText="1"/>
      <protection hidden="1"/>
    </xf>
    <xf numFmtId="0" fontId="7" fillId="7" borderId="27" xfId="8" applyFont="1" applyFill="1" applyBorder="1" applyAlignment="1" applyProtection="1">
      <alignment horizontal="center" vertical="center" wrapText="1"/>
      <protection hidden="1"/>
    </xf>
    <xf numFmtId="0" fontId="7" fillId="7" borderId="28" xfId="8" applyFont="1" applyFill="1" applyBorder="1" applyAlignment="1" applyProtection="1">
      <alignment horizontal="center" vertical="center" wrapText="1"/>
      <protection hidden="1"/>
    </xf>
    <xf numFmtId="0" fontId="17" fillId="4" borderId="9" xfId="8" applyFont="1" applyFill="1" applyBorder="1" applyAlignment="1" applyProtection="1">
      <alignment horizontal="center" vertical="center" wrapText="1"/>
      <protection hidden="1"/>
    </xf>
    <xf numFmtId="0" fontId="0" fillId="0" borderId="10" xfId="0" applyBorder="1"/>
    <xf numFmtId="0" fontId="0" fillId="0" borderId="11" xfId="0" applyBorder="1"/>
    <xf numFmtId="0" fontId="26" fillId="7" borderId="49" xfId="8" applyFont="1" applyFill="1" applyBorder="1" applyAlignment="1" applyProtection="1">
      <alignment horizontal="center" vertical="center" wrapText="1"/>
      <protection hidden="1"/>
    </xf>
    <xf numFmtId="0" fontId="26" fillId="7" borderId="50" xfId="8" applyFont="1" applyFill="1" applyBorder="1" applyAlignment="1" applyProtection="1">
      <alignment horizontal="center" vertical="center" wrapText="1"/>
      <protection hidden="1"/>
    </xf>
    <xf numFmtId="0" fontId="26" fillId="7" borderId="51" xfId="8" applyFont="1" applyFill="1" applyBorder="1" applyAlignment="1" applyProtection="1">
      <alignment horizontal="center" vertical="center" wrapText="1"/>
      <protection hidden="1"/>
    </xf>
    <xf numFmtId="0" fontId="22" fillId="6" borderId="9" xfId="8" applyNumberFormat="1" applyFont="1" applyFill="1" applyBorder="1" applyAlignment="1" applyProtection="1">
      <alignment horizontal="center" vertical="center" wrapText="1"/>
      <protection hidden="1"/>
    </xf>
    <xf numFmtId="0" fontId="22" fillId="6" borderId="10" xfId="8" applyNumberFormat="1" applyFont="1" applyFill="1" applyBorder="1" applyAlignment="1" applyProtection="1">
      <alignment horizontal="center" vertical="center" wrapText="1"/>
      <protection hidden="1"/>
    </xf>
    <xf numFmtId="0" fontId="22" fillId="6" borderId="11" xfId="8" applyNumberFormat="1" applyFont="1" applyFill="1" applyBorder="1" applyAlignment="1" applyProtection="1">
      <alignment horizontal="center" vertical="center" wrapText="1"/>
      <protection hidden="1"/>
    </xf>
    <xf numFmtId="0" fontId="7" fillId="8" borderId="9" xfId="8" applyFont="1" applyFill="1" applyBorder="1" applyAlignment="1" applyProtection="1">
      <alignment horizontal="center" vertical="center" wrapText="1"/>
      <protection hidden="1"/>
    </xf>
    <xf numFmtId="0" fontId="7" fillId="8" borderId="10" xfId="8" applyFont="1" applyFill="1" applyBorder="1" applyAlignment="1" applyProtection="1">
      <alignment horizontal="center" vertical="center" wrapText="1"/>
      <protection hidden="1"/>
    </xf>
    <xf numFmtId="0" fontId="7" fillId="8" borderId="11" xfId="8" applyFont="1" applyFill="1" applyBorder="1" applyAlignment="1" applyProtection="1">
      <alignment horizontal="center" vertical="center" wrapText="1"/>
      <protection hidden="1"/>
    </xf>
    <xf numFmtId="0" fontId="7" fillId="8" borderId="12" xfId="8" applyFont="1" applyFill="1" applyBorder="1" applyAlignment="1" applyProtection="1">
      <alignment horizontal="center" vertical="center" wrapText="1"/>
      <protection hidden="1"/>
    </xf>
    <xf numFmtId="0" fontId="7" fillId="8" borderId="0" xfId="8" applyFont="1" applyFill="1" applyBorder="1" applyAlignment="1" applyProtection="1">
      <alignment horizontal="center" vertical="center" wrapText="1"/>
      <protection hidden="1"/>
    </xf>
    <xf numFmtId="0" fontId="7" fillId="8" borderId="13" xfId="8" applyFont="1" applyFill="1" applyBorder="1" applyAlignment="1" applyProtection="1">
      <alignment horizontal="center" vertical="center" wrapText="1"/>
      <protection hidden="1"/>
    </xf>
    <xf numFmtId="0" fontId="7" fillId="8" borderId="27" xfId="8" applyFont="1" applyFill="1" applyBorder="1" applyAlignment="1" applyProtection="1">
      <alignment horizontal="center" vertical="center" wrapText="1"/>
      <protection hidden="1"/>
    </xf>
    <xf numFmtId="0" fontId="7" fillId="8" borderId="28" xfId="8" applyFont="1" applyFill="1" applyBorder="1" applyAlignment="1" applyProtection="1">
      <alignment horizontal="center" vertical="center" wrapText="1"/>
      <protection hidden="1"/>
    </xf>
    <xf numFmtId="0" fontId="7" fillId="8" borderId="29" xfId="8" applyFont="1" applyFill="1" applyBorder="1" applyAlignment="1" applyProtection="1">
      <alignment horizontal="center" vertical="center" wrapText="1"/>
      <protection hidden="1"/>
    </xf>
    <xf numFmtId="0" fontId="31" fillId="9" borderId="52" xfId="1" applyFont="1" applyFill="1" applyBorder="1" applyAlignment="1" applyProtection="1">
      <alignment horizontal="center" vertical="center" wrapText="1"/>
      <protection hidden="1"/>
    </xf>
    <xf numFmtId="0" fontId="31" fillId="9" borderId="53" xfId="1" applyFont="1" applyFill="1" applyBorder="1" applyAlignment="1" applyProtection="1">
      <alignment horizontal="center" vertical="center" wrapText="1"/>
      <protection hidden="1"/>
    </xf>
    <xf numFmtId="0" fontId="31" fillId="9" borderId="21" xfId="1" applyFont="1" applyFill="1" applyBorder="1" applyAlignment="1" applyProtection="1">
      <alignment horizontal="center" vertical="center" wrapText="1"/>
      <protection hidden="1"/>
    </xf>
    <xf numFmtId="0" fontId="32" fillId="9" borderId="52" xfId="1" applyFont="1" applyFill="1" applyBorder="1" applyAlignment="1" applyProtection="1">
      <alignment horizontal="center" vertical="center" wrapText="1"/>
      <protection hidden="1"/>
    </xf>
    <xf numFmtId="0" fontId="32" fillId="9" borderId="53" xfId="1" applyFont="1" applyFill="1" applyBorder="1" applyAlignment="1" applyProtection="1">
      <alignment horizontal="center" vertical="center" wrapText="1"/>
      <protection hidden="1"/>
    </xf>
    <xf numFmtId="0" fontId="32" fillId="9" borderId="21" xfId="1" applyFont="1" applyFill="1" applyBorder="1" applyAlignment="1" applyProtection="1">
      <alignment horizontal="center" vertical="center" wrapText="1"/>
      <protection hidden="1"/>
    </xf>
    <xf numFmtId="0" fontId="27" fillId="9" borderId="53" xfId="1" applyFont="1" applyFill="1" applyBorder="1" applyAlignment="1" applyProtection="1">
      <alignment horizontal="center" vertical="center" wrapText="1"/>
      <protection hidden="1"/>
    </xf>
    <xf numFmtId="0" fontId="27" fillId="9" borderId="21" xfId="1" applyFont="1" applyFill="1" applyBorder="1" applyAlignment="1" applyProtection="1">
      <alignment horizontal="center" vertical="center" wrapText="1"/>
      <protection hidden="1"/>
    </xf>
    <xf numFmtId="0" fontId="29" fillId="9" borderId="52" xfId="1" applyFont="1" applyFill="1" applyBorder="1" applyAlignment="1" applyProtection="1">
      <alignment horizontal="center" vertical="center" wrapText="1"/>
      <protection hidden="1"/>
    </xf>
    <xf numFmtId="0" fontId="29" fillId="9" borderId="53" xfId="1" applyFont="1" applyFill="1" applyBorder="1" applyAlignment="1" applyProtection="1">
      <alignment horizontal="center" vertical="center" wrapText="1"/>
      <protection hidden="1"/>
    </xf>
    <xf numFmtId="0" fontId="29" fillId="9" borderId="21" xfId="1" applyFont="1" applyFill="1" applyBorder="1" applyAlignment="1" applyProtection="1">
      <alignment horizontal="center" vertical="center" wrapText="1"/>
      <protection hidden="1"/>
    </xf>
  </cellXfs>
  <cellStyles count="11">
    <cellStyle name="Köprü" xfId="1" builtinId="8"/>
    <cellStyle name="Köprü 2" xfId="2"/>
    <cellStyle name="Köprü 2 2" xfId="10"/>
    <cellStyle name="Köprü 3" xfId="3"/>
    <cellStyle name="Köprü 4" xfId="4"/>
    <cellStyle name="Normal" xfId="0" builtinId="0"/>
    <cellStyle name="Normal 2" xfId="5"/>
    <cellStyle name="Normal 2 2" xfId="6"/>
    <cellStyle name="Normal 3" xfId="7"/>
    <cellStyle name="Normal 4" xfId="8"/>
    <cellStyle name="Normal 5"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styles" Target="styles.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365693</xdr:colOff>
      <xdr:row>2</xdr:row>
      <xdr:rowOff>153080</xdr:rowOff>
    </xdr:from>
    <xdr:to>
      <xdr:col>6</xdr:col>
      <xdr:colOff>25514</xdr:colOff>
      <xdr:row>7</xdr:row>
      <xdr:rowOff>68035</xdr:rowOff>
    </xdr:to>
    <xdr:pic>
      <xdr:nvPicPr>
        <xdr:cNvPr id="6" name="Picture 1"/>
        <xdr:cNvPicPr>
          <a:picLocks noChangeAspect="1" noChangeArrowheads="1"/>
        </xdr:cNvPicPr>
      </xdr:nvPicPr>
      <xdr:blipFill>
        <a:blip xmlns:r="http://schemas.openxmlformats.org/officeDocument/2006/relationships" r:embed="rId1" cstate="print">
          <a:lum contrast="46000"/>
        </a:blip>
        <a:srcRect/>
        <a:stretch>
          <a:fillRect/>
        </a:stretch>
      </xdr:blipFill>
      <xdr:spPr bwMode="auto">
        <a:xfrm>
          <a:off x="2772456" y="1794442"/>
          <a:ext cx="765402" cy="739888"/>
        </a:xfrm>
        <a:prstGeom prst="flowChartConnector">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artDeco"/>
          <a:contourClr>
            <a:srgbClr val="969696"/>
          </a:contourClr>
        </a:sp3d>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0241"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100.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02401"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101.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03425"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1265"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2289"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331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433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5361"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6385"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7409"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843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945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2049"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20481"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21505"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22529"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2355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2457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25601"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26625"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27649"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2867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2969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307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30721"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31745"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32769"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3379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34.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3481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8" name="3 Grup"/>
        <xdr:cNvGrpSpPr>
          <a:grpSpLocks/>
        </xdr:cNvGrpSpPr>
      </xdr:nvGrpSpPr>
      <xdr:grpSpPr bwMode="auto">
        <a:xfrm>
          <a:off x="349494" y="232996"/>
          <a:ext cx="666750" cy="707781"/>
          <a:chOff x="464525" y="161924"/>
          <a:chExt cx="890956" cy="863844"/>
        </a:xfrm>
      </xdr:grpSpPr>
      <xdr:sp macro="" textlink="">
        <xdr:nvSpPr>
          <xdr:cNvPr id="9"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10"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11" name="3 Grup"/>
        <xdr:cNvGrpSpPr>
          <a:grpSpLocks/>
        </xdr:cNvGrpSpPr>
      </xdr:nvGrpSpPr>
      <xdr:grpSpPr bwMode="auto">
        <a:xfrm>
          <a:off x="349494" y="232996"/>
          <a:ext cx="666750" cy="707781"/>
          <a:chOff x="464525" y="161924"/>
          <a:chExt cx="890956" cy="863844"/>
        </a:xfrm>
      </xdr:grpSpPr>
      <xdr:sp macro="" textlink="">
        <xdr:nvSpPr>
          <xdr:cNvPr id="12"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13"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35.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35841"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8" name="3 Grup"/>
        <xdr:cNvGrpSpPr>
          <a:grpSpLocks/>
        </xdr:cNvGrpSpPr>
      </xdr:nvGrpSpPr>
      <xdr:grpSpPr bwMode="auto">
        <a:xfrm>
          <a:off x="349494" y="232996"/>
          <a:ext cx="666750" cy="707781"/>
          <a:chOff x="464525" y="161924"/>
          <a:chExt cx="890956" cy="863844"/>
        </a:xfrm>
      </xdr:grpSpPr>
      <xdr:sp macro="" textlink="">
        <xdr:nvSpPr>
          <xdr:cNvPr id="9"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10"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36.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36865"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8" name="3 Grup"/>
        <xdr:cNvGrpSpPr>
          <a:grpSpLocks/>
        </xdr:cNvGrpSpPr>
      </xdr:nvGrpSpPr>
      <xdr:grpSpPr bwMode="auto">
        <a:xfrm>
          <a:off x="349494" y="232996"/>
          <a:ext cx="666750" cy="707781"/>
          <a:chOff x="464525" y="161924"/>
          <a:chExt cx="890956" cy="863844"/>
        </a:xfrm>
      </xdr:grpSpPr>
      <xdr:sp macro="" textlink="">
        <xdr:nvSpPr>
          <xdr:cNvPr id="9"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10"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37.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37889"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8" name="3 Grup"/>
        <xdr:cNvGrpSpPr>
          <a:grpSpLocks/>
        </xdr:cNvGrpSpPr>
      </xdr:nvGrpSpPr>
      <xdr:grpSpPr bwMode="auto">
        <a:xfrm>
          <a:off x="349494" y="232996"/>
          <a:ext cx="666750" cy="707781"/>
          <a:chOff x="464525" y="161924"/>
          <a:chExt cx="890956" cy="863844"/>
        </a:xfrm>
      </xdr:grpSpPr>
      <xdr:sp macro="" textlink="">
        <xdr:nvSpPr>
          <xdr:cNvPr id="9"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10"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38.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3891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8" name="3 Grup"/>
        <xdr:cNvGrpSpPr>
          <a:grpSpLocks/>
        </xdr:cNvGrpSpPr>
      </xdr:nvGrpSpPr>
      <xdr:grpSpPr bwMode="auto">
        <a:xfrm>
          <a:off x="349494" y="232996"/>
          <a:ext cx="666750" cy="707781"/>
          <a:chOff x="464525" y="161924"/>
          <a:chExt cx="890956" cy="863844"/>
        </a:xfrm>
      </xdr:grpSpPr>
      <xdr:sp macro="" textlink="">
        <xdr:nvSpPr>
          <xdr:cNvPr id="9"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10"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39.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3993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8" name="3 Grup"/>
        <xdr:cNvGrpSpPr>
          <a:grpSpLocks/>
        </xdr:cNvGrpSpPr>
      </xdr:nvGrpSpPr>
      <xdr:grpSpPr bwMode="auto">
        <a:xfrm>
          <a:off x="349494" y="232996"/>
          <a:ext cx="666750" cy="707781"/>
          <a:chOff x="464525" y="161924"/>
          <a:chExt cx="890956" cy="863844"/>
        </a:xfrm>
      </xdr:grpSpPr>
      <xdr:sp macro="" textlink="">
        <xdr:nvSpPr>
          <xdr:cNvPr id="9"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10"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409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40.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40961"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8" name="3 Grup"/>
        <xdr:cNvGrpSpPr>
          <a:grpSpLocks/>
        </xdr:cNvGrpSpPr>
      </xdr:nvGrpSpPr>
      <xdr:grpSpPr bwMode="auto">
        <a:xfrm>
          <a:off x="349494" y="232996"/>
          <a:ext cx="666750" cy="707781"/>
          <a:chOff x="464525" y="161924"/>
          <a:chExt cx="890956" cy="863844"/>
        </a:xfrm>
      </xdr:grpSpPr>
      <xdr:sp macro="" textlink="">
        <xdr:nvSpPr>
          <xdr:cNvPr id="9"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10"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41.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41985"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8" name="3 Grup"/>
        <xdr:cNvGrpSpPr>
          <a:grpSpLocks/>
        </xdr:cNvGrpSpPr>
      </xdr:nvGrpSpPr>
      <xdr:grpSpPr bwMode="auto">
        <a:xfrm>
          <a:off x="349494" y="232996"/>
          <a:ext cx="666750" cy="707781"/>
          <a:chOff x="464525" y="161924"/>
          <a:chExt cx="890956" cy="863844"/>
        </a:xfrm>
      </xdr:grpSpPr>
      <xdr:sp macro="" textlink="">
        <xdr:nvSpPr>
          <xdr:cNvPr id="9"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10"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42.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43009"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43.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4403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44.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4505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45.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46081"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46.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47105"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47.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48129"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48.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4915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49.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5017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5121"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50.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51201"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51.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52225"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52.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53249"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53.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5427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54.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55297"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55.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56321"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56.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57345"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57.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58369"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58.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59393"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59.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60417"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6145"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60.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61441"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61.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62465"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62.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63489"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63.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64513"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64.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65537"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65.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66561"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66.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67585"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67.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68609"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68.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69633"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69.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70657"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7169"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70.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71681"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71.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72705"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72.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73729"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73.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74753"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74.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75777"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75.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76801"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76.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77825"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77.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78849"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78.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79873"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79.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80897"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819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80.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81921"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81.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82945"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82.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83969"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83.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84993"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84.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86017"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85.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87041"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86.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88065"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87.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89089"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88.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90113"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89.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9113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921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twoCellAnchor>
    <xdr:from>
      <xdr:col>2</xdr:col>
      <xdr:colOff>180975</xdr:colOff>
      <xdr:row>2</xdr:row>
      <xdr:rowOff>57150</xdr:rowOff>
    </xdr:from>
    <xdr:to>
      <xdr:col>2</xdr:col>
      <xdr:colOff>847725</xdr:colOff>
      <xdr:row>3</xdr:row>
      <xdr:rowOff>361950</xdr:rowOff>
    </xdr:to>
    <xdr:grpSp>
      <xdr:nvGrpSpPr>
        <xdr:cNvPr id="5" name="3 Grup"/>
        <xdr:cNvGrpSpPr>
          <a:grpSpLocks/>
        </xdr:cNvGrpSpPr>
      </xdr:nvGrpSpPr>
      <xdr:grpSpPr bwMode="auto">
        <a:xfrm>
          <a:off x="349494" y="232996"/>
          <a:ext cx="666750" cy="707781"/>
          <a:chOff x="464525" y="161924"/>
          <a:chExt cx="890956" cy="863844"/>
        </a:xfrm>
      </xdr:grpSpPr>
      <xdr:sp macro="" textlink="">
        <xdr:nvSpPr>
          <xdr:cNvPr id="6"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7"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90.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92161"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91.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93185"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92.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94209"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93.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95233"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94.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96257"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95.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97281"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96.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98305"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97.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99329" name="3 Grup"/>
        <xdr:cNvGrpSpPr>
          <a:grpSpLocks/>
        </xdr:cNvGrpSpPr>
      </xdr:nvGrpSpPr>
      <xdr:grpSpPr bwMode="auto">
        <a:xfrm>
          <a:off x="352425" y="228600"/>
          <a:ext cx="666750" cy="704850"/>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98.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00353"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drawings/drawing99.xml><?xml version="1.0" encoding="utf-8"?>
<xdr:wsDr xmlns:xdr="http://schemas.openxmlformats.org/drawingml/2006/spreadsheetDrawing" xmlns:a="http://schemas.openxmlformats.org/drawingml/2006/main">
  <xdr:twoCellAnchor>
    <xdr:from>
      <xdr:col>2</xdr:col>
      <xdr:colOff>180975</xdr:colOff>
      <xdr:row>2</xdr:row>
      <xdr:rowOff>57150</xdr:rowOff>
    </xdr:from>
    <xdr:to>
      <xdr:col>2</xdr:col>
      <xdr:colOff>847725</xdr:colOff>
      <xdr:row>3</xdr:row>
      <xdr:rowOff>361950</xdr:rowOff>
    </xdr:to>
    <xdr:grpSp>
      <xdr:nvGrpSpPr>
        <xdr:cNvPr id="101377" name="3 Grup"/>
        <xdr:cNvGrpSpPr>
          <a:grpSpLocks/>
        </xdr:cNvGrpSpPr>
      </xdr:nvGrpSpPr>
      <xdr:grpSpPr bwMode="auto">
        <a:xfrm>
          <a:off x="349494" y="232996"/>
          <a:ext cx="666750" cy="707781"/>
          <a:chOff x="464525" y="161924"/>
          <a:chExt cx="890956" cy="863844"/>
        </a:xfrm>
      </xdr:grpSpPr>
      <xdr:sp macro="" textlink="">
        <xdr:nvSpPr>
          <xdr:cNvPr id="3" name="16 32-Nokta Yıldız"/>
          <xdr:cNvSpPr/>
        </xdr:nvSpPr>
        <xdr:spPr>
          <a:xfrm>
            <a:off x="464525" y="161924"/>
            <a:ext cx="890956" cy="863844"/>
          </a:xfrm>
          <a:prstGeom prst="star32">
            <a:avLst/>
          </a:prstGeom>
          <a:solidFill>
            <a:schemeClr val="bg1"/>
          </a:solidFill>
          <a:ln w="0">
            <a:noFill/>
            <a:prstDash val="sysDot"/>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tr-TR"/>
          </a:p>
        </xdr:txBody>
      </xdr:sp>
      <xdr:pic>
        <xdr:nvPicPr>
          <xdr:cNvPr id="4" name="Picture 6" descr="tafbig2"/>
          <xdr:cNvPicPr>
            <a:picLocks noChangeAspect="1" noChangeArrowheads="1"/>
          </xdr:cNvPicPr>
        </xdr:nvPicPr>
        <xdr:blipFill>
          <a:blip xmlns:r="http://schemas.openxmlformats.org/officeDocument/2006/relationships" r:embed="rId1" cstate="print"/>
          <a:srcRect t="4545" b="4545"/>
          <a:stretch>
            <a:fillRect/>
          </a:stretch>
        </xdr:blipFill>
        <xdr:spPr bwMode="auto">
          <a:xfrm>
            <a:off x="598598" y="295366"/>
            <a:ext cx="624147" cy="599910"/>
          </a:xfrm>
          <a:prstGeom prst="ellipse">
            <a:avLst/>
          </a:prstGeom>
          <a:noFill/>
          <a:ln w="9525">
            <a:noFill/>
            <a:miter lim="800000"/>
            <a:headEnd/>
            <a:tailEnd/>
          </a:ln>
        </xdr:spPr>
      </xdr:pic>
    </xdr:grp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tabSelected="1" view="pageBreakPreview" topLeftCell="A10" zoomScale="112" zoomScaleSheetLayoutView="112" workbookViewId="0">
      <selection activeCell="O22" sqref="O22"/>
    </sheetView>
  </sheetViews>
  <sheetFormatPr defaultRowHeight="12.75" x14ac:dyDescent="0.2"/>
  <cols>
    <col min="1" max="1" width="11.28515625" style="76" customWidth="1"/>
    <col min="2" max="10" width="8.28515625" style="76" customWidth="1"/>
    <col min="11" max="11" width="11.7109375" style="76" customWidth="1"/>
    <col min="12" max="12" width="3.5703125" style="76" customWidth="1"/>
    <col min="13" max="13" width="3.85546875" style="76" customWidth="1"/>
    <col min="14" max="16384" width="9.140625" style="76"/>
  </cols>
  <sheetData>
    <row r="1" spans="1:11" x14ac:dyDescent="0.2">
      <c r="A1" s="73"/>
      <c r="B1" s="74"/>
      <c r="C1" s="74"/>
      <c r="D1" s="74"/>
      <c r="E1" s="74"/>
      <c r="F1" s="74"/>
      <c r="G1" s="74"/>
      <c r="H1" s="74"/>
      <c r="I1" s="74"/>
      <c r="J1" s="74"/>
      <c r="K1" s="75"/>
    </row>
    <row r="2" spans="1:11" ht="116.25" customHeight="1" x14ac:dyDescent="0.2">
      <c r="A2" s="171" t="s">
        <v>42</v>
      </c>
      <c r="B2" s="172"/>
      <c r="C2" s="172"/>
      <c r="D2" s="172"/>
      <c r="E2" s="172"/>
      <c r="F2" s="172"/>
      <c r="G2" s="172"/>
      <c r="H2" s="172"/>
      <c r="I2" s="172"/>
      <c r="J2" s="172"/>
      <c r="K2" s="173"/>
    </row>
    <row r="3" spans="1:11" ht="14.25" x14ac:dyDescent="0.2">
      <c r="A3" s="77"/>
      <c r="B3" s="78"/>
      <c r="C3" s="78"/>
      <c r="D3" s="78"/>
      <c r="E3" s="78"/>
      <c r="F3" s="78"/>
      <c r="G3" s="78"/>
      <c r="H3" s="78"/>
      <c r="I3" s="78"/>
      <c r="J3" s="78"/>
      <c r="K3" s="79"/>
    </row>
    <row r="4" spans="1:11" x14ac:dyDescent="0.2">
      <c r="A4" s="80"/>
      <c r="B4" s="81"/>
      <c r="C4" s="81"/>
      <c r="D4" s="81"/>
      <c r="E4" s="81"/>
      <c r="F4" s="81"/>
      <c r="G4" s="81"/>
      <c r="H4" s="81"/>
      <c r="I4" s="81"/>
      <c r="J4" s="81"/>
      <c r="K4" s="82"/>
    </row>
    <row r="5" spans="1:11" x14ac:dyDescent="0.2">
      <c r="A5" s="80"/>
      <c r="B5" s="81"/>
      <c r="C5" s="81"/>
      <c r="D5" s="81"/>
      <c r="E5" s="81"/>
      <c r="F5" s="81"/>
      <c r="G5" s="81"/>
      <c r="H5" s="81"/>
      <c r="I5" s="81"/>
      <c r="J5" s="81"/>
      <c r="K5" s="82"/>
    </row>
    <row r="6" spans="1:11" x14ac:dyDescent="0.2">
      <c r="A6" s="80"/>
      <c r="B6" s="81"/>
      <c r="C6" s="81"/>
      <c r="D6" s="81"/>
      <c r="E6" s="81"/>
      <c r="F6" s="81"/>
      <c r="G6" s="81"/>
      <c r="H6" s="81"/>
      <c r="I6" s="81"/>
      <c r="J6" s="81"/>
      <c r="K6" s="82"/>
    </row>
    <row r="7" spans="1:11" x14ac:dyDescent="0.2">
      <c r="A7" s="80"/>
      <c r="B7" s="81"/>
      <c r="C7" s="81"/>
      <c r="D7" s="81"/>
      <c r="E7" s="81"/>
      <c r="F7" s="81"/>
      <c r="G7" s="81"/>
      <c r="H7" s="81"/>
      <c r="I7" s="81"/>
      <c r="J7" s="81"/>
      <c r="K7" s="82"/>
    </row>
    <row r="8" spans="1:11" x14ac:dyDescent="0.2">
      <c r="A8" s="80"/>
      <c r="B8" s="81"/>
      <c r="C8" s="81"/>
      <c r="D8" s="81"/>
      <c r="E8" s="81"/>
      <c r="F8" s="81"/>
      <c r="G8" s="81"/>
      <c r="H8" s="81"/>
      <c r="I8" s="81"/>
      <c r="J8" s="81"/>
      <c r="K8" s="82"/>
    </row>
    <row r="9" spans="1:11" x14ac:dyDescent="0.2">
      <c r="A9" s="80"/>
      <c r="B9" s="81"/>
      <c r="C9" s="81"/>
      <c r="D9" s="81"/>
      <c r="E9" s="81"/>
      <c r="F9" s="81"/>
      <c r="G9" s="81"/>
      <c r="H9" s="81"/>
      <c r="I9" s="81"/>
      <c r="J9" s="81"/>
      <c r="K9" s="82"/>
    </row>
    <row r="10" spans="1:11" x14ac:dyDescent="0.2">
      <c r="A10" s="80"/>
      <c r="B10" s="81"/>
      <c r="C10" s="81"/>
      <c r="D10" s="81"/>
      <c r="E10" s="81"/>
      <c r="F10" s="81"/>
      <c r="G10" s="81"/>
      <c r="H10" s="81"/>
      <c r="I10" s="81"/>
      <c r="J10" s="81"/>
      <c r="K10" s="82"/>
    </row>
    <row r="11" spans="1:11" x14ac:dyDescent="0.2">
      <c r="A11" s="80"/>
      <c r="B11" s="81"/>
      <c r="C11" s="81"/>
      <c r="D11" s="81"/>
      <c r="E11" s="81"/>
      <c r="F11" s="81"/>
      <c r="G11" s="81"/>
      <c r="H11" s="81"/>
      <c r="I11" s="81"/>
      <c r="J11" s="81"/>
      <c r="K11" s="82"/>
    </row>
    <row r="12" spans="1:11" ht="51.75" customHeight="1" x14ac:dyDescent="0.35">
      <c r="A12" s="174"/>
      <c r="B12" s="175"/>
      <c r="C12" s="175"/>
      <c r="D12" s="175"/>
      <c r="E12" s="175"/>
      <c r="F12" s="175"/>
      <c r="G12" s="175"/>
      <c r="H12" s="175"/>
      <c r="I12" s="175"/>
      <c r="J12" s="175"/>
      <c r="K12" s="176"/>
    </row>
    <row r="13" spans="1:11" ht="71.25" customHeight="1" x14ac:dyDescent="0.2">
      <c r="A13" s="177"/>
      <c r="B13" s="178"/>
      <c r="C13" s="178"/>
      <c r="D13" s="178"/>
      <c r="E13" s="178"/>
      <c r="F13" s="178"/>
      <c r="G13" s="178"/>
      <c r="H13" s="178"/>
      <c r="I13" s="178"/>
      <c r="J13" s="178"/>
      <c r="K13" s="179"/>
    </row>
    <row r="14" spans="1:11" ht="72" customHeight="1" x14ac:dyDescent="0.2">
      <c r="A14" s="180"/>
      <c r="B14" s="181"/>
      <c r="C14" s="181"/>
      <c r="D14" s="181"/>
      <c r="E14" s="181"/>
      <c r="F14" s="181"/>
      <c r="G14" s="181"/>
      <c r="H14" s="181"/>
      <c r="I14" s="181"/>
      <c r="J14" s="181"/>
      <c r="K14" s="182"/>
    </row>
    <row r="15" spans="1:11" ht="51.75" customHeight="1" x14ac:dyDescent="0.2">
      <c r="A15" s="183"/>
      <c r="B15" s="184"/>
      <c r="C15" s="184"/>
      <c r="D15" s="184"/>
      <c r="E15" s="184"/>
      <c r="F15" s="184"/>
      <c r="G15" s="184"/>
      <c r="H15" s="184"/>
      <c r="I15" s="184"/>
      <c r="J15" s="184"/>
      <c r="K15" s="185"/>
    </row>
    <row r="16" spans="1:11" x14ac:dyDescent="0.2">
      <c r="A16" s="80"/>
      <c r="B16" s="81"/>
      <c r="C16" s="81"/>
      <c r="D16" s="81"/>
      <c r="E16" s="81"/>
      <c r="F16" s="81"/>
      <c r="G16" s="81"/>
      <c r="H16" s="81"/>
      <c r="I16" s="81"/>
      <c r="J16" s="81"/>
      <c r="K16" s="82"/>
    </row>
    <row r="17" spans="1:11" ht="25.5" x14ac:dyDescent="0.35">
      <c r="A17" s="168"/>
      <c r="B17" s="169"/>
      <c r="C17" s="169"/>
      <c r="D17" s="169"/>
      <c r="E17" s="169"/>
      <c r="F17" s="169"/>
      <c r="G17" s="169"/>
      <c r="H17" s="169"/>
      <c r="I17" s="169"/>
      <c r="J17" s="169"/>
      <c r="K17" s="170"/>
    </row>
    <row r="18" spans="1:11" ht="24.75" customHeight="1" x14ac:dyDescent="0.2">
      <c r="A18" s="186" t="s">
        <v>40</v>
      </c>
      <c r="B18" s="187"/>
      <c r="C18" s="187"/>
      <c r="D18" s="187"/>
      <c r="E18" s="187"/>
      <c r="F18" s="187"/>
      <c r="G18" s="187"/>
      <c r="H18" s="187"/>
      <c r="I18" s="187"/>
      <c r="J18" s="187"/>
      <c r="K18" s="188"/>
    </row>
    <row r="19" spans="1:11" s="83" customFormat="1" ht="35.25" customHeight="1" x14ac:dyDescent="0.25">
      <c r="A19" s="162" t="s">
        <v>41</v>
      </c>
      <c r="B19" s="163"/>
      <c r="C19" s="163"/>
      <c r="D19" s="163"/>
      <c r="E19" s="164"/>
      <c r="F19" s="189" t="s">
        <v>129</v>
      </c>
      <c r="G19" s="190"/>
      <c r="H19" s="190"/>
      <c r="I19" s="190"/>
      <c r="J19" s="190"/>
      <c r="K19" s="191"/>
    </row>
    <row r="20" spans="1:11" s="83" customFormat="1" ht="35.25" customHeight="1" x14ac:dyDescent="0.25">
      <c r="A20" s="162" t="s">
        <v>39</v>
      </c>
      <c r="B20" s="163"/>
      <c r="C20" s="163"/>
      <c r="D20" s="163"/>
      <c r="E20" s="164"/>
      <c r="F20" s="165" t="s">
        <v>130</v>
      </c>
      <c r="G20" s="166"/>
      <c r="H20" s="166"/>
      <c r="I20" s="166"/>
      <c r="J20" s="166"/>
      <c r="K20" s="167"/>
    </row>
    <row r="21" spans="1:11" s="83" customFormat="1" ht="35.25" customHeight="1" x14ac:dyDescent="0.25">
      <c r="A21" s="162" t="s">
        <v>43</v>
      </c>
      <c r="B21" s="163"/>
      <c r="C21" s="163"/>
      <c r="D21" s="163"/>
      <c r="E21" s="164"/>
      <c r="F21" s="165"/>
      <c r="G21" s="166"/>
      <c r="H21" s="166"/>
      <c r="I21" s="166"/>
      <c r="J21" s="166"/>
      <c r="K21" s="167"/>
    </row>
    <row r="22" spans="1:11" s="83" customFormat="1" ht="35.25" customHeight="1" x14ac:dyDescent="0.25">
      <c r="A22" s="162" t="s">
        <v>44</v>
      </c>
      <c r="B22" s="163"/>
      <c r="C22" s="163"/>
      <c r="D22" s="163"/>
      <c r="E22" s="164"/>
      <c r="F22" s="165"/>
      <c r="G22" s="166"/>
      <c r="H22" s="166"/>
      <c r="I22" s="166"/>
      <c r="J22" s="166"/>
      <c r="K22" s="167"/>
    </row>
    <row r="23" spans="1:11" s="83" customFormat="1" ht="35.25" customHeight="1" x14ac:dyDescent="0.25">
      <c r="A23" s="162" t="s">
        <v>44</v>
      </c>
      <c r="B23" s="163"/>
      <c r="C23" s="163"/>
      <c r="D23" s="163"/>
      <c r="E23" s="164"/>
      <c r="F23" s="165" t="s">
        <v>131</v>
      </c>
      <c r="G23" s="166"/>
      <c r="H23" s="166"/>
      <c r="I23" s="166"/>
      <c r="J23" s="166"/>
      <c r="K23" s="167"/>
    </row>
    <row r="24" spans="1:11" ht="15.75" x14ac:dyDescent="0.25">
      <c r="A24" s="195"/>
      <c r="B24" s="196"/>
      <c r="C24" s="196"/>
      <c r="D24" s="196"/>
      <c r="E24" s="196"/>
      <c r="F24" s="197"/>
      <c r="G24" s="197"/>
      <c r="H24" s="197"/>
      <c r="I24" s="197"/>
      <c r="J24" s="197"/>
      <c r="K24" s="198"/>
    </row>
    <row r="25" spans="1:11" x14ac:dyDescent="0.2">
      <c r="A25" s="80"/>
      <c r="B25" s="81"/>
      <c r="C25" s="81"/>
      <c r="D25" s="81"/>
      <c r="E25" s="81"/>
      <c r="F25" s="81"/>
      <c r="G25" s="81"/>
      <c r="H25" s="81"/>
      <c r="I25" s="81"/>
      <c r="J25" s="81"/>
      <c r="K25" s="82"/>
    </row>
    <row r="26" spans="1:11" ht="20.25" x14ac:dyDescent="0.3">
      <c r="A26" s="192"/>
      <c r="B26" s="193"/>
      <c r="C26" s="193"/>
      <c r="D26" s="193"/>
      <c r="E26" s="193"/>
      <c r="F26" s="193"/>
      <c r="G26" s="193"/>
      <c r="H26" s="193"/>
      <c r="I26" s="193"/>
      <c r="J26" s="193"/>
      <c r="K26" s="194"/>
    </row>
    <row r="27" spans="1:11" x14ac:dyDescent="0.2">
      <c r="A27" s="80"/>
      <c r="B27" s="81"/>
      <c r="C27" s="81"/>
      <c r="D27" s="81"/>
      <c r="E27" s="81"/>
      <c r="F27" s="81"/>
      <c r="G27" s="81"/>
      <c r="H27" s="81"/>
      <c r="I27" s="81"/>
      <c r="J27" s="81"/>
      <c r="K27" s="82"/>
    </row>
    <row r="28" spans="1:11" x14ac:dyDescent="0.2">
      <c r="A28" s="84"/>
      <c r="B28" s="85"/>
      <c r="C28" s="85"/>
      <c r="D28" s="85"/>
      <c r="E28" s="85"/>
      <c r="F28" s="85"/>
      <c r="G28" s="85"/>
      <c r="H28" s="85"/>
      <c r="I28" s="85"/>
      <c r="J28" s="85"/>
      <c r="K28" s="86"/>
    </row>
  </sheetData>
  <sheetProtection formatCells="0" formatColumns="0" formatRows="0" insertColumns="0" insertRows="0" insertHyperlinks="0" deleteColumns="0" deleteRows="0" sort="0" autoFilter="0" pivotTables="0"/>
  <mergeCells count="20">
    <mergeCell ref="A26:K26"/>
    <mergeCell ref="F23:K23"/>
    <mergeCell ref="F21:K21"/>
    <mergeCell ref="F22:K22"/>
    <mergeCell ref="A21:E21"/>
    <mergeCell ref="A22:E22"/>
    <mergeCell ref="A23:E23"/>
    <mergeCell ref="A24:E24"/>
    <mergeCell ref="F24:K24"/>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FFFF00"/>
  </sheetPr>
  <dimension ref="B1:I539"/>
  <sheetViews>
    <sheetView topLeftCell="A13"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2"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8">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02"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9">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03"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0">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04"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1">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05"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2">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06"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3">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07"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rgb="FFFFFF00"/>
  </sheetPr>
  <dimension ref="B1:I539"/>
  <sheetViews>
    <sheetView topLeftCell="A12"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3"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rgb="FFFFFF00"/>
  </sheetPr>
  <dimension ref="B1:I539"/>
  <sheetViews>
    <sheetView topLeftCell="A13"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1" t="s">
        <v>38</v>
      </c>
      <c r="F14" s="312"/>
      <c r="G14" s="312"/>
      <c r="H14" s="313"/>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4"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rgb="FFFFFF00"/>
  </sheetPr>
  <dimension ref="B1:I539"/>
  <sheetViews>
    <sheetView topLeftCell="A13"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5"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6"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rgb="FFFFFF00"/>
  </sheetPr>
  <dimension ref="B1:I539"/>
  <sheetViews>
    <sheetView topLeftCell="A12"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2"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7"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tabColor rgb="FFFFFF00"/>
  </sheetPr>
  <dimension ref="B1:I539"/>
  <sheetViews>
    <sheetView topLeftCell="A10"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8"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9"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tabColor rgb="FFFFFF00"/>
  </sheetPr>
  <dimension ref="B1:I539"/>
  <sheetViews>
    <sheetView topLeftCell="A10"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20"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tabColor rgb="FFFFFF00"/>
  </sheetPr>
  <dimension ref="B1:I539"/>
  <sheetViews>
    <sheetView topLeftCell="A9"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21"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J9" sqref="J9"/>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99" t="s">
        <v>46</v>
      </c>
      <c r="C1" s="200"/>
      <c r="D1" s="200"/>
      <c r="E1" s="200"/>
      <c r="F1" s="200"/>
      <c r="G1" s="200"/>
    </row>
    <row r="2" spans="2:7" ht="23.25" x14ac:dyDescent="0.25">
      <c r="B2" s="201" t="s">
        <v>47</v>
      </c>
      <c r="C2" s="202"/>
      <c r="D2" s="202"/>
      <c r="E2" s="202"/>
      <c r="F2" s="202"/>
      <c r="G2" s="202"/>
    </row>
    <row r="3" spans="2:7" ht="26.25" customHeight="1" x14ac:dyDescent="0.25">
      <c r="B3" s="87" t="s">
        <v>13</v>
      </c>
      <c r="C3" s="88" t="s">
        <v>48</v>
      </c>
      <c r="D3" s="203" t="s">
        <v>25</v>
      </c>
      <c r="E3" s="203"/>
      <c r="F3" s="203"/>
      <c r="G3" s="203"/>
    </row>
    <row r="4" spans="2:7" ht="6" customHeight="1" x14ac:dyDescent="0.25">
      <c r="B4" s="89"/>
      <c r="C4" s="90"/>
      <c r="D4" s="203"/>
      <c r="E4" s="203"/>
      <c r="F4" s="203"/>
      <c r="G4" s="203"/>
    </row>
    <row r="5" spans="2:7" ht="26.25" customHeight="1" x14ac:dyDescent="0.25">
      <c r="B5" s="87" t="s">
        <v>21</v>
      </c>
      <c r="C5" s="91" t="s">
        <v>49</v>
      </c>
      <c r="D5" s="203"/>
      <c r="E5" s="203"/>
      <c r="F5" s="203"/>
      <c r="G5" s="203"/>
    </row>
    <row r="6" spans="2:7" ht="6" customHeight="1" x14ac:dyDescent="0.25">
      <c r="B6" s="89"/>
      <c r="C6" s="90"/>
      <c r="D6" s="203"/>
      <c r="E6" s="203"/>
      <c r="F6" s="203"/>
      <c r="G6" s="203"/>
    </row>
    <row r="7" spans="2:7" ht="26.25" customHeight="1" x14ac:dyDescent="0.25">
      <c r="B7" s="87" t="s">
        <v>26</v>
      </c>
      <c r="C7" s="91"/>
      <c r="D7" s="203"/>
      <c r="E7" s="203"/>
      <c r="F7" s="203"/>
      <c r="G7" s="203"/>
    </row>
    <row r="8" spans="2:7" ht="6" customHeight="1" x14ac:dyDescent="0.25">
      <c r="B8" s="89"/>
      <c r="C8" s="90"/>
      <c r="D8" s="203"/>
      <c r="E8" s="203"/>
      <c r="F8" s="203"/>
      <c r="G8" s="203"/>
    </row>
    <row r="9" spans="2:7" ht="26.25" customHeight="1" x14ac:dyDescent="0.25">
      <c r="B9" s="87" t="s">
        <v>10</v>
      </c>
      <c r="C9" s="91" t="str">
        <f>'KURS BİLGİLERİ'!F19</f>
        <v>BİNGÖL</v>
      </c>
      <c r="D9" s="203"/>
      <c r="E9" s="203"/>
      <c r="F9" s="203"/>
      <c r="G9" s="203"/>
    </row>
    <row r="10" spans="2:7" ht="6" customHeight="1" x14ac:dyDescent="0.25">
      <c r="B10" s="89"/>
      <c r="C10" s="90"/>
      <c r="D10" s="203"/>
      <c r="E10" s="203"/>
      <c r="F10" s="203"/>
      <c r="G10" s="203"/>
    </row>
    <row r="11" spans="2:7" ht="26.25" customHeight="1" x14ac:dyDescent="0.25">
      <c r="B11" s="87" t="s">
        <v>0</v>
      </c>
      <c r="C11" s="91" t="s">
        <v>23</v>
      </c>
      <c r="D11" s="203"/>
      <c r="E11" s="203"/>
      <c r="F11" s="203"/>
      <c r="G11" s="203"/>
    </row>
    <row r="12" spans="2:7" ht="6" customHeight="1" x14ac:dyDescent="0.25">
      <c r="B12" s="92"/>
      <c r="C12" s="93"/>
      <c r="D12" s="204"/>
      <c r="E12" s="205"/>
      <c r="F12" s="205"/>
      <c r="G12" s="206"/>
    </row>
    <row r="13" spans="2:7" ht="23.25" customHeight="1" x14ac:dyDescent="0.25">
      <c r="B13" s="207" t="s">
        <v>30</v>
      </c>
      <c r="C13" s="207"/>
      <c r="D13" s="208" t="s">
        <v>35</v>
      </c>
      <c r="E13" s="208"/>
      <c r="F13" s="208"/>
      <c r="G13" s="208"/>
    </row>
    <row r="14" spans="2:7" ht="22.5" customHeight="1" x14ac:dyDescent="0.25">
      <c r="B14" s="94" t="s">
        <v>1</v>
      </c>
      <c r="C14" s="95" t="s">
        <v>49</v>
      </c>
      <c r="D14" s="96" t="s">
        <v>23</v>
      </c>
      <c r="E14" s="96" t="s">
        <v>29</v>
      </c>
      <c r="F14" s="96" t="s">
        <v>23</v>
      </c>
      <c r="G14" s="96" t="s">
        <v>29</v>
      </c>
    </row>
    <row r="15" spans="2:7" ht="22.5" customHeight="1" x14ac:dyDescent="0.25">
      <c r="B15" s="94" t="s">
        <v>2</v>
      </c>
      <c r="C15" s="97" t="s">
        <v>49</v>
      </c>
      <c r="D15" s="98" t="str">
        <f>'KURS BİLGİLERİ'!F19</f>
        <v>BİNGÖL</v>
      </c>
      <c r="E15" s="99">
        <v>2015</v>
      </c>
      <c r="F15" s="100" t="s">
        <v>49</v>
      </c>
      <c r="G15" s="99" t="s">
        <v>49</v>
      </c>
    </row>
    <row r="16" spans="2:7" ht="22.5" customHeight="1" x14ac:dyDescent="0.25">
      <c r="B16" s="101" t="s">
        <v>50</v>
      </c>
      <c r="C16" s="102" t="s">
        <v>49</v>
      </c>
      <c r="D16" s="98" t="s">
        <v>49</v>
      </c>
      <c r="E16" s="99" t="s">
        <v>49</v>
      </c>
      <c r="F16" s="100" t="s">
        <v>49</v>
      </c>
      <c r="G16" s="99" t="s">
        <v>49</v>
      </c>
    </row>
    <row r="17" spans="2:7" ht="22.5" customHeight="1" x14ac:dyDescent="0.25">
      <c r="B17" s="94" t="s">
        <v>15</v>
      </c>
      <c r="C17" s="95" t="s">
        <v>49</v>
      </c>
      <c r="D17" s="100" t="s">
        <v>49</v>
      </c>
      <c r="E17" s="99" t="s">
        <v>49</v>
      </c>
      <c r="F17" s="100" t="s">
        <v>49</v>
      </c>
      <c r="G17" s="99" t="s">
        <v>49</v>
      </c>
    </row>
    <row r="18" spans="2:7" ht="22.5" customHeight="1" x14ac:dyDescent="0.25">
      <c r="B18" s="94" t="s">
        <v>4</v>
      </c>
      <c r="C18" s="95" t="s">
        <v>49</v>
      </c>
      <c r="D18" s="100" t="s">
        <v>49</v>
      </c>
      <c r="E18" s="99" t="s">
        <v>49</v>
      </c>
      <c r="F18" s="100" t="s">
        <v>49</v>
      </c>
      <c r="G18" s="99" t="s">
        <v>49</v>
      </c>
    </row>
    <row r="19" spans="2:7" ht="22.5" customHeight="1" x14ac:dyDescent="0.25">
      <c r="B19" s="94" t="s">
        <v>51</v>
      </c>
      <c r="C19" s="95" t="s">
        <v>49</v>
      </c>
      <c r="D19" s="100" t="s">
        <v>49</v>
      </c>
      <c r="E19" s="99" t="s">
        <v>49</v>
      </c>
      <c r="F19" s="100" t="s">
        <v>49</v>
      </c>
      <c r="G19" s="99" t="s">
        <v>49</v>
      </c>
    </row>
    <row r="20" spans="2:7" ht="22.5" customHeight="1" x14ac:dyDescent="0.25">
      <c r="B20" s="94" t="s">
        <v>17</v>
      </c>
      <c r="C20" s="95" t="s">
        <v>49</v>
      </c>
      <c r="D20" s="100" t="s">
        <v>49</v>
      </c>
      <c r="E20" s="99" t="s">
        <v>49</v>
      </c>
      <c r="F20" s="100" t="s">
        <v>49</v>
      </c>
      <c r="G20" s="99" t="s">
        <v>49</v>
      </c>
    </row>
    <row r="21" spans="2:7" ht="22.5" customHeight="1" x14ac:dyDescent="0.25">
      <c r="B21" s="87" t="s">
        <v>16</v>
      </c>
      <c r="C21" s="95" t="s">
        <v>49</v>
      </c>
      <c r="D21" s="100" t="s">
        <v>49</v>
      </c>
      <c r="E21" s="99" t="s">
        <v>49</v>
      </c>
      <c r="F21" s="100" t="s">
        <v>49</v>
      </c>
      <c r="G21" s="99" t="s">
        <v>49</v>
      </c>
    </row>
    <row r="22" spans="2:7" ht="22.5" customHeight="1" x14ac:dyDescent="0.25">
      <c r="B22" s="87" t="s">
        <v>45</v>
      </c>
      <c r="C22" s="95" t="s">
        <v>49</v>
      </c>
      <c r="D22" s="100" t="s">
        <v>49</v>
      </c>
      <c r="E22" s="99" t="s">
        <v>49</v>
      </c>
      <c r="F22" s="100" t="s">
        <v>49</v>
      </c>
      <c r="G22" s="99" t="s">
        <v>49</v>
      </c>
    </row>
    <row r="23" spans="2:7" ht="22.5" customHeight="1" x14ac:dyDescent="0.25">
      <c r="B23" s="87" t="s">
        <v>5</v>
      </c>
      <c r="C23" s="100" t="s">
        <v>49</v>
      </c>
      <c r="D23" s="100" t="s">
        <v>49</v>
      </c>
      <c r="E23" s="99" t="s">
        <v>49</v>
      </c>
      <c r="F23" s="100" t="s">
        <v>49</v>
      </c>
      <c r="G23" s="99" t="s">
        <v>49</v>
      </c>
    </row>
    <row r="24" spans="2:7" ht="22.5" customHeight="1" x14ac:dyDescent="0.25">
      <c r="B24" s="87" t="s">
        <v>52</v>
      </c>
      <c r="C24" s="100" t="s">
        <v>49</v>
      </c>
      <c r="D24" s="100" t="s">
        <v>49</v>
      </c>
      <c r="E24" s="99" t="s">
        <v>49</v>
      </c>
      <c r="F24" s="100" t="s">
        <v>49</v>
      </c>
      <c r="G24" s="99" t="s">
        <v>49</v>
      </c>
    </row>
    <row r="25" spans="2:7" ht="22.5" customHeight="1" x14ac:dyDescent="0.25">
      <c r="B25" s="103" t="s">
        <v>0</v>
      </c>
      <c r="C25" s="103" t="s">
        <v>14</v>
      </c>
      <c r="D25" s="100" t="s">
        <v>49</v>
      </c>
      <c r="E25" s="99" t="s">
        <v>49</v>
      </c>
      <c r="F25" s="100" t="s">
        <v>49</v>
      </c>
      <c r="G25" s="99" t="s">
        <v>49</v>
      </c>
    </row>
    <row r="26" spans="2:7" ht="22.5" customHeight="1" x14ac:dyDescent="0.25">
      <c r="B26" s="104" t="s">
        <v>23</v>
      </c>
      <c r="C26" s="95" t="s">
        <v>53</v>
      </c>
      <c r="D26" s="98" t="s">
        <v>49</v>
      </c>
      <c r="E26" s="99" t="s">
        <v>49</v>
      </c>
      <c r="F26" s="100" t="s">
        <v>49</v>
      </c>
      <c r="G26" s="99" t="s">
        <v>49</v>
      </c>
    </row>
    <row r="27" spans="2:7" ht="22.5" customHeight="1" x14ac:dyDescent="0.25">
      <c r="B27" s="104" t="s">
        <v>22</v>
      </c>
      <c r="C27" s="95" t="s">
        <v>53</v>
      </c>
      <c r="D27" s="100" t="s">
        <v>49</v>
      </c>
      <c r="E27" s="99" t="s">
        <v>49</v>
      </c>
      <c r="F27" s="100" t="s">
        <v>49</v>
      </c>
      <c r="G27" s="99" t="s">
        <v>49</v>
      </c>
    </row>
    <row r="28" spans="2:7" ht="22.5" customHeight="1" x14ac:dyDescent="0.25">
      <c r="B28" s="104" t="s">
        <v>27</v>
      </c>
      <c r="C28" s="95" t="s">
        <v>53</v>
      </c>
      <c r="D28" s="100" t="s">
        <v>49</v>
      </c>
      <c r="E28" s="99" t="s">
        <v>49</v>
      </c>
      <c r="F28" s="100" t="s">
        <v>49</v>
      </c>
      <c r="G28" s="99" t="s">
        <v>49</v>
      </c>
    </row>
    <row r="29" spans="2:7" ht="22.5" customHeight="1" x14ac:dyDescent="0.25">
      <c r="B29" s="105" t="s">
        <v>54</v>
      </c>
      <c r="C29" s="95" t="str">
        <f>'KURS BİLGİLERİ'!F20</f>
        <v>9-12 NİSAN 2015</v>
      </c>
      <c r="D29" s="100" t="s">
        <v>49</v>
      </c>
      <c r="E29" s="99" t="s">
        <v>49</v>
      </c>
      <c r="F29" s="100" t="s">
        <v>49</v>
      </c>
      <c r="G29" s="99" t="s">
        <v>49</v>
      </c>
    </row>
    <row r="30" spans="2:7" ht="22.5" customHeight="1" x14ac:dyDescent="0.25">
      <c r="B30" s="106" t="s">
        <v>28</v>
      </c>
      <c r="C30" s="95" t="s">
        <v>53</v>
      </c>
      <c r="D30" s="100" t="s">
        <v>49</v>
      </c>
      <c r="E30" s="99" t="s">
        <v>49</v>
      </c>
      <c r="F30" s="100" t="s">
        <v>49</v>
      </c>
      <c r="G30" s="99" t="s">
        <v>49</v>
      </c>
    </row>
    <row r="31" spans="2:7" ht="22.5" customHeight="1" x14ac:dyDescent="0.25">
      <c r="B31" s="209" t="s">
        <v>55</v>
      </c>
      <c r="C31" s="209"/>
      <c r="D31" s="100" t="s">
        <v>49</v>
      </c>
      <c r="E31" s="99" t="s">
        <v>49</v>
      </c>
      <c r="F31" s="100" t="s">
        <v>49</v>
      </c>
      <c r="G31" s="99" t="s">
        <v>49</v>
      </c>
    </row>
    <row r="32" spans="2:7" ht="22.5" customHeight="1" x14ac:dyDescent="0.25">
      <c r="B32" s="209"/>
      <c r="C32" s="209"/>
      <c r="D32" s="100" t="s">
        <v>49</v>
      </c>
      <c r="E32" s="99" t="s">
        <v>49</v>
      </c>
      <c r="F32" s="100" t="s">
        <v>49</v>
      </c>
      <c r="G32" s="99" t="s">
        <v>49</v>
      </c>
    </row>
    <row r="33" spans="2:7" ht="22.5" customHeight="1" x14ac:dyDescent="0.25">
      <c r="B33" s="107" t="s">
        <v>20</v>
      </c>
      <c r="C33" s="108" t="s">
        <v>37</v>
      </c>
      <c r="D33" s="100" t="s">
        <v>49</v>
      </c>
      <c r="E33" s="99" t="s">
        <v>49</v>
      </c>
      <c r="F33" s="100" t="s">
        <v>49</v>
      </c>
      <c r="G33" s="99" t="s">
        <v>49</v>
      </c>
    </row>
    <row r="34" spans="2:7" ht="22.5" customHeight="1" x14ac:dyDescent="0.25">
      <c r="B34" s="107" t="s">
        <v>6</v>
      </c>
      <c r="C34" s="108" t="s">
        <v>37</v>
      </c>
      <c r="D34" s="109" t="s">
        <v>49</v>
      </c>
      <c r="E34" s="110" t="s">
        <v>49</v>
      </c>
      <c r="F34" s="109" t="s">
        <v>49</v>
      </c>
      <c r="G34" s="110" t="s">
        <v>49</v>
      </c>
    </row>
    <row r="35" spans="2:7" ht="22.5" customHeight="1" x14ac:dyDescent="0.25">
      <c r="B35" s="107" t="s">
        <v>7</v>
      </c>
      <c r="C35" s="111" t="s">
        <v>37</v>
      </c>
      <c r="D35" s="210" t="s">
        <v>19</v>
      </c>
      <c r="E35" s="211"/>
      <c r="F35" s="211"/>
      <c r="G35" s="212"/>
    </row>
    <row r="36" spans="2:7" ht="22.5" customHeight="1" x14ac:dyDescent="0.25">
      <c r="B36" s="112" t="s">
        <v>56</v>
      </c>
      <c r="C36" s="111" t="s">
        <v>37</v>
      </c>
      <c r="D36" s="213" t="s">
        <v>49</v>
      </c>
      <c r="E36" s="214"/>
      <c r="F36" s="214"/>
      <c r="G36" s="215"/>
    </row>
    <row r="37" spans="2:7" ht="22.5" customHeight="1" x14ac:dyDescent="0.25">
      <c r="B37" s="112" t="s">
        <v>57</v>
      </c>
      <c r="C37" s="111" t="s">
        <v>37</v>
      </c>
      <c r="D37" s="216" t="s">
        <v>8</v>
      </c>
      <c r="E37" s="217"/>
      <c r="F37" s="217"/>
      <c r="G37" s="218"/>
    </row>
    <row r="38" spans="2:7" ht="22.5" customHeight="1" x14ac:dyDescent="0.25">
      <c r="B38" s="107" t="s">
        <v>58</v>
      </c>
      <c r="C38" s="111" t="s">
        <v>37</v>
      </c>
      <c r="D38" s="219"/>
      <c r="E38" s="220"/>
      <c r="F38" s="220"/>
      <c r="G38" s="22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7">
    <tabColor rgb="FFFFFF00"/>
  </sheetPr>
  <dimension ref="B1:I539"/>
  <sheetViews>
    <sheetView topLeftCell="A10"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22"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8">
    <tabColor rgb="FFFFFF00"/>
  </sheetPr>
  <dimension ref="B1:I539"/>
  <sheetViews>
    <sheetView zoomScale="130" zoomScaleNormal="130" workbookViewId="0">
      <selection activeCell="E1" sqref="E1"/>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c r="E1" s="13" t="s">
        <v>127</v>
      </c>
    </row>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113</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23"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9">
    <tabColor rgb="FFFFFF00"/>
  </sheetPr>
  <dimension ref="B1:I539"/>
  <sheetViews>
    <sheetView topLeftCell="A12"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24"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0">
    <tabColor rgb="FFFFFF00"/>
  </sheetPr>
  <dimension ref="B1:I539"/>
  <sheetViews>
    <sheetView topLeftCell="A8"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25"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1">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26"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2">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27"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3">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28"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4">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29"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5">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30"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6">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31"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C13" sqref="C13"/>
    </sheetView>
  </sheetViews>
  <sheetFormatPr defaultRowHeight="14.25" x14ac:dyDescent="0.2"/>
  <cols>
    <col min="1" max="1" width="18.140625" style="114" customWidth="1"/>
    <col min="2" max="2" width="31.140625" style="114" customWidth="1"/>
    <col min="3" max="3" width="35.5703125" style="114" customWidth="1"/>
    <col min="4" max="256" width="9.140625" style="114"/>
    <col min="257" max="257" width="18.140625" style="114" customWidth="1"/>
    <col min="258" max="258" width="31.140625" style="114" customWidth="1"/>
    <col min="259" max="259" width="35.5703125" style="114" customWidth="1"/>
    <col min="260" max="512" width="9.140625" style="114"/>
    <col min="513" max="513" width="18.140625" style="114" customWidth="1"/>
    <col min="514" max="514" width="31.140625" style="114" customWidth="1"/>
    <col min="515" max="515" width="35.5703125" style="114" customWidth="1"/>
    <col min="516" max="768" width="9.140625" style="114"/>
    <col min="769" max="769" width="18.140625" style="114" customWidth="1"/>
    <col min="770" max="770" width="31.140625" style="114" customWidth="1"/>
    <col min="771" max="771" width="35.5703125" style="114" customWidth="1"/>
    <col min="772" max="1024" width="9.140625" style="114"/>
    <col min="1025" max="1025" width="18.140625" style="114" customWidth="1"/>
    <col min="1026" max="1026" width="31.140625" style="114" customWidth="1"/>
    <col min="1027" max="1027" width="35.5703125" style="114" customWidth="1"/>
    <col min="1028" max="1280" width="9.140625" style="114"/>
    <col min="1281" max="1281" width="18.140625" style="114" customWidth="1"/>
    <col min="1282" max="1282" width="31.140625" style="114" customWidth="1"/>
    <col min="1283" max="1283" width="35.5703125" style="114" customWidth="1"/>
    <col min="1284" max="1536" width="9.140625" style="114"/>
    <col min="1537" max="1537" width="18.140625" style="114" customWidth="1"/>
    <col min="1538" max="1538" width="31.140625" style="114" customWidth="1"/>
    <col min="1539" max="1539" width="35.5703125" style="114" customWidth="1"/>
    <col min="1540" max="1792" width="9.140625" style="114"/>
    <col min="1793" max="1793" width="18.140625" style="114" customWidth="1"/>
    <col min="1794" max="1794" width="31.140625" style="114" customWidth="1"/>
    <col min="1795" max="1795" width="35.5703125" style="114" customWidth="1"/>
    <col min="1796" max="2048" width="9.140625" style="114"/>
    <col min="2049" max="2049" width="18.140625" style="114" customWidth="1"/>
    <col min="2050" max="2050" width="31.140625" style="114" customWidth="1"/>
    <col min="2051" max="2051" width="35.5703125" style="114" customWidth="1"/>
    <col min="2052" max="2304" width="9.140625" style="114"/>
    <col min="2305" max="2305" width="18.140625" style="114" customWidth="1"/>
    <col min="2306" max="2306" width="31.140625" style="114" customWidth="1"/>
    <col min="2307" max="2307" width="35.5703125" style="114" customWidth="1"/>
    <col min="2308" max="2560" width="9.140625" style="114"/>
    <col min="2561" max="2561" width="18.140625" style="114" customWidth="1"/>
    <col min="2562" max="2562" width="31.140625" style="114" customWidth="1"/>
    <col min="2563" max="2563" width="35.5703125" style="114" customWidth="1"/>
    <col min="2564" max="2816" width="9.140625" style="114"/>
    <col min="2817" max="2817" width="18.140625" style="114" customWidth="1"/>
    <col min="2818" max="2818" width="31.140625" style="114" customWidth="1"/>
    <col min="2819" max="2819" width="35.5703125" style="114" customWidth="1"/>
    <col min="2820" max="3072" width="9.140625" style="114"/>
    <col min="3073" max="3073" width="18.140625" style="114" customWidth="1"/>
    <col min="3074" max="3074" width="31.140625" style="114" customWidth="1"/>
    <col min="3075" max="3075" width="35.5703125" style="114" customWidth="1"/>
    <col min="3076" max="3328" width="9.140625" style="114"/>
    <col min="3329" max="3329" width="18.140625" style="114" customWidth="1"/>
    <col min="3330" max="3330" width="31.140625" style="114" customWidth="1"/>
    <col min="3331" max="3331" width="35.5703125" style="114" customWidth="1"/>
    <col min="3332" max="3584" width="9.140625" style="114"/>
    <col min="3585" max="3585" width="18.140625" style="114" customWidth="1"/>
    <col min="3586" max="3586" width="31.140625" style="114" customWidth="1"/>
    <col min="3587" max="3587" width="35.5703125" style="114" customWidth="1"/>
    <col min="3588" max="3840" width="9.140625" style="114"/>
    <col min="3841" max="3841" width="18.140625" style="114" customWidth="1"/>
    <col min="3842" max="3842" width="31.140625" style="114" customWidth="1"/>
    <col min="3843" max="3843" width="35.5703125" style="114" customWidth="1"/>
    <col min="3844" max="4096" width="9.140625" style="114"/>
    <col min="4097" max="4097" width="18.140625" style="114" customWidth="1"/>
    <col min="4098" max="4098" width="31.140625" style="114" customWidth="1"/>
    <col min="4099" max="4099" width="35.5703125" style="114" customWidth="1"/>
    <col min="4100" max="4352" width="9.140625" style="114"/>
    <col min="4353" max="4353" width="18.140625" style="114" customWidth="1"/>
    <col min="4354" max="4354" width="31.140625" style="114" customWidth="1"/>
    <col min="4355" max="4355" width="35.5703125" style="114" customWidth="1"/>
    <col min="4356" max="4608" width="9.140625" style="114"/>
    <col min="4609" max="4609" width="18.140625" style="114" customWidth="1"/>
    <col min="4610" max="4610" width="31.140625" style="114" customWidth="1"/>
    <col min="4611" max="4611" width="35.5703125" style="114" customWidth="1"/>
    <col min="4612" max="4864" width="9.140625" style="114"/>
    <col min="4865" max="4865" width="18.140625" style="114" customWidth="1"/>
    <col min="4866" max="4866" width="31.140625" style="114" customWidth="1"/>
    <col min="4867" max="4867" width="35.5703125" style="114" customWidth="1"/>
    <col min="4868" max="5120" width="9.140625" style="114"/>
    <col min="5121" max="5121" width="18.140625" style="114" customWidth="1"/>
    <col min="5122" max="5122" width="31.140625" style="114" customWidth="1"/>
    <col min="5123" max="5123" width="35.5703125" style="114" customWidth="1"/>
    <col min="5124" max="5376" width="9.140625" style="114"/>
    <col min="5377" max="5377" width="18.140625" style="114" customWidth="1"/>
    <col min="5378" max="5378" width="31.140625" style="114" customWidth="1"/>
    <col min="5379" max="5379" width="35.5703125" style="114" customWidth="1"/>
    <col min="5380" max="5632" width="9.140625" style="114"/>
    <col min="5633" max="5633" width="18.140625" style="114" customWidth="1"/>
    <col min="5634" max="5634" width="31.140625" style="114" customWidth="1"/>
    <col min="5635" max="5635" width="35.5703125" style="114" customWidth="1"/>
    <col min="5636" max="5888" width="9.140625" style="114"/>
    <col min="5889" max="5889" width="18.140625" style="114" customWidth="1"/>
    <col min="5890" max="5890" width="31.140625" style="114" customWidth="1"/>
    <col min="5891" max="5891" width="35.5703125" style="114" customWidth="1"/>
    <col min="5892" max="6144" width="9.140625" style="114"/>
    <col min="6145" max="6145" width="18.140625" style="114" customWidth="1"/>
    <col min="6146" max="6146" width="31.140625" style="114" customWidth="1"/>
    <col min="6147" max="6147" width="35.5703125" style="114" customWidth="1"/>
    <col min="6148" max="6400" width="9.140625" style="114"/>
    <col min="6401" max="6401" width="18.140625" style="114" customWidth="1"/>
    <col min="6402" max="6402" width="31.140625" style="114" customWidth="1"/>
    <col min="6403" max="6403" width="35.5703125" style="114" customWidth="1"/>
    <col min="6404" max="6656" width="9.140625" style="114"/>
    <col min="6657" max="6657" width="18.140625" style="114" customWidth="1"/>
    <col min="6658" max="6658" width="31.140625" style="114" customWidth="1"/>
    <col min="6659" max="6659" width="35.5703125" style="114" customWidth="1"/>
    <col min="6660" max="6912" width="9.140625" style="114"/>
    <col min="6913" max="6913" width="18.140625" style="114" customWidth="1"/>
    <col min="6914" max="6914" width="31.140625" style="114" customWidth="1"/>
    <col min="6915" max="6915" width="35.5703125" style="114" customWidth="1"/>
    <col min="6916" max="7168" width="9.140625" style="114"/>
    <col min="7169" max="7169" width="18.140625" style="114" customWidth="1"/>
    <col min="7170" max="7170" width="31.140625" style="114" customWidth="1"/>
    <col min="7171" max="7171" width="35.5703125" style="114" customWidth="1"/>
    <col min="7172" max="7424" width="9.140625" style="114"/>
    <col min="7425" max="7425" width="18.140625" style="114" customWidth="1"/>
    <col min="7426" max="7426" width="31.140625" style="114" customWidth="1"/>
    <col min="7427" max="7427" width="35.5703125" style="114" customWidth="1"/>
    <col min="7428" max="7680" width="9.140625" style="114"/>
    <col min="7681" max="7681" width="18.140625" style="114" customWidth="1"/>
    <col min="7682" max="7682" width="31.140625" style="114" customWidth="1"/>
    <col min="7683" max="7683" width="35.5703125" style="114" customWidth="1"/>
    <col min="7684" max="7936" width="9.140625" style="114"/>
    <col min="7937" max="7937" width="18.140625" style="114" customWidth="1"/>
    <col min="7938" max="7938" width="31.140625" style="114" customWidth="1"/>
    <col min="7939" max="7939" width="35.5703125" style="114" customWidth="1"/>
    <col min="7940" max="8192" width="9.140625" style="114"/>
    <col min="8193" max="8193" width="18.140625" style="114" customWidth="1"/>
    <col min="8194" max="8194" width="31.140625" style="114" customWidth="1"/>
    <col min="8195" max="8195" width="35.5703125" style="114" customWidth="1"/>
    <col min="8196" max="8448" width="9.140625" style="114"/>
    <col min="8449" max="8449" width="18.140625" style="114" customWidth="1"/>
    <col min="8450" max="8450" width="31.140625" style="114" customWidth="1"/>
    <col min="8451" max="8451" width="35.5703125" style="114" customWidth="1"/>
    <col min="8452" max="8704" width="9.140625" style="114"/>
    <col min="8705" max="8705" width="18.140625" style="114" customWidth="1"/>
    <col min="8706" max="8706" width="31.140625" style="114" customWidth="1"/>
    <col min="8707" max="8707" width="35.5703125" style="114" customWidth="1"/>
    <col min="8708" max="8960" width="9.140625" style="114"/>
    <col min="8961" max="8961" width="18.140625" style="114" customWidth="1"/>
    <col min="8962" max="8962" width="31.140625" style="114" customWidth="1"/>
    <col min="8963" max="8963" width="35.5703125" style="114" customWidth="1"/>
    <col min="8964" max="9216" width="9.140625" style="114"/>
    <col min="9217" max="9217" width="18.140625" style="114" customWidth="1"/>
    <col min="9218" max="9218" width="31.140625" style="114" customWidth="1"/>
    <col min="9219" max="9219" width="35.5703125" style="114" customWidth="1"/>
    <col min="9220" max="9472" width="9.140625" style="114"/>
    <col min="9473" max="9473" width="18.140625" style="114" customWidth="1"/>
    <col min="9474" max="9474" width="31.140625" style="114" customWidth="1"/>
    <col min="9475" max="9475" width="35.5703125" style="114" customWidth="1"/>
    <col min="9476" max="9728" width="9.140625" style="114"/>
    <col min="9729" max="9729" width="18.140625" style="114" customWidth="1"/>
    <col min="9730" max="9730" width="31.140625" style="114" customWidth="1"/>
    <col min="9731" max="9731" width="35.5703125" style="114" customWidth="1"/>
    <col min="9732" max="9984" width="9.140625" style="114"/>
    <col min="9985" max="9985" width="18.140625" style="114" customWidth="1"/>
    <col min="9986" max="9986" width="31.140625" style="114" customWidth="1"/>
    <col min="9987" max="9987" width="35.5703125" style="114" customWidth="1"/>
    <col min="9988" max="10240" width="9.140625" style="114"/>
    <col min="10241" max="10241" width="18.140625" style="114" customWidth="1"/>
    <col min="10242" max="10242" width="31.140625" style="114" customWidth="1"/>
    <col min="10243" max="10243" width="35.5703125" style="114" customWidth="1"/>
    <col min="10244" max="10496" width="9.140625" style="114"/>
    <col min="10497" max="10497" width="18.140625" style="114" customWidth="1"/>
    <col min="10498" max="10498" width="31.140625" style="114" customWidth="1"/>
    <col min="10499" max="10499" width="35.5703125" style="114" customWidth="1"/>
    <col min="10500" max="10752" width="9.140625" style="114"/>
    <col min="10753" max="10753" width="18.140625" style="114" customWidth="1"/>
    <col min="10754" max="10754" width="31.140625" style="114" customWidth="1"/>
    <col min="10755" max="10755" width="35.5703125" style="114" customWidth="1"/>
    <col min="10756" max="11008" width="9.140625" style="114"/>
    <col min="11009" max="11009" width="18.140625" style="114" customWidth="1"/>
    <col min="11010" max="11010" width="31.140625" style="114" customWidth="1"/>
    <col min="11011" max="11011" width="35.5703125" style="114" customWidth="1"/>
    <col min="11012" max="11264" width="9.140625" style="114"/>
    <col min="11265" max="11265" width="18.140625" style="114" customWidth="1"/>
    <col min="11266" max="11266" width="31.140625" style="114" customWidth="1"/>
    <col min="11267" max="11267" width="35.5703125" style="114" customWidth="1"/>
    <col min="11268" max="11520" width="9.140625" style="114"/>
    <col min="11521" max="11521" width="18.140625" style="114" customWidth="1"/>
    <col min="11522" max="11522" width="31.140625" style="114" customWidth="1"/>
    <col min="11523" max="11523" width="35.5703125" style="114" customWidth="1"/>
    <col min="11524" max="11776" width="9.140625" style="114"/>
    <col min="11777" max="11777" width="18.140625" style="114" customWidth="1"/>
    <col min="11778" max="11778" width="31.140625" style="114" customWidth="1"/>
    <col min="11779" max="11779" width="35.5703125" style="114" customWidth="1"/>
    <col min="11780" max="12032" width="9.140625" style="114"/>
    <col min="12033" max="12033" width="18.140625" style="114" customWidth="1"/>
    <col min="12034" max="12034" width="31.140625" style="114" customWidth="1"/>
    <col min="12035" max="12035" width="35.5703125" style="114" customWidth="1"/>
    <col min="12036" max="12288" width="9.140625" style="114"/>
    <col min="12289" max="12289" width="18.140625" style="114" customWidth="1"/>
    <col min="12290" max="12290" width="31.140625" style="114" customWidth="1"/>
    <col min="12291" max="12291" width="35.5703125" style="114" customWidth="1"/>
    <col min="12292" max="12544" width="9.140625" style="114"/>
    <col min="12545" max="12545" width="18.140625" style="114" customWidth="1"/>
    <col min="12546" max="12546" width="31.140625" style="114" customWidth="1"/>
    <col min="12547" max="12547" width="35.5703125" style="114" customWidth="1"/>
    <col min="12548" max="12800" width="9.140625" style="114"/>
    <col min="12801" max="12801" width="18.140625" style="114" customWidth="1"/>
    <col min="12802" max="12802" width="31.140625" style="114" customWidth="1"/>
    <col min="12803" max="12803" width="35.5703125" style="114" customWidth="1"/>
    <col min="12804" max="13056" width="9.140625" style="114"/>
    <col min="13057" max="13057" width="18.140625" style="114" customWidth="1"/>
    <col min="13058" max="13058" width="31.140625" style="114" customWidth="1"/>
    <col min="13059" max="13059" width="35.5703125" style="114" customWidth="1"/>
    <col min="13060" max="13312" width="9.140625" style="114"/>
    <col min="13313" max="13313" width="18.140625" style="114" customWidth="1"/>
    <col min="13314" max="13314" width="31.140625" style="114" customWidth="1"/>
    <col min="13315" max="13315" width="35.5703125" style="114" customWidth="1"/>
    <col min="13316" max="13568" width="9.140625" style="114"/>
    <col min="13569" max="13569" width="18.140625" style="114" customWidth="1"/>
    <col min="13570" max="13570" width="31.140625" style="114" customWidth="1"/>
    <col min="13571" max="13571" width="35.5703125" style="114" customWidth="1"/>
    <col min="13572" max="13824" width="9.140625" style="114"/>
    <col min="13825" max="13825" width="18.140625" style="114" customWidth="1"/>
    <col min="13826" max="13826" width="31.140625" style="114" customWidth="1"/>
    <col min="13827" max="13827" width="35.5703125" style="114" customWidth="1"/>
    <col min="13828" max="14080" width="9.140625" style="114"/>
    <col min="14081" max="14081" width="18.140625" style="114" customWidth="1"/>
    <col min="14082" max="14082" width="31.140625" style="114" customWidth="1"/>
    <col min="14083" max="14083" width="35.5703125" style="114" customWidth="1"/>
    <col min="14084" max="14336" width="9.140625" style="114"/>
    <col min="14337" max="14337" width="18.140625" style="114" customWidth="1"/>
    <col min="14338" max="14338" width="31.140625" style="114" customWidth="1"/>
    <col min="14339" max="14339" width="35.5703125" style="114" customWidth="1"/>
    <col min="14340" max="14592" width="9.140625" style="114"/>
    <col min="14593" max="14593" width="18.140625" style="114" customWidth="1"/>
    <col min="14594" max="14594" width="31.140625" style="114" customWidth="1"/>
    <col min="14595" max="14595" width="35.5703125" style="114" customWidth="1"/>
    <col min="14596" max="14848" width="9.140625" style="114"/>
    <col min="14849" max="14849" width="18.140625" style="114" customWidth="1"/>
    <col min="14850" max="14850" width="31.140625" style="114" customWidth="1"/>
    <col min="14851" max="14851" width="35.5703125" style="114" customWidth="1"/>
    <col min="14852" max="15104" width="9.140625" style="114"/>
    <col min="15105" max="15105" width="18.140625" style="114" customWidth="1"/>
    <col min="15106" max="15106" width="31.140625" style="114" customWidth="1"/>
    <col min="15107" max="15107" width="35.5703125" style="114" customWidth="1"/>
    <col min="15108" max="15360" width="9.140625" style="114"/>
    <col min="15361" max="15361" width="18.140625" style="114" customWidth="1"/>
    <col min="15362" max="15362" width="31.140625" style="114" customWidth="1"/>
    <col min="15363" max="15363" width="35.5703125" style="114" customWidth="1"/>
    <col min="15364" max="15616" width="9.140625" style="114"/>
    <col min="15617" max="15617" width="18.140625" style="114" customWidth="1"/>
    <col min="15618" max="15618" width="31.140625" style="114" customWidth="1"/>
    <col min="15619" max="15619" width="35.5703125" style="114" customWidth="1"/>
    <col min="15620" max="15872" width="9.140625" style="114"/>
    <col min="15873" max="15873" width="18.140625" style="114" customWidth="1"/>
    <col min="15874" max="15874" width="31.140625" style="114" customWidth="1"/>
    <col min="15875" max="15875" width="35.5703125" style="114" customWidth="1"/>
    <col min="15876" max="16128" width="9.140625" style="114"/>
    <col min="16129" max="16129" width="18.140625" style="114" customWidth="1"/>
    <col min="16130" max="16130" width="31.140625" style="114" customWidth="1"/>
    <col min="16131" max="16131" width="35.5703125" style="114" customWidth="1"/>
    <col min="16132" max="16384" width="9.140625" style="114"/>
  </cols>
  <sheetData>
    <row r="1" spans="1:7" x14ac:dyDescent="0.2">
      <c r="A1" s="113"/>
      <c r="B1" s="113"/>
      <c r="C1" s="113"/>
    </row>
    <row r="2" spans="1:7" x14ac:dyDescent="0.2">
      <c r="A2" s="113"/>
      <c r="B2" s="113"/>
      <c r="C2" s="113"/>
    </row>
    <row r="3" spans="1:7" x14ac:dyDescent="0.2">
      <c r="A3" s="113"/>
      <c r="B3" s="113"/>
      <c r="C3" s="113"/>
    </row>
    <row r="4" spans="1:7" x14ac:dyDescent="0.2">
      <c r="A4" s="113"/>
      <c r="B4" s="113"/>
      <c r="C4" s="115" t="s">
        <v>132</v>
      </c>
    </row>
    <row r="5" spans="1:7" x14ac:dyDescent="0.2">
      <c r="A5" s="113"/>
      <c r="B5" s="113"/>
      <c r="C5" s="113"/>
    </row>
    <row r="6" spans="1:7" x14ac:dyDescent="0.2">
      <c r="A6" s="113"/>
      <c r="B6" s="113"/>
      <c r="C6" s="113"/>
    </row>
    <row r="7" spans="1:7" ht="25.5" customHeight="1" x14ac:dyDescent="0.2">
      <c r="A7" s="223" t="s">
        <v>59</v>
      </c>
      <c r="B7" s="223"/>
      <c r="C7" s="223"/>
    </row>
    <row r="8" spans="1:7" ht="15.75" x14ac:dyDescent="0.25">
      <c r="A8" s="113"/>
      <c r="B8" s="113"/>
      <c r="C8" s="116" t="s">
        <v>133</v>
      </c>
      <c r="G8" s="117"/>
    </row>
    <row r="9" spans="1:7" ht="15.75" x14ac:dyDescent="0.25">
      <c r="A9" s="118"/>
      <c r="B9" s="113"/>
      <c r="C9" s="113"/>
    </row>
    <row r="10" spans="1:7" ht="63.75" customHeight="1" x14ac:dyDescent="0.25">
      <c r="A10" s="224" t="str">
        <f>CONCATENATE('KURS BİLGİLERİ'!F20," ","tarihleri arasında  Türkiye Atletizm Federasyonu tarafından"," ",'KURS BİLGİLERİ'!F19," ","İlinde açılacak olan Atletizm Hakem Kursuna katılmak istiyorum.")</f>
        <v>9-12 NİSAN 2015 tarihleri arasında  Türkiye Atletizm Federasyonu tarafından BİNGÖL İlinde açılacak olan Atletizm Hakem Kursuna katılmak istiyorum.</v>
      </c>
      <c r="B10" s="224"/>
      <c r="C10" s="224"/>
    </row>
    <row r="11" spans="1:7" ht="49.5" customHeight="1" x14ac:dyDescent="0.2">
      <c r="A11" s="225" t="s">
        <v>60</v>
      </c>
      <c r="B11" s="225"/>
      <c r="C11" s="225"/>
    </row>
    <row r="12" spans="1:7" ht="15.75" x14ac:dyDescent="0.25">
      <c r="A12" s="118"/>
      <c r="B12" s="113"/>
      <c r="C12" s="113"/>
    </row>
    <row r="13" spans="1:7" ht="15.75" x14ac:dyDescent="0.25">
      <c r="A13" s="118"/>
      <c r="B13" s="113"/>
      <c r="C13" s="113"/>
    </row>
    <row r="14" spans="1:7" ht="15.75" x14ac:dyDescent="0.25">
      <c r="A14" s="113"/>
      <c r="B14" s="119" t="s">
        <v>61</v>
      </c>
      <c r="C14" s="113"/>
    </row>
    <row r="15" spans="1:7" ht="15.75" x14ac:dyDescent="0.25">
      <c r="A15" s="113"/>
      <c r="B15" s="119" t="s">
        <v>8</v>
      </c>
      <c r="C15" s="113"/>
    </row>
    <row r="16" spans="1:7" ht="15.75" x14ac:dyDescent="0.25">
      <c r="A16" s="118"/>
      <c r="B16" s="113"/>
      <c r="C16" s="113"/>
    </row>
    <row r="17" spans="1:3" ht="15.75" x14ac:dyDescent="0.25">
      <c r="A17" s="118"/>
      <c r="B17" s="113"/>
      <c r="C17" s="113"/>
    </row>
    <row r="18" spans="1:3" ht="15.75" x14ac:dyDescent="0.25">
      <c r="A18" s="118"/>
      <c r="B18" s="113"/>
      <c r="C18" s="113"/>
    </row>
    <row r="19" spans="1:3" ht="15.75" x14ac:dyDescent="0.25">
      <c r="A19" s="119" t="s">
        <v>62</v>
      </c>
      <c r="B19" s="222"/>
      <c r="C19" s="222"/>
    </row>
    <row r="20" spans="1:3" ht="15.75" x14ac:dyDescent="0.25">
      <c r="A20" s="119" t="s">
        <v>63</v>
      </c>
      <c r="B20" s="222"/>
      <c r="C20" s="222"/>
    </row>
    <row r="21" spans="1:3" ht="15.75" x14ac:dyDescent="0.25">
      <c r="A21" s="119" t="s">
        <v>64</v>
      </c>
      <c r="B21" s="222"/>
      <c r="C21" s="222"/>
    </row>
    <row r="22" spans="1:3" ht="15.75" x14ac:dyDescent="0.25">
      <c r="A22" s="118"/>
      <c r="B22" s="113"/>
      <c r="C22" s="113"/>
    </row>
    <row r="23" spans="1:3" x14ac:dyDescent="0.2">
      <c r="A23" s="113"/>
      <c r="B23" s="113"/>
      <c r="C23" s="113"/>
    </row>
    <row r="24" spans="1:3" x14ac:dyDescent="0.2">
      <c r="A24" s="113"/>
      <c r="B24" s="113"/>
      <c r="C24" s="113"/>
    </row>
    <row r="25" spans="1:3" x14ac:dyDescent="0.2">
      <c r="A25" s="113"/>
      <c r="B25" s="113"/>
      <c r="C25" s="113"/>
    </row>
    <row r="26" spans="1:3" x14ac:dyDescent="0.2">
      <c r="A26" s="113"/>
      <c r="B26" s="113"/>
      <c r="C26" s="113"/>
    </row>
    <row r="27" spans="1:3" x14ac:dyDescent="0.2">
      <c r="A27" s="113"/>
      <c r="B27" s="113"/>
      <c r="C27" s="113"/>
    </row>
    <row r="28" spans="1:3" x14ac:dyDescent="0.2">
      <c r="A28" s="113"/>
      <c r="B28" s="113"/>
      <c r="C28" s="113"/>
    </row>
    <row r="29" spans="1:3" x14ac:dyDescent="0.2">
      <c r="A29" s="113"/>
      <c r="B29" s="113"/>
      <c r="C29" s="113"/>
    </row>
    <row r="30" spans="1:3" x14ac:dyDescent="0.2">
      <c r="A30" s="113"/>
      <c r="B30" s="113"/>
      <c r="C30" s="113"/>
    </row>
    <row r="31" spans="1:3" x14ac:dyDescent="0.2">
      <c r="A31" s="113"/>
      <c r="B31" s="113"/>
      <c r="C31" s="113"/>
    </row>
    <row r="32" spans="1:3" x14ac:dyDescent="0.2">
      <c r="A32" s="113"/>
      <c r="B32" s="113"/>
      <c r="C32" s="113"/>
    </row>
    <row r="33" spans="1:3" x14ac:dyDescent="0.2">
      <c r="A33" s="113"/>
      <c r="B33" s="113"/>
      <c r="C33" s="113"/>
    </row>
    <row r="34" spans="1:3" x14ac:dyDescent="0.2">
      <c r="A34" s="113"/>
      <c r="B34" s="113"/>
      <c r="C34" s="113"/>
    </row>
    <row r="35" spans="1:3" x14ac:dyDescent="0.2">
      <c r="A35" s="113"/>
      <c r="B35" s="113"/>
      <c r="C35" s="113"/>
    </row>
    <row r="36" spans="1:3" x14ac:dyDescent="0.2">
      <c r="A36" s="113"/>
      <c r="B36" s="113"/>
      <c r="C36" s="113"/>
    </row>
    <row r="37" spans="1:3" x14ac:dyDescent="0.2">
      <c r="A37" s="113"/>
      <c r="B37" s="113"/>
      <c r="C37" s="113"/>
    </row>
    <row r="38" spans="1:3" x14ac:dyDescent="0.2">
      <c r="A38" s="113"/>
      <c r="B38" s="113"/>
      <c r="C38" s="113"/>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7">
    <tabColor rgb="FFFFFF00"/>
  </sheetPr>
  <dimension ref="B1:I539"/>
  <sheetViews>
    <sheetView topLeftCell="A9"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32"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8">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33"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9">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34"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0">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35"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1">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36"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2">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37"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3">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38"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4">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39"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5">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4" t="s">
        <v>38</v>
      </c>
      <c r="F14" s="315"/>
      <c r="G14" s="315"/>
      <c r="H14" s="316"/>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40"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6">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4" t="s">
        <v>38</v>
      </c>
      <c r="F14" s="315"/>
      <c r="G14" s="315"/>
      <c r="H14" s="316"/>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41"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H35" sqref="H35"/>
    </sheetView>
  </sheetViews>
  <sheetFormatPr defaultRowHeight="15.75" x14ac:dyDescent="0.25"/>
  <cols>
    <col min="1" max="1" width="26.85546875" style="137" customWidth="1"/>
    <col min="2" max="2" width="15.140625" style="138" customWidth="1"/>
    <col min="3" max="3" width="60.28515625" style="139" customWidth="1"/>
    <col min="4" max="4" width="25.7109375" style="139" hidden="1" customWidth="1"/>
    <col min="5" max="256" width="9.140625" style="121"/>
    <col min="257" max="257" width="23.28515625" style="121" customWidth="1"/>
    <col min="258" max="258" width="15.140625" style="121" customWidth="1"/>
    <col min="259" max="259" width="30.140625" style="121" customWidth="1"/>
    <col min="260" max="260" width="25.7109375" style="121" customWidth="1"/>
    <col min="261" max="512" width="9.140625" style="121"/>
    <col min="513" max="513" width="23.28515625" style="121" customWidth="1"/>
    <col min="514" max="514" width="15.140625" style="121" customWidth="1"/>
    <col min="515" max="515" width="30.140625" style="121" customWidth="1"/>
    <col min="516" max="516" width="25.7109375" style="121" customWidth="1"/>
    <col min="517" max="768" width="9.140625" style="121"/>
    <col min="769" max="769" width="23.28515625" style="121" customWidth="1"/>
    <col min="770" max="770" width="15.140625" style="121" customWidth="1"/>
    <col min="771" max="771" width="30.140625" style="121" customWidth="1"/>
    <col min="772" max="772" width="25.7109375" style="121" customWidth="1"/>
    <col min="773" max="1024" width="9.140625" style="121"/>
    <col min="1025" max="1025" width="23.28515625" style="121" customWidth="1"/>
    <col min="1026" max="1026" width="15.140625" style="121" customWidth="1"/>
    <col min="1027" max="1027" width="30.140625" style="121" customWidth="1"/>
    <col min="1028" max="1028" width="25.7109375" style="121" customWidth="1"/>
    <col min="1029" max="1280" width="9.140625" style="121"/>
    <col min="1281" max="1281" width="23.28515625" style="121" customWidth="1"/>
    <col min="1282" max="1282" width="15.140625" style="121" customWidth="1"/>
    <col min="1283" max="1283" width="30.140625" style="121" customWidth="1"/>
    <col min="1284" max="1284" width="25.7109375" style="121" customWidth="1"/>
    <col min="1285" max="1536" width="9.140625" style="121"/>
    <col min="1537" max="1537" width="23.28515625" style="121" customWidth="1"/>
    <col min="1538" max="1538" width="15.140625" style="121" customWidth="1"/>
    <col min="1539" max="1539" width="30.140625" style="121" customWidth="1"/>
    <col min="1540" max="1540" width="25.7109375" style="121" customWidth="1"/>
    <col min="1541" max="1792" width="9.140625" style="121"/>
    <col min="1793" max="1793" width="23.28515625" style="121" customWidth="1"/>
    <col min="1794" max="1794" width="15.140625" style="121" customWidth="1"/>
    <col min="1795" max="1795" width="30.140625" style="121" customWidth="1"/>
    <col min="1796" max="1796" width="25.7109375" style="121" customWidth="1"/>
    <col min="1797" max="2048" width="9.140625" style="121"/>
    <col min="2049" max="2049" width="23.28515625" style="121" customWidth="1"/>
    <col min="2050" max="2050" width="15.140625" style="121" customWidth="1"/>
    <col min="2051" max="2051" width="30.140625" style="121" customWidth="1"/>
    <col min="2052" max="2052" width="25.7109375" style="121" customWidth="1"/>
    <col min="2053" max="2304" width="9.140625" style="121"/>
    <col min="2305" max="2305" width="23.28515625" style="121" customWidth="1"/>
    <col min="2306" max="2306" width="15.140625" style="121" customWidth="1"/>
    <col min="2307" max="2307" width="30.140625" style="121" customWidth="1"/>
    <col min="2308" max="2308" width="25.7109375" style="121" customWidth="1"/>
    <col min="2309" max="2560" width="9.140625" style="121"/>
    <col min="2561" max="2561" width="23.28515625" style="121" customWidth="1"/>
    <col min="2562" max="2562" width="15.140625" style="121" customWidth="1"/>
    <col min="2563" max="2563" width="30.140625" style="121" customWidth="1"/>
    <col min="2564" max="2564" width="25.7109375" style="121" customWidth="1"/>
    <col min="2565" max="2816" width="9.140625" style="121"/>
    <col min="2817" max="2817" width="23.28515625" style="121" customWidth="1"/>
    <col min="2818" max="2818" width="15.140625" style="121" customWidth="1"/>
    <col min="2819" max="2819" width="30.140625" style="121" customWidth="1"/>
    <col min="2820" max="2820" width="25.7109375" style="121" customWidth="1"/>
    <col min="2821" max="3072" width="9.140625" style="121"/>
    <col min="3073" max="3073" width="23.28515625" style="121" customWidth="1"/>
    <col min="3074" max="3074" width="15.140625" style="121" customWidth="1"/>
    <col min="3075" max="3075" width="30.140625" style="121" customWidth="1"/>
    <col min="3076" max="3076" width="25.7109375" style="121" customWidth="1"/>
    <col min="3077" max="3328" width="9.140625" style="121"/>
    <col min="3329" max="3329" width="23.28515625" style="121" customWidth="1"/>
    <col min="3330" max="3330" width="15.140625" style="121" customWidth="1"/>
    <col min="3331" max="3331" width="30.140625" style="121" customWidth="1"/>
    <col min="3332" max="3332" width="25.7109375" style="121" customWidth="1"/>
    <col min="3333" max="3584" width="9.140625" style="121"/>
    <col min="3585" max="3585" width="23.28515625" style="121" customWidth="1"/>
    <col min="3586" max="3586" width="15.140625" style="121" customWidth="1"/>
    <col min="3587" max="3587" width="30.140625" style="121" customWidth="1"/>
    <col min="3588" max="3588" width="25.7109375" style="121" customWidth="1"/>
    <col min="3589" max="3840" width="9.140625" style="121"/>
    <col min="3841" max="3841" width="23.28515625" style="121" customWidth="1"/>
    <col min="3842" max="3842" width="15.140625" style="121" customWidth="1"/>
    <col min="3843" max="3843" width="30.140625" style="121" customWidth="1"/>
    <col min="3844" max="3844" width="25.7109375" style="121" customWidth="1"/>
    <col min="3845" max="4096" width="9.140625" style="121"/>
    <col min="4097" max="4097" width="23.28515625" style="121" customWidth="1"/>
    <col min="4098" max="4098" width="15.140625" style="121" customWidth="1"/>
    <col min="4099" max="4099" width="30.140625" style="121" customWidth="1"/>
    <col min="4100" max="4100" width="25.7109375" style="121" customWidth="1"/>
    <col min="4101" max="4352" width="9.140625" style="121"/>
    <col min="4353" max="4353" width="23.28515625" style="121" customWidth="1"/>
    <col min="4354" max="4354" width="15.140625" style="121" customWidth="1"/>
    <col min="4355" max="4355" width="30.140625" style="121" customWidth="1"/>
    <col min="4356" max="4356" width="25.7109375" style="121" customWidth="1"/>
    <col min="4357" max="4608" width="9.140625" style="121"/>
    <col min="4609" max="4609" width="23.28515625" style="121" customWidth="1"/>
    <col min="4610" max="4610" width="15.140625" style="121" customWidth="1"/>
    <col min="4611" max="4611" width="30.140625" style="121" customWidth="1"/>
    <col min="4612" max="4612" width="25.7109375" style="121" customWidth="1"/>
    <col min="4613" max="4864" width="9.140625" style="121"/>
    <col min="4865" max="4865" width="23.28515625" style="121" customWidth="1"/>
    <col min="4866" max="4866" width="15.140625" style="121" customWidth="1"/>
    <col min="4867" max="4867" width="30.140625" style="121" customWidth="1"/>
    <col min="4868" max="4868" width="25.7109375" style="121" customWidth="1"/>
    <col min="4869" max="5120" width="9.140625" style="121"/>
    <col min="5121" max="5121" width="23.28515625" style="121" customWidth="1"/>
    <col min="5122" max="5122" width="15.140625" style="121" customWidth="1"/>
    <col min="5123" max="5123" width="30.140625" style="121" customWidth="1"/>
    <col min="5124" max="5124" width="25.7109375" style="121" customWidth="1"/>
    <col min="5125" max="5376" width="9.140625" style="121"/>
    <col min="5377" max="5377" width="23.28515625" style="121" customWidth="1"/>
    <col min="5378" max="5378" width="15.140625" style="121" customWidth="1"/>
    <col min="5379" max="5379" width="30.140625" style="121" customWidth="1"/>
    <col min="5380" max="5380" width="25.7109375" style="121" customWidth="1"/>
    <col min="5381" max="5632" width="9.140625" style="121"/>
    <col min="5633" max="5633" width="23.28515625" style="121" customWidth="1"/>
    <col min="5634" max="5634" width="15.140625" style="121" customWidth="1"/>
    <col min="5635" max="5635" width="30.140625" style="121" customWidth="1"/>
    <col min="5636" max="5636" width="25.7109375" style="121" customWidth="1"/>
    <col min="5637" max="5888" width="9.140625" style="121"/>
    <col min="5889" max="5889" width="23.28515625" style="121" customWidth="1"/>
    <col min="5890" max="5890" width="15.140625" style="121" customWidth="1"/>
    <col min="5891" max="5891" width="30.140625" style="121" customWidth="1"/>
    <col min="5892" max="5892" width="25.7109375" style="121" customWidth="1"/>
    <col min="5893" max="6144" width="9.140625" style="121"/>
    <col min="6145" max="6145" width="23.28515625" style="121" customWidth="1"/>
    <col min="6146" max="6146" width="15.140625" style="121" customWidth="1"/>
    <col min="6147" max="6147" width="30.140625" style="121" customWidth="1"/>
    <col min="6148" max="6148" width="25.7109375" style="121" customWidth="1"/>
    <col min="6149" max="6400" width="9.140625" style="121"/>
    <col min="6401" max="6401" width="23.28515625" style="121" customWidth="1"/>
    <col min="6402" max="6402" width="15.140625" style="121" customWidth="1"/>
    <col min="6403" max="6403" width="30.140625" style="121" customWidth="1"/>
    <col min="6404" max="6404" width="25.7109375" style="121" customWidth="1"/>
    <col min="6405" max="6656" width="9.140625" style="121"/>
    <col min="6657" max="6657" width="23.28515625" style="121" customWidth="1"/>
    <col min="6658" max="6658" width="15.140625" style="121" customWidth="1"/>
    <col min="6659" max="6659" width="30.140625" style="121" customWidth="1"/>
    <col min="6660" max="6660" width="25.7109375" style="121" customWidth="1"/>
    <col min="6661" max="6912" width="9.140625" style="121"/>
    <col min="6913" max="6913" width="23.28515625" style="121" customWidth="1"/>
    <col min="6914" max="6914" width="15.140625" style="121" customWidth="1"/>
    <col min="6915" max="6915" width="30.140625" style="121" customWidth="1"/>
    <col min="6916" max="6916" width="25.7109375" style="121" customWidth="1"/>
    <col min="6917" max="7168" width="9.140625" style="121"/>
    <col min="7169" max="7169" width="23.28515625" style="121" customWidth="1"/>
    <col min="7170" max="7170" width="15.140625" style="121" customWidth="1"/>
    <col min="7171" max="7171" width="30.140625" style="121" customWidth="1"/>
    <col min="7172" max="7172" width="25.7109375" style="121" customWidth="1"/>
    <col min="7173" max="7424" width="9.140625" style="121"/>
    <col min="7425" max="7425" width="23.28515625" style="121" customWidth="1"/>
    <col min="7426" max="7426" width="15.140625" style="121" customWidth="1"/>
    <col min="7427" max="7427" width="30.140625" style="121" customWidth="1"/>
    <col min="7428" max="7428" width="25.7109375" style="121" customWidth="1"/>
    <col min="7429" max="7680" width="9.140625" style="121"/>
    <col min="7681" max="7681" width="23.28515625" style="121" customWidth="1"/>
    <col min="7682" max="7682" width="15.140625" style="121" customWidth="1"/>
    <col min="7683" max="7683" width="30.140625" style="121" customWidth="1"/>
    <col min="7684" max="7684" width="25.7109375" style="121" customWidth="1"/>
    <col min="7685" max="7936" width="9.140625" style="121"/>
    <col min="7937" max="7937" width="23.28515625" style="121" customWidth="1"/>
    <col min="7938" max="7938" width="15.140625" style="121" customWidth="1"/>
    <col min="7939" max="7939" width="30.140625" style="121" customWidth="1"/>
    <col min="7940" max="7940" width="25.7109375" style="121" customWidth="1"/>
    <col min="7941" max="8192" width="9.140625" style="121"/>
    <col min="8193" max="8193" width="23.28515625" style="121" customWidth="1"/>
    <col min="8194" max="8194" width="15.140625" style="121" customWidth="1"/>
    <col min="8195" max="8195" width="30.140625" style="121" customWidth="1"/>
    <col min="8196" max="8196" width="25.7109375" style="121" customWidth="1"/>
    <col min="8197" max="8448" width="9.140625" style="121"/>
    <col min="8449" max="8449" width="23.28515625" style="121" customWidth="1"/>
    <col min="8450" max="8450" width="15.140625" style="121" customWidth="1"/>
    <col min="8451" max="8451" width="30.140625" style="121" customWidth="1"/>
    <col min="8452" max="8452" width="25.7109375" style="121" customWidth="1"/>
    <col min="8453" max="8704" width="9.140625" style="121"/>
    <col min="8705" max="8705" width="23.28515625" style="121" customWidth="1"/>
    <col min="8706" max="8706" width="15.140625" style="121" customWidth="1"/>
    <col min="8707" max="8707" width="30.140625" style="121" customWidth="1"/>
    <col min="8708" max="8708" width="25.7109375" style="121" customWidth="1"/>
    <col min="8709" max="8960" width="9.140625" style="121"/>
    <col min="8961" max="8961" width="23.28515625" style="121" customWidth="1"/>
    <col min="8962" max="8962" width="15.140625" style="121" customWidth="1"/>
    <col min="8963" max="8963" width="30.140625" style="121" customWidth="1"/>
    <col min="8964" max="8964" width="25.7109375" style="121" customWidth="1"/>
    <col min="8965" max="9216" width="9.140625" style="121"/>
    <col min="9217" max="9217" width="23.28515625" style="121" customWidth="1"/>
    <col min="9218" max="9218" width="15.140625" style="121" customWidth="1"/>
    <col min="9219" max="9219" width="30.140625" style="121" customWidth="1"/>
    <col min="9220" max="9220" width="25.7109375" style="121" customWidth="1"/>
    <col min="9221" max="9472" width="9.140625" style="121"/>
    <col min="9473" max="9473" width="23.28515625" style="121" customWidth="1"/>
    <col min="9474" max="9474" width="15.140625" style="121" customWidth="1"/>
    <col min="9475" max="9475" width="30.140625" style="121" customWidth="1"/>
    <col min="9476" max="9476" width="25.7109375" style="121" customWidth="1"/>
    <col min="9477" max="9728" width="9.140625" style="121"/>
    <col min="9729" max="9729" width="23.28515625" style="121" customWidth="1"/>
    <col min="9730" max="9730" width="15.140625" style="121" customWidth="1"/>
    <col min="9731" max="9731" width="30.140625" style="121" customWidth="1"/>
    <col min="9732" max="9732" width="25.7109375" style="121" customWidth="1"/>
    <col min="9733" max="9984" width="9.140625" style="121"/>
    <col min="9985" max="9985" width="23.28515625" style="121" customWidth="1"/>
    <col min="9986" max="9986" width="15.140625" style="121" customWidth="1"/>
    <col min="9987" max="9987" width="30.140625" style="121" customWidth="1"/>
    <col min="9988" max="9988" width="25.7109375" style="121" customWidth="1"/>
    <col min="9989" max="10240" width="9.140625" style="121"/>
    <col min="10241" max="10241" width="23.28515625" style="121" customWidth="1"/>
    <col min="10242" max="10242" width="15.140625" style="121" customWidth="1"/>
    <col min="10243" max="10243" width="30.140625" style="121" customWidth="1"/>
    <col min="10244" max="10244" width="25.7109375" style="121" customWidth="1"/>
    <col min="10245" max="10496" width="9.140625" style="121"/>
    <col min="10497" max="10497" width="23.28515625" style="121" customWidth="1"/>
    <col min="10498" max="10498" width="15.140625" style="121" customWidth="1"/>
    <col min="10499" max="10499" width="30.140625" style="121" customWidth="1"/>
    <col min="10500" max="10500" width="25.7109375" style="121" customWidth="1"/>
    <col min="10501" max="10752" width="9.140625" style="121"/>
    <col min="10753" max="10753" width="23.28515625" style="121" customWidth="1"/>
    <col min="10754" max="10754" width="15.140625" style="121" customWidth="1"/>
    <col min="10755" max="10755" width="30.140625" style="121" customWidth="1"/>
    <col min="10756" max="10756" width="25.7109375" style="121" customWidth="1"/>
    <col min="10757" max="11008" width="9.140625" style="121"/>
    <col min="11009" max="11009" width="23.28515625" style="121" customWidth="1"/>
    <col min="11010" max="11010" width="15.140625" style="121" customWidth="1"/>
    <col min="11011" max="11011" width="30.140625" style="121" customWidth="1"/>
    <col min="11012" max="11012" width="25.7109375" style="121" customWidth="1"/>
    <col min="11013" max="11264" width="9.140625" style="121"/>
    <col min="11265" max="11265" width="23.28515625" style="121" customWidth="1"/>
    <col min="11266" max="11266" width="15.140625" style="121" customWidth="1"/>
    <col min="11267" max="11267" width="30.140625" style="121" customWidth="1"/>
    <col min="11268" max="11268" width="25.7109375" style="121" customWidth="1"/>
    <col min="11269" max="11520" width="9.140625" style="121"/>
    <col min="11521" max="11521" width="23.28515625" style="121" customWidth="1"/>
    <col min="11522" max="11522" width="15.140625" style="121" customWidth="1"/>
    <col min="11523" max="11523" width="30.140625" style="121" customWidth="1"/>
    <col min="11524" max="11524" width="25.7109375" style="121" customWidth="1"/>
    <col min="11525" max="11776" width="9.140625" style="121"/>
    <col min="11777" max="11777" width="23.28515625" style="121" customWidth="1"/>
    <col min="11778" max="11778" width="15.140625" style="121" customWidth="1"/>
    <col min="11779" max="11779" width="30.140625" style="121" customWidth="1"/>
    <col min="11780" max="11780" width="25.7109375" style="121" customWidth="1"/>
    <col min="11781" max="12032" width="9.140625" style="121"/>
    <col min="12033" max="12033" width="23.28515625" style="121" customWidth="1"/>
    <col min="12034" max="12034" width="15.140625" style="121" customWidth="1"/>
    <col min="12035" max="12035" width="30.140625" style="121" customWidth="1"/>
    <col min="12036" max="12036" width="25.7109375" style="121" customWidth="1"/>
    <col min="12037" max="12288" width="9.140625" style="121"/>
    <col min="12289" max="12289" width="23.28515625" style="121" customWidth="1"/>
    <col min="12290" max="12290" width="15.140625" style="121" customWidth="1"/>
    <col min="12291" max="12291" width="30.140625" style="121" customWidth="1"/>
    <col min="12292" max="12292" width="25.7109375" style="121" customWidth="1"/>
    <col min="12293" max="12544" width="9.140625" style="121"/>
    <col min="12545" max="12545" width="23.28515625" style="121" customWidth="1"/>
    <col min="12546" max="12546" width="15.140625" style="121" customWidth="1"/>
    <col min="12547" max="12547" width="30.140625" style="121" customWidth="1"/>
    <col min="12548" max="12548" width="25.7109375" style="121" customWidth="1"/>
    <col min="12549" max="12800" width="9.140625" style="121"/>
    <col min="12801" max="12801" width="23.28515625" style="121" customWidth="1"/>
    <col min="12802" max="12802" width="15.140625" style="121" customWidth="1"/>
    <col min="12803" max="12803" width="30.140625" style="121" customWidth="1"/>
    <col min="12804" max="12804" width="25.7109375" style="121" customWidth="1"/>
    <col min="12805" max="13056" width="9.140625" style="121"/>
    <col min="13057" max="13057" width="23.28515625" style="121" customWidth="1"/>
    <col min="13058" max="13058" width="15.140625" style="121" customWidth="1"/>
    <col min="13059" max="13059" width="30.140625" style="121" customWidth="1"/>
    <col min="13060" max="13060" width="25.7109375" style="121" customWidth="1"/>
    <col min="13061" max="13312" width="9.140625" style="121"/>
    <col min="13313" max="13313" width="23.28515625" style="121" customWidth="1"/>
    <col min="13314" max="13314" width="15.140625" style="121" customWidth="1"/>
    <col min="13315" max="13315" width="30.140625" style="121" customWidth="1"/>
    <col min="13316" max="13316" width="25.7109375" style="121" customWidth="1"/>
    <col min="13317" max="13568" width="9.140625" style="121"/>
    <col min="13569" max="13569" width="23.28515625" style="121" customWidth="1"/>
    <col min="13570" max="13570" width="15.140625" style="121" customWidth="1"/>
    <col min="13571" max="13571" width="30.140625" style="121" customWidth="1"/>
    <col min="13572" max="13572" width="25.7109375" style="121" customWidth="1"/>
    <col min="13573" max="13824" width="9.140625" style="121"/>
    <col min="13825" max="13825" width="23.28515625" style="121" customWidth="1"/>
    <col min="13826" max="13826" width="15.140625" style="121" customWidth="1"/>
    <col min="13827" max="13827" width="30.140625" style="121" customWidth="1"/>
    <col min="13828" max="13828" width="25.7109375" style="121" customWidth="1"/>
    <col min="13829" max="14080" width="9.140625" style="121"/>
    <col min="14081" max="14081" width="23.28515625" style="121" customWidth="1"/>
    <col min="14082" max="14082" width="15.140625" style="121" customWidth="1"/>
    <col min="14083" max="14083" width="30.140625" style="121" customWidth="1"/>
    <col min="14084" max="14084" width="25.7109375" style="121" customWidth="1"/>
    <col min="14085" max="14336" width="9.140625" style="121"/>
    <col min="14337" max="14337" width="23.28515625" style="121" customWidth="1"/>
    <col min="14338" max="14338" width="15.140625" style="121" customWidth="1"/>
    <col min="14339" max="14339" width="30.140625" style="121" customWidth="1"/>
    <col min="14340" max="14340" width="25.7109375" style="121" customWidth="1"/>
    <col min="14341" max="14592" width="9.140625" style="121"/>
    <col min="14593" max="14593" width="23.28515625" style="121" customWidth="1"/>
    <col min="14594" max="14594" width="15.140625" style="121" customWidth="1"/>
    <col min="14595" max="14595" width="30.140625" style="121" customWidth="1"/>
    <col min="14596" max="14596" width="25.7109375" style="121" customWidth="1"/>
    <col min="14597" max="14848" width="9.140625" style="121"/>
    <col min="14849" max="14849" width="23.28515625" style="121" customWidth="1"/>
    <col min="14850" max="14850" width="15.140625" style="121" customWidth="1"/>
    <col min="14851" max="14851" width="30.140625" style="121" customWidth="1"/>
    <col min="14852" max="14852" width="25.7109375" style="121" customWidth="1"/>
    <col min="14853" max="15104" width="9.140625" style="121"/>
    <col min="15105" max="15105" width="23.28515625" style="121" customWidth="1"/>
    <col min="15106" max="15106" width="15.140625" style="121" customWidth="1"/>
    <col min="15107" max="15107" width="30.140625" style="121" customWidth="1"/>
    <col min="15108" max="15108" width="25.7109375" style="121" customWidth="1"/>
    <col min="15109" max="15360" width="9.140625" style="121"/>
    <col min="15361" max="15361" width="23.28515625" style="121" customWidth="1"/>
    <col min="15362" max="15362" width="15.140625" style="121" customWidth="1"/>
    <col min="15363" max="15363" width="30.140625" style="121" customWidth="1"/>
    <col min="15364" max="15364" width="25.7109375" style="121" customWidth="1"/>
    <col min="15365" max="15616" width="9.140625" style="121"/>
    <col min="15617" max="15617" width="23.28515625" style="121" customWidth="1"/>
    <col min="15618" max="15618" width="15.140625" style="121" customWidth="1"/>
    <col min="15619" max="15619" width="30.140625" style="121" customWidth="1"/>
    <col min="15620" max="15620" width="25.7109375" style="121" customWidth="1"/>
    <col min="15621" max="15872" width="9.140625" style="121"/>
    <col min="15873" max="15873" width="23.28515625" style="121" customWidth="1"/>
    <col min="15874" max="15874" width="15.140625" style="121" customWidth="1"/>
    <col min="15875" max="15875" width="30.140625" style="121" customWidth="1"/>
    <col min="15876" max="15876" width="25.7109375" style="121" customWidth="1"/>
    <col min="15877" max="16128" width="9.140625" style="121"/>
    <col min="16129" max="16129" width="23.28515625" style="121" customWidth="1"/>
    <col min="16130" max="16130" width="15.140625" style="121" customWidth="1"/>
    <col min="16131" max="16131" width="30.140625" style="121" customWidth="1"/>
    <col min="16132" max="16132" width="25.7109375" style="121" customWidth="1"/>
    <col min="16133" max="16384" width="9.140625" style="121"/>
  </cols>
  <sheetData>
    <row r="1" spans="1:8" ht="21.75" customHeight="1" x14ac:dyDescent="0.25">
      <c r="A1" s="120" t="s">
        <v>65</v>
      </c>
      <c r="B1" s="229" t="str">
        <f>'KURS BİLGİLERİ'!F19</f>
        <v>BİNGÖL</v>
      </c>
      <c r="C1" s="229"/>
      <c r="D1" s="120"/>
    </row>
    <row r="2" spans="1:8" ht="21.75" customHeight="1" x14ac:dyDescent="0.25">
      <c r="A2" s="120" t="s">
        <v>66</v>
      </c>
      <c r="B2" s="230" t="str">
        <f>'KURS BİLGİLERİ'!F20</f>
        <v>9-12 NİSAN 2015</v>
      </c>
      <c r="C2" s="230"/>
      <c r="D2" s="120"/>
    </row>
    <row r="3" spans="1:8" ht="18.75" customHeight="1" x14ac:dyDescent="0.25">
      <c r="A3" s="231" t="s">
        <v>67</v>
      </c>
      <c r="B3" s="231"/>
      <c r="C3" s="231"/>
      <c r="D3" s="231"/>
      <c r="G3" s="122"/>
    </row>
    <row r="4" spans="1:8" ht="22.5" customHeight="1" x14ac:dyDescent="0.25">
      <c r="A4" s="123" t="s">
        <v>68</v>
      </c>
      <c r="B4" s="124" t="s">
        <v>69</v>
      </c>
      <c r="C4" s="124" t="s">
        <v>70</v>
      </c>
      <c r="D4" s="125"/>
      <c r="G4" s="122"/>
    </row>
    <row r="5" spans="1:8" ht="22.5" customHeight="1" x14ac:dyDescent="0.25">
      <c r="A5" s="234" t="s">
        <v>134</v>
      </c>
      <c r="B5" s="160" t="s">
        <v>79</v>
      </c>
      <c r="C5" s="161" t="s">
        <v>72</v>
      </c>
      <c r="D5" s="125"/>
      <c r="E5" s="157"/>
      <c r="G5" s="122"/>
    </row>
    <row r="6" spans="1:8" ht="22.5" customHeight="1" x14ac:dyDescent="0.25">
      <c r="A6" s="235"/>
      <c r="B6" s="159" t="s">
        <v>81</v>
      </c>
      <c r="C6" s="150" t="s">
        <v>74</v>
      </c>
      <c r="D6" s="125"/>
      <c r="G6" s="122"/>
    </row>
    <row r="7" spans="1:8" ht="24.75" customHeight="1" x14ac:dyDescent="0.25">
      <c r="A7" s="235"/>
      <c r="B7" s="159" t="s">
        <v>82</v>
      </c>
      <c r="C7" s="152" t="s">
        <v>76</v>
      </c>
      <c r="D7" s="125"/>
      <c r="G7" s="122"/>
    </row>
    <row r="8" spans="1:8" ht="28.5" x14ac:dyDescent="0.25">
      <c r="A8" s="235"/>
      <c r="B8" s="159" t="s">
        <v>84</v>
      </c>
      <c r="C8" s="151" t="s">
        <v>78</v>
      </c>
      <c r="D8" s="125"/>
      <c r="G8" s="122"/>
    </row>
    <row r="9" spans="1:8" ht="22.5" customHeight="1" x14ac:dyDescent="0.25">
      <c r="A9" s="235"/>
      <c r="B9" s="159" t="s">
        <v>71</v>
      </c>
      <c r="C9" s="150" t="s">
        <v>80</v>
      </c>
      <c r="D9" s="125"/>
      <c r="G9" s="122"/>
    </row>
    <row r="10" spans="1:8" ht="22.5" customHeight="1" x14ac:dyDescent="0.25">
      <c r="A10" s="235"/>
      <c r="B10" s="159" t="s">
        <v>73</v>
      </c>
      <c r="C10" s="150" t="s">
        <v>114</v>
      </c>
      <c r="D10" s="125"/>
      <c r="G10" s="122"/>
    </row>
    <row r="11" spans="1:8" ht="22.5" customHeight="1" x14ac:dyDescent="0.25">
      <c r="A11" s="235"/>
      <c r="B11" s="159" t="s">
        <v>75</v>
      </c>
      <c r="C11" s="150" t="s">
        <v>115</v>
      </c>
      <c r="D11" s="125"/>
      <c r="G11" s="122"/>
    </row>
    <row r="12" spans="1:8" s="157" customFormat="1" ht="22.5" customHeight="1" x14ac:dyDescent="0.25">
      <c r="A12" s="235"/>
      <c r="B12" s="160" t="s">
        <v>77</v>
      </c>
      <c r="C12" s="232" t="s">
        <v>121</v>
      </c>
      <c r="D12" s="233"/>
      <c r="G12" s="122"/>
    </row>
    <row r="13" spans="1:8" ht="21.75" customHeight="1" x14ac:dyDescent="0.25">
      <c r="A13" s="234" t="s">
        <v>135</v>
      </c>
      <c r="B13" s="149" t="s">
        <v>79</v>
      </c>
      <c r="C13" s="150" t="s">
        <v>116</v>
      </c>
      <c r="D13" s="121"/>
      <c r="E13" s="157"/>
      <c r="F13" s="226"/>
      <c r="G13" s="226"/>
      <c r="H13" s="127"/>
    </row>
    <row r="14" spans="1:8" ht="21.75" customHeight="1" x14ac:dyDescent="0.25">
      <c r="A14" s="235"/>
      <c r="B14" s="159" t="s">
        <v>81</v>
      </c>
      <c r="C14" s="146" t="s">
        <v>122</v>
      </c>
      <c r="D14" s="146"/>
      <c r="F14" s="145"/>
      <c r="G14" s="145"/>
      <c r="H14" s="127"/>
    </row>
    <row r="15" spans="1:8" s="153" customFormat="1" ht="21.75" customHeight="1" x14ac:dyDescent="0.25">
      <c r="A15" s="235"/>
      <c r="B15" s="159" t="s">
        <v>82</v>
      </c>
      <c r="C15" s="146" t="s">
        <v>83</v>
      </c>
      <c r="D15" s="146"/>
      <c r="F15" s="145"/>
      <c r="G15" s="145"/>
      <c r="H15" s="127"/>
    </row>
    <row r="16" spans="1:8" s="153" customFormat="1" ht="21.75" customHeight="1" x14ac:dyDescent="0.25">
      <c r="A16" s="235"/>
      <c r="B16" s="159" t="s">
        <v>84</v>
      </c>
      <c r="C16" s="146" t="s">
        <v>136</v>
      </c>
      <c r="D16" s="146"/>
      <c r="F16" s="145"/>
      <c r="G16" s="145"/>
      <c r="H16" s="127"/>
    </row>
    <row r="17" spans="1:9" s="153" customFormat="1" ht="21.75" customHeight="1" x14ac:dyDescent="0.25">
      <c r="A17" s="235"/>
      <c r="B17" s="159" t="s">
        <v>71</v>
      </c>
      <c r="C17" s="146" t="s">
        <v>137</v>
      </c>
      <c r="D17" s="146"/>
      <c r="F17" s="145"/>
      <c r="G17" s="145"/>
      <c r="H17" s="127"/>
    </row>
    <row r="18" spans="1:9" ht="21.75" customHeight="1" x14ac:dyDescent="0.25">
      <c r="A18" s="235"/>
      <c r="B18" s="159" t="s">
        <v>73</v>
      </c>
      <c r="C18" s="227" t="s">
        <v>85</v>
      </c>
      <c r="D18" s="227"/>
      <c r="F18" s="228"/>
      <c r="G18" s="228"/>
      <c r="H18" s="228"/>
      <c r="I18" s="228"/>
    </row>
    <row r="19" spans="1:9" ht="21" customHeight="1" x14ac:dyDescent="0.25">
      <c r="A19" s="235"/>
      <c r="B19" s="159" t="s">
        <v>75</v>
      </c>
      <c r="C19" s="227" t="s">
        <v>123</v>
      </c>
      <c r="D19" s="227"/>
      <c r="F19" s="128"/>
      <c r="G19" s="128"/>
      <c r="H19" s="128"/>
    </row>
    <row r="20" spans="1:9" ht="22.5" customHeight="1" x14ac:dyDescent="0.25">
      <c r="A20" s="236"/>
      <c r="B20" s="159" t="s">
        <v>77</v>
      </c>
      <c r="C20" s="227" t="s">
        <v>86</v>
      </c>
      <c r="D20" s="227"/>
      <c r="F20" s="228"/>
      <c r="G20" s="228"/>
      <c r="H20" s="128"/>
    </row>
    <row r="21" spans="1:9" ht="21.75" customHeight="1" x14ac:dyDescent="0.25">
      <c r="A21" s="239" t="s">
        <v>138</v>
      </c>
      <c r="B21" s="155" t="s">
        <v>79</v>
      </c>
      <c r="C21" s="227" t="s">
        <v>117</v>
      </c>
      <c r="D21" s="227"/>
      <c r="F21" s="228"/>
      <c r="G21" s="228"/>
      <c r="H21" s="128"/>
    </row>
    <row r="22" spans="1:9" ht="21.75" customHeight="1" x14ac:dyDescent="0.25">
      <c r="A22" s="240"/>
      <c r="B22" s="154" t="s">
        <v>81</v>
      </c>
      <c r="C22" s="146" t="s">
        <v>118</v>
      </c>
      <c r="D22" s="146"/>
      <c r="F22" s="128"/>
      <c r="G22" s="128"/>
      <c r="H22" s="128"/>
    </row>
    <row r="23" spans="1:9" ht="21.75" customHeight="1" x14ac:dyDescent="0.25">
      <c r="A23" s="240"/>
      <c r="B23" s="154" t="s">
        <v>82</v>
      </c>
      <c r="C23" s="146" t="s">
        <v>119</v>
      </c>
      <c r="D23" s="146"/>
      <c r="F23" s="228"/>
      <c r="G23" s="228"/>
      <c r="H23" s="228"/>
      <c r="I23" s="228"/>
    </row>
    <row r="24" spans="1:9" ht="21.75" customHeight="1" x14ac:dyDescent="0.25">
      <c r="A24" s="240"/>
      <c r="B24" s="155" t="s">
        <v>84</v>
      </c>
      <c r="C24" s="146" t="s">
        <v>120</v>
      </c>
      <c r="D24" s="146"/>
      <c r="F24" s="228"/>
      <c r="G24" s="228"/>
      <c r="H24" s="128"/>
    </row>
    <row r="25" spans="1:9" ht="21.75" customHeight="1" x14ac:dyDescent="0.25">
      <c r="A25" s="240"/>
      <c r="B25" s="154" t="s">
        <v>71</v>
      </c>
      <c r="C25" s="227" t="s">
        <v>124</v>
      </c>
      <c r="D25" s="242"/>
      <c r="F25" s="128"/>
      <c r="G25" s="128"/>
      <c r="H25" s="128"/>
    </row>
    <row r="26" spans="1:9" ht="21.75" customHeight="1" x14ac:dyDescent="0.25">
      <c r="A26" s="240"/>
      <c r="B26" s="154" t="s">
        <v>73</v>
      </c>
      <c r="C26" s="227" t="s">
        <v>87</v>
      </c>
      <c r="D26" s="242"/>
      <c r="F26" s="228"/>
      <c r="G26" s="228"/>
      <c r="H26" s="128"/>
    </row>
    <row r="27" spans="1:9" ht="25.5" customHeight="1" x14ac:dyDescent="0.25">
      <c r="A27" s="240"/>
      <c r="B27" s="154" t="s">
        <v>75</v>
      </c>
      <c r="C27" s="227" t="s">
        <v>88</v>
      </c>
      <c r="D27" s="242"/>
      <c r="F27" s="129"/>
      <c r="G27" s="129"/>
      <c r="H27" s="128"/>
    </row>
    <row r="28" spans="1:9" ht="21.75" customHeight="1" x14ac:dyDescent="0.25">
      <c r="A28" s="240"/>
      <c r="B28" s="154" t="s">
        <v>77</v>
      </c>
      <c r="C28" s="227" t="s">
        <v>89</v>
      </c>
      <c r="D28" s="242"/>
      <c r="F28" s="129"/>
      <c r="G28" s="128"/>
      <c r="H28" s="128"/>
    </row>
    <row r="29" spans="1:9" ht="0.75" customHeight="1" thickBot="1" x14ac:dyDescent="0.3">
      <c r="A29" s="240"/>
      <c r="B29" s="126"/>
      <c r="C29" s="227"/>
      <c r="D29" s="242"/>
      <c r="F29" s="128"/>
      <c r="G29" s="128"/>
      <c r="H29" s="128"/>
    </row>
    <row r="30" spans="1:9" ht="21.75" hidden="1" customHeight="1" thickBot="1" x14ac:dyDescent="0.3">
      <c r="A30" s="241"/>
      <c r="B30" s="130"/>
      <c r="C30" s="237"/>
      <c r="D30" s="238"/>
      <c r="F30" s="128"/>
      <c r="G30" s="128"/>
      <c r="H30" s="128"/>
    </row>
    <row r="31" spans="1:9" ht="24" customHeight="1" x14ac:dyDescent="0.25">
      <c r="A31" s="243" t="s">
        <v>139</v>
      </c>
      <c r="B31" s="160" t="s">
        <v>79</v>
      </c>
      <c r="C31" s="244" t="s">
        <v>90</v>
      </c>
      <c r="D31" s="245"/>
      <c r="F31" s="129"/>
      <c r="G31" s="129"/>
      <c r="H31" s="128"/>
    </row>
    <row r="32" spans="1:9" ht="21.75" customHeight="1" x14ac:dyDescent="0.25">
      <c r="A32" s="240"/>
      <c r="B32" s="159" t="s">
        <v>81</v>
      </c>
      <c r="C32" s="246" t="s">
        <v>90</v>
      </c>
      <c r="D32" s="247"/>
      <c r="F32" s="129"/>
      <c r="G32" s="128"/>
      <c r="H32" s="128"/>
    </row>
    <row r="33" spans="1:9" s="157" customFormat="1" ht="21.75" customHeight="1" x14ac:dyDescent="0.25">
      <c r="A33" s="240"/>
      <c r="B33" s="159" t="s">
        <v>82</v>
      </c>
      <c r="C33" s="147" t="s">
        <v>90</v>
      </c>
      <c r="D33" s="148"/>
      <c r="F33" s="158"/>
      <c r="G33" s="156"/>
      <c r="H33" s="156"/>
    </row>
    <row r="34" spans="1:9" ht="21.75" customHeight="1" x14ac:dyDescent="0.25">
      <c r="A34" s="240"/>
      <c r="B34" s="160" t="s">
        <v>84</v>
      </c>
      <c r="C34" s="232" t="s">
        <v>125</v>
      </c>
      <c r="D34" s="248"/>
      <c r="F34" s="129"/>
      <c r="G34" s="128"/>
      <c r="H34" s="128"/>
    </row>
    <row r="35" spans="1:9" ht="21.75" customHeight="1" x14ac:dyDescent="0.25">
      <c r="A35" s="240"/>
      <c r="B35" s="159" t="s">
        <v>71</v>
      </c>
      <c r="C35" s="249" t="s">
        <v>125</v>
      </c>
      <c r="D35" s="250"/>
      <c r="F35" s="129"/>
      <c r="G35" s="129"/>
      <c r="H35" s="129"/>
      <c r="I35" s="129"/>
    </row>
    <row r="36" spans="1:9" ht="21.75" customHeight="1" x14ac:dyDescent="0.25">
      <c r="A36" s="240"/>
      <c r="B36" s="159" t="s">
        <v>73</v>
      </c>
      <c r="C36" s="251" t="s">
        <v>125</v>
      </c>
      <c r="D36" s="252"/>
      <c r="F36" s="128"/>
      <c r="G36" s="128"/>
      <c r="H36" s="128"/>
    </row>
    <row r="37" spans="1:9" ht="21.75" customHeight="1" x14ac:dyDescent="0.25">
      <c r="A37" s="240"/>
      <c r="B37" s="159" t="s">
        <v>75</v>
      </c>
      <c r="C37" s="251" t="s">
        <v>126</v>
      </c>
      <c r="D37" s="252"/>
      <c r="F37" s="129"/>
      <c r="G37" s="129"/>
      <c r="H37" s="128"/>
    </row>
    <row r="38" spans="1:9" ht="1.5" customHeight="1" thickBot="1" x14ac:dyDescent="0.3">
      <c r="A38" s="240"/>
      <c r="B38" s="130"/>
      <c r="C38" s="253"/>
      <c r="D38" s="254"/>
      <c r="F38" s="129"/>
      <c r="G38" s="129"/>
      <c r="H38" s="128"/>
    </row>
    <row r="39" spans="1:9" ht="21.75" hidden="1" customHeight="1" x14ac:dyDescent="0.25">
      <c r="A39" s="257"/>
      <c r="B39" s="131"/>
      <c r="C39" s="259"/>
      <c r="D39" s="260"/>
      <c r="F39" s="129"/>
      <c r="G39" s="129"/>
      <c r="H39" s="128"/>
    </row>
    <row r="40" spans="1:9" ht="26.25" hidden="1" customHeight="1" x14ac:dyDescent="0.25">
      <c r="A40" s="258"/>
      <c r="B40" s="132"/>
      <c r="C40" s="261"/>
      <c r="D40" s="262"/>
      <c r="F40" s="128"/>
      <c r="G40" s="128"/>
      <c r="H40" s="128"/>
    </row>
    <row r="41" spans="1:9" ht="21.75" hidden="1" customHeight="1" x14ac:dyDescent="0.25">
      <c r="A41" s="258"/>
      <c r="B41" s="132"/>
      <c r="C41" s="263"/>
      <c r="D41" s="264"/>
      <c r="F41" s="128"/>
      <c r="G41" s="128"/>
      <c r="H41" s="128"/>
    </row>
    <row r="42" spans="1:9" ht="21.75" hidden="1" customHeight="1" x14ac:dyDescent="0.25">
      <c r="A42" s="258"/>
      <c r="B42" s="132"/>
      <c r="C42" s="251"/>
      <c r="D42" s="252"/>
      <c r="F42" s="128"/>
      <c r="G42" s="128"/>
      <c r="H42" s="128"/>
    </row>
    <row r="43" spans="1:9" ht="21.75" hidden="1" customHeight="1" thickBot="1" x14ac:dyDescent="0.3">
      <c r="A43" s="258"/>
      <c r="B43" s="132"/>
      <c r="C43" s="255"/>
      <c r="D43" s="256"/>
      <c r="F43" s="128"/>
      <c r="G43" s="128"/>
      <c r="H43" s="128"/>
    </row>
    <row r="44" spans="1:9" ht="21.75" hidden="1" customHeight="1" thickBot="1" x14ac:dyDescent="0.3">
      <c r="A44" s="258"/>
      <c r="B44" s="132"/>
      <c r="C44" s="255"/>
      <c r="D44" s="256"/>
      <c r="F44" s="228"/>
      <c r="G44" s="228"/>
      <c r="H44" s="228"/>
    </row>
    <row r="45" spans="1:9" ht="25.5" hidden="1" customHeight="1" thickBot="1" x14ac:dyDescent="0.3">
      <c r="A45" s="258"/>
      <c r="B45" s="133"/>
      <c r="C45" s="255"/>
      <c r="D45" s="256"/>
      <c r="F45" s="129"/>
      <c r="G45" s="128"/>
      <c r="H45" s="128"/>
    </row>
    <row r="46" spans="1:9" ht="18.75" customHeight="1" x14ac:dyDescent="0.25">
      <c r="A46" s="134">
        <f>'KURS BİLGİLERİ'!F21</f>
        <v>0</v>
      </c>
      <c r="B46" s="135"/>
      <c r="C46" s="136" t="str">
        <f>'KURS BİLGİLERİ'!F23</f>
        <v xml:space="preserve">           Müslüm Aksakal                           Şükrü Onat</v>
      </c>
      <c r="D46" s="135">
        <f>'KURS BİLGİLERİ'!F22</f>
        <v>0</v>
      </c>
      <c r="F46" s="128"/>
      <c r="G46" s="128"/>
      <c r="H46" s="128"/>
    </row>
    <row r="47" spans="1:9" ht="21.75" customHeight="1" x14ac:dyDescent="0.25">
      <c r="A47" s="134" t="str">
        <f>CONCATENATE('KURS BİLGİLERİ'!F19," ","İL TEMSİLCİSİ")</f>
        <v>BİNGÖL İL TEMSİLCİSİ</v>
      </c>
      <c r="B47" s="135"/>
      <c r="C47" s="136" t="s">
        <v>128</v>
      </c>
      <c r="D47" s="136" t="s">
        <v>91</v>
      </c>
      <c r="F47" s="129"/>
      <c r="G47" s="128"/>
      <c r="H47" s="128"/>
    </row>
    <row r="48" spans="1:9" ht="17.25" customHeight="1" x14ac:dyDescent="0.25">
      <c r="F48" s="228"/>
      <c r="G48" s="228"/>
      <c r="H48" s="228"/>
    </row>
    <row r="49" spans="5:9" ht="15.75" customHeight="1" x14ac:dyDescent="0.25">
      <c r="F49" s="129"/>
      <c r="G49" s="128"/>
      <c r="H49" s="128"/>
    </row>
    <row r="50" spans="5:9" x14ac:dyDescent="0.25">
      <c r="F50" s="228"/>
      <c r="G50" s="228"/>
      <c r="H50" s="228"/>
    </row>
    <row r="51" spans="5:9" ht="15" customHeight="1" x14ac:dyDescent="0.25"/>
    <row r="53" spans="5:9" x14ac:dyDescent="0.25">
      <c r="E53" s="139"/>
      <c r="F53" s="139"/>
      <c r="G53" s="139"/>
      <c r="H53" s="139"/>
      <c r="I53" s="139"/>
    </row>
    <row r="54" spans="5:9" x14ac:dyDescent="0.25">
      <c r="E54" s="139"/>
      <c r="F54" s="139"/>
      <c r="G54" s="139"/>
      <c r="H54" s="139"/>
      <c r="I54" s="139"/>
    </row>
    <row r="55" spans="5:9" x14ac:dyDescent="0.25">
      <c r="E55" s="139"/>
      <c r="F55" s="139"/>
      <c r="G55" s="139"/>
      <c r="H55" s="139"/>
      <c r="I55" s="139"/>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2:D12"/>
    <mergeCell ref="A5:A12"/>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5"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7">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4" t="s">
        <v>38</v>
      </c>
      <c r="F14" s="315"/>
      <c r="G14" s="315"/>
      <c r="H14" s="316"/>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42"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8">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43"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9">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44"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0">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45"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1">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46"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2">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47"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3">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48"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4">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49"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5">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50"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6">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51"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zoomScale="60" workbookViewId="0">
      <selection activeCell="A17" sqref="A17"/>
    </sheetView>
  </sheetViews>
  <sheetFormatPr defaultColWidth="109" defaultRowHeight="14.25" x14ac:dyDescent="0.25"/>
  <cols>
    <col min="1" max="16384" width="109" style="141"/>
  </cols>
  <sheetData>
    <row r="1" spans="1:1" ht="35.25" customHeight="1" x14ac:dyDescent="0.25">
      <c r="A1" s="140" t="s">
        <v>92</v>
      </c>
    </row>
    <row r="2" spans="1:1" x14ac:dyDescent="0.25">
      <c r="A2" s="142"/>
    </row>
    <row r="3" spans="1:1" ht="15.75" x14ac:dyDescent="0.25">
      <c r="A3" s="143" t="s">
        <v>93</v>
      </c>
    </row>
    <row r="4" spans="1:1" x14ac:dyDescent="0.25">
      <c r="A4" s="142"/>
    </row>
    <row r="5" spans="1:1" ht="15.75" x14ac:dyDescent="0.25">
      <c r="A5" s="143" t="s">
        <v>94</v>
      </c>
    </row>
    <row r="6" spans="1:1" x14ac:dyDescent="0.25">
      <c r="A6" s="142"/>
    </row>
    <row r="7" spans="1:1" ht="15.75" x14ac:dyDescent="0.25">
      <c r="A7" s="143" t="s">
        <v>95</v>
      </c>
    </row>
    <row r="8" spans="1:1" x14ac:dyDescent="0.25">
      <c r="A8" s="142"/>
    </row>
    <row r="9" spans="1:1" ht="15.75" x14ac:dyDescent="0.25">
      <c r="A9" s="143" t="s">
        <v>96</v>
      </c>
    </row>
    <row r="10" spans="1:1" x14ac:dyDescent="0.25">
      <c r="A10" s="142"/>
    </row>
    <row r="11" spans="1:1" ht="15.75" x14ac:dyDescent="0.25">
      <c r="A11" s="143" t="s">
        <v>97</v>
      </c>
    </row>
    <row r="12" spans="1:1" x14ac:dyDescent="0.25">
      <c r="A12" s="142"/>
    </row>
    <row r="13" spans="1:1" ht="15.75" x14ac:dyDescent="0.25">
      <c r="A13" s="143" t="s">
        <v>98</v>
      </c>
    </row>
    <row r="14" spans="1:1" x14ac:dyDescent="0.25">
      <c r="A14" s="142"/>
    </row>
    <row r="15" spans="1:1" ht="15.75" x14ac:dyDescent="0.25">
      <c r="A15" s="143" t="s">
        <v>99</v>
      </c>
    </row>
    <row r="16" spans="1:1" x14ac:dyDescent="0.25">
      <c r="A16" s="142"/>
    </row>
    <row r="17" spans="1:1" ht="32.25" customHeight="1" x14ac:dyDescent="0.25">
      <c r="A17" s="143" t="s">
        <v>100</v>
      </c>
    </row>
    <row r="18" spans="1:1" x14ac:dyDescent="0.25">
      <c r="A18" s="142"/>
    </row>
    <row r="19" spans="1:1" ht="15.75" x14ac:dyDescent="0.25">
      <c r="A19" s="143" t="s">
        <v>101</v>
      </c>
    </row>
    <row r="20" spans="1:1" x14ac:dyDescent="0.25">
      <c r="A20" s="142"/>
    </row>
    <row r="21" spans="1:1" ht="20.25" x14ac:dyDescent="0.25">
      <c r="A21" s="140" t="s">
        <v>102</v>
      </c>
    </row>
    <row r="22" spans="1:1" x14ac:dyDescent="0.25">
      <c r="A22" s="142"/>
    </row>
    <row r="23" spans="1:1" ht="15.75" x14ac:dyDescent="0.25">
      <c r="A23" s="143" t="s">
        <v>103</v>
      </c>
    </row>
    <row r="24" spans="1:1" x14ac:dyDescent="0.25">
      <c r="A24" s="142"/>
    </row>
    <row r="25" spans="1:1" ht="15.75" x14ac:dyDescent="0.25">
      <c r="A25" s="143" t="s">
        <v>104</v>
      </c>
    </row>
    <row r="26" spans="1:1" x14ac:dyDescent="0.25">
      <c r="A26" s="142"/>
    </row>
    <row r="27" spans="1:1" ht="15.75" x14ac:dyDescent="0.25">
      <c r="A27" s="143" t="s">
        <v>105</v>
      </c>
    </row>
    <row r="28" spans="1:1" x14ac:dyDescent="0.25">
      <c r="A28" s="142"/>
    </row>
    <row r="29" spans="1:1" ht="15.75" x14ac:dyDescent="0.25">
      <c r="A29" s="143" t="s">
        <v>106</v>
      </c>
    </row>
    <row r="30" spans="1:1" x14ac:dyDescent="0.25">
      <c r="A30" s="142"/>
    </row>
    <row r="31" spans="1:1" ht="78.75" x14ac:dyDescent="0.25">
      <c r="A31" s="143" t="s">
        <v>107</v>
      </c>
    </row>
    <row r="32" spans="1:1" x14ac:dyDescent="0.25">
      <c r="A32" s="142"/>
    </row>
    <row r="33" spans="1:1" ht="31.5" x14ac:dyDescent="0.25">
      <c r="A33" s="143" t="s">
        <v>108</v>
      </c>
    </row>
    <row r="34" spans="1:1" x14ac:dyDescent="0.25">
      <c r="A34" s="142"/>
    </row>
    <row r="35" spans="1:1" ht="15.75" x14ac:dyDescent="0.25">
      <c r="A35" s="143" t="s">
        <v>109</v>
      </c>
    </row>
    <row r="36" spans="1:1" x14ac:dyDescent="0.25">
      <c r="A36" s="142"/>
    </row>
    <row r="37" spans="1:1" ht="47.25" x14ac:dyDescent="0.25">
      <c r="A37" s="143" t="s">
        <v>110</v>
      </c>
    </row>
    <row r="38" spans="1:1" ht="15.75" x14ac:dyDescent="0.25">
      <c r="A38" s="144" t="s">
        <v>111</v>
      </c>
    </row>
  </sheetData>
  <pageMargins left="0.7" right="0.21" top="0.64" bottom="0.3" header="0.3" footer="0.17"/>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7">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52"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8">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53"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9">
    <tabColor rgb="FFFFFF00"/>
  </sheetPr>
  <dimension ref="B1:I539"/>
  <sheetViews>
    <sheetView topLeftCell="A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54"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0">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55"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2">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56"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3">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317"/>
      <c r="G14" s="317"/>
      <c r="H14" s="318"/>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57"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4">
    <tabColor rgb="FFFFFF00"/>
  </sheetPr>
  <dimension ref="B1:I539"/>
  <sheetViews>
    <sheetView topLeftCell="A5" zoomScale="130" zoomScaleNormal="130" workbookViewId="0">
      <selection activeCell="O11" sqref="O11"/>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1" t="s">
        <v>38</v>
      </c>
      <c r="F14" s="312"/>
      <c r="G14" s="312"/>
      <c r="H14" s="313"/>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58"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5">
    <tabColor rgb="FFFFFF00"/>
  </sheetPr>
  <dimension ref="B1:I539"/>
  <sheetViews>
    <sheetView zoomScale="130" zoomScaleNormal="130" workbookViewId="0"/>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59"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6">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60"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7">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61"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FF00"/>
  </sheetPr>
  <dimension ref="B1:I539"/>
  <sheetViews>
    <sheetView topLeftCell="A17" zoomScale="130" zoomScaleNormal="130" workbookViewId="0">
      <selection activeCell="P24" sqref="P24"/>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271" t="s">
        <v>25</v>
      </c>
      <c r="F5" s="272"/>
      <c r="G5" s="272"/>
      <c r="H5" s="273"/>
      <c r="I5" s="21"/>
    </row>
    <row r="6" spans="2:9" ht="6.75" customHeight="1" x14ac:dyDescent="0.2">
      <c r="B6" s="19"/>
      <c r="C6" s="23"/>
      <c r="D6" s="24"/>
      <c r="E6" s="274"/>
      <c r="F6" s="275"/>
      <c r="G6" s="275"/>
      <c r="H6" s="276"/>
      <c r="I6" s="21"/>
    </row>
    <row r="7" spans="2:9" s="28" customFormat="1" ht="22.5" customHeight="1" x14ac:dyDescent="0.25">
      <c r="B7" s="25"/>
      <c r="C7" s="22" t="s">
        <v>21</v>
      </c>
      <c r="D7" s="26" t="str">
        <f>IF(ISERROR(VLOOKUP($D5,#REF!,3,0)),"",(VLOOKUP($D5,#REF!,3,0)))</f>
        <v/>
      </c>
      <c r="E7" s="274"/>
      <c r="F7" s="275"/>
      <c r="G7" s="275"/>
      <c r="H7" s="276"/>
      <c r="I7" s="27"/>
    </row>
    <row r="8" spans="2:9" s="28" customFormat="1" ht="6.75" customHeight="1" x14ac:dyDescent="0.2">
      <c r="B8" s="25"/>
      <c r="C8" s="23"/>
      <c r="D8" s="24"/>
      <c r="E8" s="274"/>
      <c r="F8" s="275"/>
      <c r="G8" s="275"/>
      <c r="H8" s="276"/>
      <c r="I8" s="27"/>
    </row>
    <row r="9" spans="2:9" s="28" customFormat="1" ht="22.5" customHeight="1" x14ac:dyDescent="0.25">
      <c r="B9" s="25"/>
      <c r="C9" s="22" t="s">
        <v>26</v>
      </c>
      <c r="D9" s="26" t="str">
        <f>IF(ISERROR(VLOOKUP($D5,#REF!,4,0)),"",(VLOOKUP($D5,#REF!,4,0)))</f>
        <v/>
      </c>
      <c r="E9" s="274"/>
      <c r="F9" s="275"/>
      <c r="G9" s="275"/>
      <c r="H9" s="276"/>
      <c r="I9" s="27"/>
    </row>
    <row r="10" spans="2:9" s="28" customFormat="1" ht="7.5" customHeight="1" x14ac:dyDescent="0.2">
      <c r="B10" s="25"/>
      <c r="C10" s="29"/>
      <c r="D10" s="30"/>
      <c r="E10" s="274"/>
      <c r="F10" s="275"/>
      <c r="G10" s="275"/>
      <c r="H10" s="276"/>
      <c r="I10" s="27"/>
    </row>
    <row r="11" spans="2:9" s="28" customFormat="1" ht="22.5" customHeight="1" x14ac:dyDescent="0.25">
      <c r="B11" s="25"/>
      <c r="C11" s="22" t="s">
        <v>10</v>
      </c>
      <c r="D11" s="26" t="e">
        <f>#REF!</f>
        <v>#REF!</v>
      </c>
      <c r="E11" s="274"/>
      <c r="F11" s="275"/>
      <c r="G11" s="275"/>
      <c r="H11" s="276"/>
      <c r="I11" s="27"/>
    </row>
    <row r="12" spans="2:9" s="28" customFormat="1" ht="6.75" customHeight="1" x14ac:dyDescent="0.25">
      <c r="B12" s="25"/>
      <c r="C12" s="23"/>
      <c r="D12" s="23"/>
      <c r="E12" s="274"/>
      <c r="F12" s="275"/>
      <c r="G12" s="275"/>
      <c r="H12" s="276"/>
      <c r="I12" s="27"/>
    </row>
    <row r="13" spans="2:9" s="28" customFormat="1" ht="22.5" customHeight="1" thickBot="1" x14ac:dyDescent="0.3">
      <c r="B13" s="25"/>
      <c r="C13" s="22" t="s">
        <v>0</v>
      </c>
      <c r="D13" s="26" t="str">
        <f>IF(ISERROR(VLOOKUP($D5,#REF!,2,0)),"",(VLOOKUP($D5,#REF!,2,0)))</f>
        <v/>
      </c>
      <c r="E13" s="277"/>
      <c r="F13" s="278"/>
      <c r="G13" s="278"/>
      <c r="H13" s="279"/>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t="s">
        <v>37</v>
      </c>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t="s">
        <v>37</v>
      </c>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t="s">
        <v>37</v>
      </c>
      <c r="E37" s="293" t="s">
        <v>19</v>
      </c>
      <c r="F37" s="294"/>
      <c r="G37" s="294"/>
      <c r="H37" s="295"/>
      <c r="I37" s="21"/>
    </row>
    <row r="38" spans="2:9" ht="21" customHeight="1" x14ac:dyDescent="0.25">
      <c r="B38" s="19"/>
      <c r="C38" s="58" t="s">
        <v>31</v>
      </c>
      <c r="D38" s="55" t="s">
        <v>37</v>
      </c>
      <c r="E38" s="299" t="str">
        <f>(D7)</f>
        <v/>
      </c>
      <c r="F38" s="300"/>
      <c r="G38" s="300"/>
      <c r="H38" s="301"/>
      <c r="I38" s="21"/>
    </row>
    <row r="39" spans="2:9" ht="21" customHeight="1" x14ac:dyDescent="0.25">
      <c r="B39" s="19"/>
      <c r="C39" s="59" t="s">
        <v>32</v>
      </c>
      <c r="D39" s="57" t="s">
        <v>37</v>
      </c>
      <c r="E39" s="296" t="s">
        <v>8</v>
      </c>
      <c r="F39" s="297"/>
      <c r="G39" s="297"/>
      <c r="H39" s="298"/>
      <c r="I39" s="21"/>
    </row>
    <row r="40" spans="2:9" ht="21" customHeight="1" thickBot="1" x14ac:dyDescent="0.3">
      <c r="B40" s="19"/>
      <c r="C40" s="60" t="s">
        <v>9</v>
      </c>
      <c r="D40" s="61" t="s">
        <v>37</v>
      </c>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E40:H40"/>
    <mergeCell ref="C33:D34"/>
    <mergeCell ref="E37:H37"/>
    <mergeCell ref="E39:H39"/>
    <mergeCell ref="E38:H38"/>
    <mergeCell ref="C15:D15"/>
    <mergeCell ref="C3:H3"/>
    <mergeCell ref="C4:H4"/>
    <mergeCell ref="E5:H13"/>
    <mergeCell ref="E14:H14"/>
    <mergeCell ref="E15:H15"/>
  </mergeCells>
  <phoneticPr fontId="0" type="noConversion"/>
  <hyperlinks>
    <hyperlink ref="E14:H14" location="'HAKEM BİLGİLERİ'!A8"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8">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62"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9">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63"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0">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64"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1">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65"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2">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66"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3">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67"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4">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68"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5">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69"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6">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70"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7">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70"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FFFF00"/>
  </sheetPr>
  <dimension ref="B1:I539"/>
  <sheetViews>
    <sheetView topLeftCell="A14"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36</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9"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8">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72"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9">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73"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0">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74"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1">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75"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2">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76"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3">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77"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4">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78"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5">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79"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6">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80"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7">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81"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FF00"/>
  </sheetPr>
  <dimension ref="B1:I539"/>
  <sheetViews>
    <sheetView topLeftCell="A5"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0"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8">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82"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9">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83"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0">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84"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1">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85"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2">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86"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3">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87"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4">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88"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5">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89"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6">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90"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7">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91"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FF00"/>
  </sheetPr>
  <dimension ref="B1:I539"/>
  <sheetViews>
    <sheetView topLeftCell="A13" zoomScale="130" zoomScaleNormal="130" workbookViewId="0">
      <selection activeCell="E17" sqref="E17"/>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112</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280" t="s">
        <v>38</v>
      </c>
      <c r="F14" s="281"/>
      <c r="G14" s="281"/>
      <c r="H14" s="282"/>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
        <v>127</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IF(ISERROR(VLOOKUP(D5,#REF!,257,0)),"",(VLOOKUP(D5,#REF!,257,0)))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1" display="……… ***  ………"/>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8">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92"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9">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93"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0">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94"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1">
    <tabColor rgb="FFFFFF00"/>
  </sheetPr>
  <dimension ref="B1:I539"/>
  <sheetViews>
    <sheetView topLeftCell="A5"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95"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2">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96"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3">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97"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4">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98"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6">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00"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5">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99"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7">
    <tabColor rgb="FFFFFF00"/>
  </sheetPr>
  <dimension ref="B1:I539"/>
  <sheetViews>
    <sheetView zoomScale="130" zoomScaleNormal="130" workbookViewId="0">
      <selection activeCell="C25" sqref="C25"/>
    </sheetView>
  </sheetViews>
  <sheetFormatPr defaultRowHeight="14.25" x14ac:dyDescent="0.25"/>
  <cols>
    <col min="1" max="1" width="1.5703125" style="12" customWidth="1"/>
    <col min="2" max="2" width="1" style="12" customWidth="1"/>
    <col min="3" max="3" width="32.7109375" style="12" customWidth="1"/>
    <col min="4" max="4" width="31.5703125" style="13" customWidth="1"/>
    <col min="5" max="5" width="8.42578125" style="13" customWidth="1"/>
    <col min="6" max="6" width="5.5703125" style="13" bestFit="1" customWidth="1"/>
    <col min="7" max="7" width="7.42578125" style="13" customWidth="1"/>
    <col min="8" max="8" width="5" style="13" bestFit="1" customWidth="1"/>
    <col min="9" max="9" width="1.5703125" style="12" customWidth="1"/>
    <col min="10" max="10" width="2.85546875" style="12" customWidth="1"/>
    <col min="11" max="14" width="2.7109375" style="12" customWidth="1"/>
    <col min="15" max="16384" width="9.140625" style="12"/>
  </cols>
  <sheetData>
    <row r="1" spans="2:9" ht="6.75" customHeight="1" thickBot="1" x14ac:dyDescent="0.3"/>
    <row r="2" spans="2:9" s="18" customFormat="1" ht="6.75" customHeight="1" x14ac:dyDescent="0.25">
      <c r="B2" s="14"/>
      <c r="C2" s="15"/>
      <c r="D2" s="16"/>
      <c r="E2" s="16"/>
      <c r="F2" s="16"/>
      <c r="G2" s="16"/>
      <c r="H2" s="16"/>
      <c r="I2" s="17"/>
    </row>
    <row r="3" spans="2:9" s="18" customFormat="1" ht="31.5" customHeight="1" x14ac:dyDescent="0.25">
      <c r="B3" s="19"/>
      <c r="C3" s="267" t="s">
        <v>12</v>
      </c>
      <c r="D3" s="268"/>
      <c r="E3" s="268"/>
      <c r="F3" s="268"/>
      <c r="G3" s="268"/>
      <c r="H3" s="268"/>
      <c r="I3" s="20"/>
    </row>
    <row r="4" spans="2:9" ht="43.5" customHeight="1" thickBot="1" x14ac:dyDescent="0.3">
      <c r="B4" s="19"/>
      <c r="C4" s="269" t="s">
        <v>34</v>
      </c>
      <c r="D4" s="270"/>
      <c r="E4" s="270"/>
      <c r="F4" s="270"/>
      <c r="G4" s="270"/>
      <c r="H4" s="270"/>
      <c r="I4" s="21"/>
    </row>
    <row r="5" spans="2:9" ht="22.5" customHeight="1" x14ac:dyDescent="0.25">
      <c r="B5" s="19"/>
      <c r="C5" s="22" t="s">
        <v>13</v>
      </c>
      <c r="D5" s="71" t="e">
        <f>#REF!</f>
        <v>#REF!</v>
      </c>
      <c r="E5" s="302" t="s">
        <v>25</v>
      </c>
      <c r="F5" s="303"/>
      <c r="G5" s="303"/>
      <c r="H5" s="304"/>
      <c r="I5" s="21"/>
    </row>
    <row r="6" spans="2:9" ht="6.75" customHeight="1" x14ac:dyDescent="0.2">
      <c r="B6" s="19"/>
      <c r="C6" s="23"/>
      <c r="D6" s="24"/>
      <c r="E6" s="305"/>
      <c r="F6" s="306"/>
      <c r="G6" s="306"/>
      <c r="H6" s="307"/>
      <c r="I6" s="21"/>
    </row>
    <row r="7" spans="2:9" s="28" customFormat="1" ht="22.5" customHeight="1" x14ac:dyDescent="0.25">
      <c r="B7" s="25"/>
      <c r="C7" s="22" t="s">
        <v>21</v>
      </c>
      <c r="D7" s="26" t="str">
        <f>IF(ISERROR(VLOOKUP($D5,#REF!,3,0)),"",(VLOOKUP($D5,#REF!,3,0)))</f>
        <v/>
      </c>
      <c r="E7" s="305"/>
      <c r="F7" s="306"/>
      <c r="G7" s="306"/>
      <c r="H7" s="307"/>
      <c r="I7" s="27"/>
    </row>
    <row r="8" spans="2:9" s="28" customFormat="1" ht="6.75" customHeight="1" x14ac:dyDescent="0.2">
      <c r="B8" s="25"/>
      <c r="C8" s="23"/>
      <c r="D8" s="24"/>
      <c r="E8" s="305"/>
      <c r="F8" s="306"/>
      <c r="G8" s="306"/>
      <c r="H8" s="307"/>
      <c r="I8" s="27"/>
    </row>
    <row r="9" spans="2:9" s="28" customFormat="1" ht="22.5" customHeight="1" x14ac:dyDescent="0.25">
      <c r="B9" s="25"/>
      <c r="C9" s="22" t="s">
        <v>26</v>
      </c>
      <c r="D9" s="26" t="str">
        <f>IF(ISERROR(VLOOKUP($D5,#REF!,4,0)),"",(VLOOKUP($D5,#REF!,4,0)))</f>
        <v/>
      </c>
      <c r="E9" s="305"/>
      <c r="F9" s="306"/>
      <c r="G9" s="306"/>
      <c r="H9" s="307"/>
      <c r="I9" s="27"/>
    </row>
    <row r="10" spans="2:9" s="28" customFormat="1" ht="7.5" customHeight="1" x14ac:dyDescent="0.2">
      <c r="B10" s="25"/>
      <c r="C10" s="29"/>
      <c r="D10" s="30"/>
      <c r="E10" s="305"/>
      <c r="F10" s="306"/>
      <c r="G10" s="306"/>
      <c r="H10" s="307"/>
      <c r="I10" s="27"/>
    </row>
    <row r="11" spans="2:9" s="28" customFormat="1" ht="22.5" customHeight="1" x14ac:dyDescent="0.25">
      <c r="B11" s="25"/>
      <c r="C11" s="22" t="s">
        <v>10</v>
      </c>
      <c r="D11" s="26" t="e">
        <f>#REF!</f>
        <v>#REF!</v>
      </c>
      <c r="E11" s="305"/>
      <c r="F11" s="306"/>
      <c r="G11" s="306"/>
      <c r="H11" s="307"/>
      <c r="I11" s="27"/>
    </row>
    <row r="12" spans="2:9" s="28" customFormat="1" ht="6.75" customHeight="1" x14ac:dyDescent="0.25">
      <c r="B12" s="25"/>
      <c r="C12" s="23"/>
      <c r="D12" s="23"/>
      <c r="E12" s="305"/>
      <c r="F12" s="306"/>
      <c r="G12" s="306"/>
      <c r="H12" s="307"/>
      <c r="I12" s="27"/>
    </row>
    <row r="13" spans="2:9" s="28" customFormat="1" ht="22.5" customHeight="1" thickBot="1" x14ac:dyDescent="0.3">
      <c r="B13" s="25"/>
      <c r="C13" s="22" t="s">
        <v>0</v>
      </c>
      <c r="D13" s="26" t="str">
        <f>IF(ISERROR(VLOOKUP($D5,#REF!,2,0)),"",(VLOOKUP($D5,#REF!,2,0)))</f>
        <v/>
      </c>
      <c r="E13" s="308"/>
      <c r="F13" s="309"/>
      <c r="G13" s="309"/>
      <c r="H13" s="310"/>
      <c r="I13" s="27"/>
    </row>
    <row r="14" spans="2:9" s="28" customFormat="1" ht="11.25" customHeight="1" thickBot="1" x14ac:dyDescent="0.3">
      <c r="B14" s="25"/>
      <c r="C14" s="23"/>
      <c r="D14" s="23"/>
      <c r="E14" s="319" t="s">
        <v>38</v>
      </c>
      <c r="F14" s="320"/>
      <c r="G14" s="320"/>
      <c r="H14" s="321"/>
      <c r="I14" s="27"/>
    </row>
    <row r="15" spans="2:9" s="28" customFormat="1" ht="24.75" customHeight="1" thickBot="1" x14ac:dyDescent="0.3">
      <c r="B15" s="25"/>
      <c r="C15" s="265" t="s">
        <v>30</v>
      </c>
      <c r="D15" s="266"/>
      <c r="E15" s="283" t="s">
        <v>35</v>
      </c>
      <c r="F15" s="284"/>
      <c r="G15" s="284"/>
      <c r="H15" s="285"/>
      <c r="I15" s="27"/>
    </row>
    <row r="16" spans="2:9" ht="21" customHeight="1" thickBot="1" x14ac:dyDescent="0.3">
      <c r="B16" s="19"/>
      <c r="C16" s="2" t="s">
        <v>15</v>
      </c>
      <c r="D16" s="3" t="str">
        <f>IF(ISERROR(VLOOKUP($D5,#REF!,8,0)),"",(VLOOKUP($D5,#REF!,8,0)))</f>
        <v/>
      </c>
      <c r="E16" s="31" t="s">
        <v>23</v>
      </c>
      <c r="F16" s="32" t="s">
        <v>29</v>
      </c>
      <c r="G16" s="33" t="s">
        <v>23</v>
      </c>
      <c r="H16" s="32" t="s">
        <v>29</v>
      </c>
      <c r="I16" s="21"/>
    </row>
    <row r="17" spans="2:9" ht="21" customHeight="1" x14ac:dyDescent="0.25">
      <c r="B17" s="19"/>
      <c r="C17" s="8" t="s">
        <v>1</v>
      </c>
      <c r="D17" s="9" t="str">
        <f>IF(ISERROR(VLOOKUP($D5,#REF!,5,0)),"",(VLOOKUP($D5,#REF!,5,0)))</f>
        <v/>
      </c>
      <c r="E17" s="34" t="str">
        <f>IF(ISERROR(VLOOKUP(D5,#REF!,21,0)),"",(VLOOKUP(D5,#REF!,21,0)))</f>
        <v/>
      </c>
      <c r="F17" s="35" t="str">
        <f>IF(ISERROR(VLOOKUP(D5,#REF!,22,0)),"",(VLOOKUP(D5,#REF!,22,0)))</f>
        <v/>
      </c>
      <c r="G17" s="34" t="str">
        <f>IF(ISERROR(VLOOKUP(D5,#REF!,61,0)),"",(VLOOKUP(D5,#REF!,61,0)))</f>
        <v/>
      </c>
      <c r="H17" s="35" t="str">
        <f>IF(ISERROR(VLOOKUP(D5,#REF!,62,0)),"",(VLOOKUP(D5,#REF!,62,0)))</f>
        <v/>
      </c>
      <c r="I17" s="21"/>
    </row>
    <row r="18" spans="2:9" ht="21" customHeight="1" x14ac:dyDescent="0.25">
      <c r="B18" s="19"/>
      <c r="C18" s="1" t="s">
        <v>2</v>
      </c>
      <c r="D18" s="4" t="str">
        <f>IF(ISERROR(VLOOKUP($D5,#REF!,6,0)),"",(VLOOKUP($D5,#REF!,6,0)))</f>
        <v/>
      </c>
      <c r="E18" s="36" t="str">
        <f>IF(ISERROR(VLOOKUP(D5,#REF!,23,0)),"",(VLOOKUP(D5,#REF!,23,0)))</f>
        <v/>
      </c>
      <c r="F18" s="37" t="str">
        <f>IF(ISERROR(VLOOKUP(D5,#REF!,24,0)),"",(VLOOKUP(D5,#REF!,24,0)))</f>
        <v/>
      </c>
      <c r="G18" s="38" t="str">
        <f>IF(ISERROR(VLOOKUP(D5,#REF!,63,0)),"",(VLOOKUP(D5,#REF!,63,0)))</f>
        <v/>
      </c>
      <c r="H18" s="37" t="str">
        <f>IF(ISERROR(VLOOKUP(D5,#REF!,64,0)),"",(VLOOKUP(D5,#REF!,64,0)))</f>
        <v/>
      </c>
      <c r="I18" s="21"/>
    </row>
    <row r="19" spans="2:9" ht="21" customHeight="1" x14ac:dyDescent="0.25">
      <c r="B19" s="19"/>
      <c r="C19" s="8" t="s">
        <v>3</v>
      </c>
      <c r="D19" s="10" t="str">
        <f>IF(ISERROR(VLOOKUP($D5,#REF!,7,0)),"",(VLOOKUP($D5,#REF!,7,0)))</f>
        <v/>
      </c>
      <c r="E19" s="38" t="str">
        <f>IF(ISERROR(VLOOKUP(D5,#REF!,25,0)),"",(VLOOKUP(D5,#REF!,25,0)))</f>
        <v/>
      </c>
      <c r="F19" s="37" t="str">
        <f>IF(ISERROR(VLOOKUP(D5,#REF!,26,0)),"",(VLOOKUP(D5,#REF!,26,0)))</f>
        <v/>
      </c>
      <c r="G19" s="38" t="str">
        <f>IF(ISERROR(VLOOKUP(D5,#REF!,65,0)),"",(VLOOKUP(D5,#REF!,65,0)))</f>
        <v/>
      </c>
      <c r="H19" s="37" t="str">
        <f>IF(ISERROR(VLOOKUP(D5,#REF!,66,0)),"",(VLOOKUP(D5,#REF!,66,0)))</f>
        <v/>
      </c>
      <c r="I19" s="21"/>
    </row>
    <row r="20" spans="2:9" ht="21" customHeight="1" x14ac:dyDescent="0.25">
      <c r="B20" s="19"/>
      <c r="C20" s="1" t="s">
        <v>4</v>
      </c>
      <c r="D20" s="5" t="str">
        <f>IF(ISERROR(VLOOKUP($D5,#REF!,9,0)),"",(VLOOKUP($D5,#REF!,9,0)))</f>
        <v/>
      </c>
      <c r="E20" s="38" t="str">
        <f>IF(ISERROR(VLOOKUP(D5,#REF!,27,0)),"",(VLOOKUP(D5,#REF!,27,0)))</f>
        <v/>
      </c>
      <c r="F20" s="37" t="str">
        <f>IF(ISERROR(VLOOKUP(D5,#REF!,28,0)),"",(VLOOKUP(D5,#REF!,28,0)))</f>
        <v/>
      </c>
      <c r="G20" s="38" t="str">
        <f>IF(ISERROR(VLOOKUP(D5,#REF!,67,0)),"",(VLOOKUP(D5,#REF!,67,0)))</f>
        <v/>
      </c>
      <c r="H20" s="37" t="str">
        <f>IF(ISERROR(VLOOKUP(D5,#REF!,68,0)),"",(VLOOKUP(D5,#REF!,68,0)))</f>
        <v/>
      </c>
      <c r="I20" s="21"/>
    </row>
    <row r="21" spans="2:9" ht="21" customHeight="1" x14ac:dyDescent="0.25">
      <c r="B21" s="19"/>
      <c r="C21" s="8" t="s">
        <v>33</v>
      </c>
      <c r="D21" s="11" t="str">
        <f>IF(ISERROR(VLOOKUP($D5,#REF!,10,0)),"",(VLOOKUP($D5,#REF!,10,0)))</f>
        <v/>
      </c>
      <c r="E21" s="38" t="str">
        <f>IF(ISERROR(VLOOKUP(D5,#REF!,29,0)),"",(VLOOKUP(D5,#REF!,29,0)))</f>
        <v/>
      </c>
      <c r="F21" s="37" t="str">
        <f>IF(ISERROR(VLOOKUP(D5,#REF!,30,0)),"",(VLOOKUP(D5,#REF!,30,0)))</f>
        <v/>
      </c>
      <c r="G21" s="38" t="str">
        <f>IF(ISERROR(VLOOKUP(D5,#REF!,69,0)),"",(VLOOKUP(D5,#REF!,69,0)))</f>
        <v/>
      </c>
      <c r="H21" s="37" t="str">
        <f>IF(ISERROR(VLOOKUP(D5,#REF!,70,0)),"",(VLOOKUP(D5,#REF!,70,0)))</f>
        <v/>
      </c>
      <c r="I21" s="21"/>
    </row>
    <row r="22" spans="2:9" ht="21" customHeight="1" x14ac:dyDescent="0.25">
      <c r="B22" s="19"/>
      <c r="C22" s="1" t="s">
        <v>17</v>
      </c>
      <c r="D22" s="5" t="str">
        <f>IF(ISERROR(VLOOKUP($D5,#REF!,11,0)),"",(VLOOKUP($D5,#REF!,11,0)))</f>
        <v/>
      </c>
      <c r="E22" s="38" t="str">
        <f>IF(ISERROR(VLOOKUP(D5,#REF!,31,0)),"",(VLOOKUP(D5,#REF!,31,0)))</f>
        <v/>
      </c>
      <c r="F22" s="37" t="str">
        <f>IF(ISERROR(VLOOKUP(D5,#REF!,32,0)),"",(VLOOKUP(D5,#REF!,32,0)))</f>
        <v/>
      </c>
      <c r="G22" s="38" t="str">
        <f>IF(ISERROR(VLOOKUP(D5,#REF!,71,0)),"",(VLOOKUP(D5,#REF!,71,0)))</f>
        <v/>
      </c>
      <c r="H22" s="37" t="str">
        <f>IF(ISERROR(VLOOKUP(D5,#REF!,72,0)),"",(VLOOKUP(D5,#REF!,72,0)))</f>
        <v/>
      </c>
      <c r="I22" s="21"/>
    </row>
    <row r="23" spans="2:9" ht="21" customHeight="1" x14ac:dyDescent="0.25">
      <c r="B23" s="19"/>
      <c r="C23" s="8" t="s">
        <v>16</v>
      </c>
      <c r="D23" s="11" t="str">
        <f>IF(ISERROR(VLOOKUP($D5,#REF!,12,0)),"",(VLOOKUP($D5,#REF!,12,0)))</f>
        <v/>
      </c>
      <c r="E23" s="38" t="str">
        <f>IF(ISERROR(VLOOKUP(D5,#REF!,33,0)),"",(VLOOKUP(D5,#REF!,33,0)))</f>
        <v/>
      </c>
      <c r="F23" s="37" t="str">
        <f>IF(ISERROR(VLOOKUP(D5,#REF!,34,0)),"",(VLOOKUP(D5,#REF!,34,0)))</f>
        <v/>
      </c>
      <c r="G23" s="38" t="str">
        <f>IF(ISERROR(VLOOKUP(D5,#REF!,73,0)),"",(VLOOKUP(D5,#REF!,73,0)))</f>
        <v/>
      </c>
      <c r="H23" s="37" t="str">
        <f>IF(ISERROR(VLOOKUP(D5,#REF!,74,0)),"",(VLOOKUP(D5,#REF!,74,0)))</f>
        <v/>
      </c>
      <c r="I23" s="21"/>
    </row>
    <row r="24" spans="2:9" ht="21" customHeight="1" x14ac:dyDescent="0.25">
      <c r="B24" s="19"/>
      <c r="C24" s="1" t="s">
        <v>45</v>
      </c>
      <c r="D24" s="5" t="str">
        <f>IF(ISERROR(VLOOKUP($D5,#REF!,13,0)),"",(VLOOKUP($D5,#REF!,13,0)))</f>
        <v/>
      </c>
      <c r="E24" s="38" t="str">
        <f>IF(ISERROR(VLOOKUP(D5,#REF!,35,0)),"",(VLOOKUP(D5,#REF!,35,0)))</f>
        <v/>
      </c>
      <c r="F24" s="37" t="str">
        <f>IF(ISERROR(VLOOKUP(D5,#REF!,36,0)),"",(VLOOKUP(D5,#REF!,36,0)))</f>
        <v/>
      </c>
      <c r="G24" s="38" t="str">
        <f>IF(ISERROR(VLOOKUP(D5,#REF!,75,0)),"",(VLOOKUP(D5,#REF!,75,0)))</f>
        <v/>
      </c>
      <c r="H24" s="37" t="str">
        <f>IF(ISERROR(VLOOKUP(D5,#REF!,76,0)),"",(VLOOKUP(D5,#REF!,76,0)))</f>
        <v/>
      </c>
      <c r="I24" s="21"/>
    </row>
    <row r="25" spans="2:9" ht="21" customHeight="1" x14ac:dyDescent="0.25">
      <c r="B25" s="19"/>
      <c r="C25" s="8" t="s">
        <v>5</v>
      </c>
      <c r="D25" s="70" t="str">
        <f>IF(ISERROR(VLOOKUP($D5,#REF!,14,0)),"",(VLOOKUP($D5,#REF!,14,0)))</f>
        <v/>
      </c>
      <c r="E25" s="38" t="str">
        <f>IF(ISERROR(VLOOKUP(D5,#REF!,37,0)),"",(VLOOKUP(D5,#REF!,37,0)))</f>
        <v/>
      </c>
      <c r="F25" s="37" t="str">
        <f>IF(ISERROR(VLOOKUP(D5,#REF!,38,0)),"",(VLOOKUP(D5,#REF!,38,0)))</f>
        <v/>
      </c>
      <c r="G25" s="38" t="str">
        <f>IF(ISERROR(VLOOKUP(D5,#REF!,77,0)),"",(VLOOKUP(D5,#REF!,77,0)))</f>
        <v/>
      </c>
      <c r="H25" s="37" t="str">
        <f>IF(ISERROR(VLOOKUP(D5,#REF!,78,0)),"",(VLOOKUP(D5,#REF!,78,0)))</f>
        <v/>
      </c>
      <c r="I25" s="21"/>
    </row>
    <row r="26" spans="2:9" ht="21" customHeight="1" thickBot="1" x14ac:dyDescent="0.3">
      <c r="B26" s="19"/>
      <c r="C26" s="6" t="s">
        <v>11</v>
      </c>
      <c r="D26" s="7" t="str">
        <f>IF(ISERROR(VLOOKUP($D5,#REF!,15,0)),"",(VLOOKUP($D5,#REF!,15,0)))</f>
        <v/>
      </c>
      <c r="E26" s="38" t="str">
        <f>IF(ISERROR(VLOOKUP(D5,#REF!,39,0)),"",(VLOOKUP(D5,#REF!,39,0)))</f>
        <v/>
      </c>
      <c r="F26" s="37" t="str">
        <f>IF(ISERROR(VLOOKUP(D5,#REF!,40,0)),"",(VLOOKUP(D5,#REF!,40,0)))</f>
        <v/>
      </c>
      <c r="G26" s="38" t="str">
        <f>IF(ISERROR(VLOOKUP(D5,#REF!,79,0)),"",(VLOOKUP(D5,#REF!,79,0)))</f>
        <v/>
      </c>
      <c r="H26" s="37" t="str">
        <f>IF(ISERROR(VLOOKUP(D5,#REF!,80,0)),"",(VLOOKUP(D5,#REF!,80,0)))</f>
        <v/>
      </c>
      <c r="I26" s="21"/>
    </row>
    <row r="27" spans="2:9" ht="18.75" customHeight="1" thickBot="1" x14ac:dyDescent="0.3">
      <c r="B27" s="19"/>
      <c r="C27" s="39" t="s">
        <v>0</v>
      </c>
      <c r="D27" s="40" t="s">
        <v>14</v>
      </c>
      <c r="E27" s="38" t="str">
        <f>IF(ISERROR(VLOOKUP(D5,#REF!,41,0)),"",(VLOOKUP(D5,#REF!,41,0)))</f>
        <v/>
      </c>
      <c r="F27" s="37" t="str">
        <f>IF(ISERROR(VLOOKUP(D5,#REF!,42,0)),"",(VLOOKUP(D5,#REF!,42,0)))</f>
        <v/>
      </c>
      <c r="G27" s="38" t="str">
        <f>IF(ISERROR(VLOOKUP(D5,#REF!,81,0)),"",(VLOOKUP(D5,#REF!,81,0)))</f>
        <v/>
      </c>
      <c r="H27" s="37" t="str">
        <f>IF(ISERROR(VLOOKUP(D5,#REF!,82,0)),"",(VLOOKUP(D5,#REF!,82,0)))</f>
        <v/>
      </c>
      <c r="I27" s="21"/>
    </row>
    <row r="28" spans="2:9" ht="18.75" customHeight="1" x14ac:dyDescent="0.25">
      <c r="B28" s="19"/>
      <c r="C28" s="41" t="s">
        <v>24</v>
      </c>
      <c r="D28" s="42" t="str">
        <f>IF(ISERROR(VLOOKUP($D5,#REF!,16,0)),"",(VLOOKUP($D5,#REF!,16,0)))</f>
        <v/>
      </c>
      <c r="E28" s="36" t="str">
        <f>IF(ISERROR(VLOOKUP(D5,#REF!,43,0)),"",(VLOOKUP(D5,#REF!,43,0)))</f>
        <v/>
      </c>
      <c r="F28" s="37" t="str">
        <f>IF(ISERROR(VLOOKUP(D5,#REF!,44,0)),"",(VLOOKUP(D5,#REF!,44,0)))</f>
        <v/>
      </c>
      <c r="G28" s="38" t="str">
        <f>IF(ISERROR(VLOOKUP(D5,#REF!,83,0)),"",(VLOOKUP(D5,#REF!,83,0)))</f>
        <v/>
      </c>
      <c r="H28" s="37" t="str">
        <f>IF(ISERROR(VLOOKUP(D5,#REF!,84,0)),"",(VLOOKUP(D5,#REF!,84,0)))</f>
        <v/>
      </c>
      <c r="I28" s="21"/>
    </row>
    <row r="29" spans="2:9" ht="18.75" customHeight="1" x14ac:dyDescent="0.25">
      <c r="B29" s="19"/>
      <c r="C29" s="43" t="s">
        <v>23</v>
      </c>
      <c r="D29" s="44" t="str">
        <f>IF(ISERROR(VLOOKUP($D5,#REF!,17,0)),"",(VLOOKUP($D5,#REF!,17,0)))</f>
        <v/>
      </c>
      <c r="E29" s="38" t="str">
        <f>IF(ISERROR(VLOOKUP(D5,#REF!,45,0)),"",(VLOOKUP(D5,#REF!,45,0)))</f>
        <v/>
      </c>
      <c r="F29" s="37" t="str">
        <f>IF(ISERROR(VLOOKUP(D5,#REF!,46,0)),"",(VLOOKUP(D5,#REF!,46,0)))</f>
        <v/>
      </c>
      <c r="G29" s="38" t="str">
        <f>IF(ISERROR(VLOOKUP(D5,#REF!,85,0)),"",(VLOOKUP(D5,#REF!,85,0)))</f>
        <v/>
      </c>
      <c r="H29" s="37" t="str">
        <f>IF(ISERROR(VLOOKUP(D5,#REF!,86,0)),"",(VLOOKUP(D5,#REF!,86,0)))</f>
        <v/>
      </c>
      <c r="I29" s="21"/>
    </row>
    <row r="30" spans="2:9" ht="18.75" customHeight="1" x14ac:dyDescent="0.25">
      <c r="B30" s="19"/>
      <c r="C30" s="45" t="s">
        <v>22</v>
      </c>
      <c r="D30" s="46" t="str">
        <f>IF(ISERROR(VLOOKUP($D5,#REF!,18,0)),"",(VLOOKUP($D5,#REF!,18,0)))</f>
        <v/>
      </c>
      <c r="E30" s="38" t="str">
        <f>IF(ISERROR(VLOOKUP(D5,#REF!,47,0)),"",(VLOOKUP(D5,#REF!,47,0)))</f>
        <v/>
      </c>
      <c r="F30" s="37" t="str">
        <f>IF(ISERROR(VLOOKUP(D5,#REF!,48,0)),"",(VLOOKUP(D5,#REF!,48,0)))</f>
        <v/>
      </c>
      <c r="G30" s="38" t="str">
        <f>IF(ISERROR(VLOOKUP(D5,#REF!,87,0)),"",(VLOOKUP(D5,#REF!,87,0)))</f>
        <v/>
      </c>
      <c r="H30" s="37" t="str">
        <f>IF(ISERROR(VLOOKUP(D5,#REF!,88,0)),"",(VLOOKUP(D5,#REF!,88,0)))</f>
        <v/>
      </c>
      <c r="I30" s="21"/>
    </row>
    <row r="31" spans="2:9" ht="18.75" customHeight="1" thickBot="1" x14ac:dyDescent="0.3">
      <c r="B31" s="19"/>
      <c r="C31" s="47" t="s">
        <v>27</v>
      </c>
      <c r="D31" s="48" t="str">
        <f>IF(ISERROR(VLOOKUP($D5,#REF!,19,0)),"",(VLOOKUP($D5,#REF!,19,0)))</f>
        <v/>
      </c>
      <c r="E31" s="38" t="str">
        <f>IF(ISERROR(VLOOKUP(D5,#REF!,49,0)),"",(VLOOKUP(D5,#REF!,49,0)))</f>
        <v/>
      </c>
      <c r="F31" s="37" t="str">
        <f>IF(ISERROR(VLOOKUP(D5,#REF!,50,0)),"",(VLOOKUP(D5,#REF!,50,0)))</f>
        <v/>
      </c>
      <c r="G31" s="38" t="str">
        <f>IF(ISERROR(VLOOKUP(D5,#REF!,89,0)),"",(VLOOKUP(D5,#REF!,89,0)))</f>
        <v/>
      </c>
      <c r="H31" s="37" t="str">
        <f>IF(ISERROR(VLOOKUP(D5,#REF!,90,0)),"",(VLOOKUP(D5,#REF!,90,0)))</f>
        <v/>
      </c>
      <c r="I31" s="21"/>
    </row>
    <row r="32" spans="2:9" ht="20.25" customHeight="1" thickBot="1" x14ac:dyDescent="0.3">
      <c r="B32" s="19"/>
      <c r="C32" s="49" t="s">
        <v>28</v>
      </c>
      <c r="D32" s="50" t="str">
        <f>IF(ISERROR(VLOOKUP($D5,#REF!,20,0)),"",(VLOOKUP($D5,#REF!,20,0)))</f>
        <v/>
      </c>
      <c r="E32" s="51" t="str">
        <f>IF(ISERROR(VLOOKUP(D5,#REF!,51,0)),"",(VLOOKUP(D5,#REF!,51,0)))</f>
        <v/>
      </c>
      <c r="F32" s="37" t="str">
        <f>IF(ISERROR(VLOOKUP(D5,#REF!,52,0)),"",(VLOOKUP(D5,#REF!,52,0)))</f>
        <v/>
      </c>
      <c r="G32" s="38" t="str">
        <f>IF(ISERROR(VLOOKUP(D5,#REF!,91,0)),"",(VLOOKUP(D5,#REF!,91,0)))</f>
        <v/>
      </c>
      <c r="H32" s="37" t="str">
        <f>IF(ISERROR(VLOOKUP(D5,#REF!,92,0)),"",(VLOOKUP(D5,#REF!,92,0)))</f>
        <v/>
      </c>
      <c r="I32" s="21"/>
    </row>
    <row r="33" spans="2:9" ht="20.25" customHeight="1" x14ac:dyDescent="0.25">
      <c r="B33" s="19"/>
      <c r="C33" s="289" t="s">
        <v>18</v>
      </c>
      <c r="D33" s="290"/>
      <c r="E33" s="51" t="str">
        <f>IF(ISERROR(VLOOKUP(D5,#REF!,53,0)),"",(VLOOKUP(D5,#REF!,53,0)))</f>
        <v/>
      </c>
      <c r="F33" s="37" t="str">
        <f>IF(ISERROR(VLOOKUP(D5,#REF!,54,0)),"",(VLOOKUP(D5,#REF!,54,0)))</f>
        <v/>
      </c>
      <c r="G33" s="38" t="str">
        <f>IF(ISERROR(VLOOKUP(D5,#REF!,93,0)),"",(VLOOKUP(D5,#REF!,93,0)))</f>
        <v/>
      </c>
      <c r="H33" s="69" t="str">
        <f>IF(ISERROR(VLOOKUP(D5,#REF!,94,0)),"",(VLOOKUP(D5,#REF!,94,0)))</f>
        <v/>
      </c>
      <c r="I33" s="21"/>
    </row>
    <row r="34" spans="2:9" ht="21" customHeight="1" thickBot="1" x14ac:dyDescent="0.3">
      <c r="B34" s="19"/>
      <c r="C34" s="291"/>
      <c r="D34" s="292"/>
      <c r="E34" s="51" t="str">
        <f>IF(ISERROR(VLOOKUP(D5,#REF!,55,0)),"",(VLOOKUP(D5,#REF!,55,0)))</f>
        <v/>
      </c>
      <c r="F34" s="37" t="str">
        <f>IF(ISERROR(VLOOKUP(D5,#REF!,56,0)),"",(VLOOKUP(D5,#REF!,56,0)))</f>
        <v/>
      </c>
      <c r="G34" s="38" t="str">
        <f>IF(ISERROR(VLOOKUP(D5,#REF!,95,0)),"",(VLOOKUP(D5,#REF!,95,0)))</f>
        <v/>
      </c>
      <c r="H34" s="69" t="str">
        <f>IF(ISERROR(VLOOKUP(D5,#REF!,96,0)),"",(VLOOKUP(D5,#REF!,96,0)))</f>
        <v/>
      </c>
      <c r="I34" s="21"/>
    </row>
    <row r="35" spans="2:9" ht="21" customHeight="1" x14ac:dyDescent="0.25">
      <c r="B35" s="19"/>
      <c r="C35" s="52" t="s">
        <v>20</v>
      </c>
      <c r="D35" s="53"/>
      <c r="E35" s="51" t="str">
        <f>IF(ISERROR(VLOOKUP(D5,#REF!,57,0)),"",(VLOOKUP(D5,#REF!,57,0)))</f>
        <v/>
      </c>
      <c r="F35" s="37" t="str">
        <f>IF(ISERROR(VLOOKUP(D5,#REF!,58,0)),"",(VLOOKUP(D5,#REF!,58,0)))</f>
        <v/>
      </c>
      <c r="G35" s="38" t="str">
        <f>IF(ISERROR(VLOOKUP(D5,#REF!,97,0)),"",(VLOOKUP(D5,#REF!,97,0)))</f>
        <v/>
      </c>
      <c r="H35" s="69" t="str">
        <f>IF(ISERROR(VLOOKUP(D5,#REF!,98,0)),"",(VLOOKUP(D5,#REF!,98,0)))</f>
        <v/>
      </c>
      <c r="I35" s="21"/>
    </row>
    <row r="36" spans="2:9" ht="21" customHeight="1" thickBot="1" x14ac:dyDescent="0.3">
      <c r="B36" s="19"/>
      <c r="C36" s="54" t="s">
        <v>6</v>
      </c>
      <c r="D36" s="55"/>
      <c r="E36" s="51" t="str">
        <f>IF(ISERROR(VLOOKUP(D5,#REF!,59,0)),"",(VLOOKUP(D5,#REF!,59,0)))</f>
        <v/>
      </c>
      <c r="F36" s="37" t="str">
        <f>IF(ISERROR(VLOOKUP(D5,#REF!,60,0)),"",(VLOOKUP(D5,#REF!,60,0)))</f>
        <v/>
      </c>
      <c r="G36" s="38" t="str">
        <f>IF(ISERROR(VLOOKUP(D5,#REF!,99,0)),"",(VLOOKUP(D5,#REF!,99,0)))</f>
        <v/>
      </c>
      <c r="H36" s="69" t="str">
        <f>IF(ISERROR(VLOOKUP(D5,#REF!,100,0)),"",(VLOOKUP(D5,#REF!,100,0)))</f>
        <v/>
      </c>
      <c r="I36" s="21"/>
    </row>
    <row r="37" spans="2:9" ht="21" customHeight="1" thickBot="1" x14ac:dyDescent="0.3">
      <c r="B37" s="19"/>
      <c r="C37" s="56" t="s">
        <v>7</v>
      </c>
      <c r="D37" s="57"/>
      <c r="E37" s="293" t="s">
        <v>19</v>
      </c>
      <c r="F37" s="294"/>
      <c r="G37" s="294"/>
      <c r="H37" s="295"/>
      <c r="I37" s="21"/>
    </row>
    <row r="38" spans="2:9" ht="21" customHeight="1" x14ac:dyDescent="0.25">
      <c r="B38" s="19"/>
      <c r="C38" s="58" t="s">
        <v>31</v>
      </c>
      <c r="D38" s="55"/>
      <c r="E38" s="299" t="str">
        <f>(D7)</f>
        <v/>
      </c>
      <c r="F38" s="300"/>
      <c r="G38" s="300"/>
      <c r="H38" s="301"/>
      <c r="I38" s="21"/>
    </row>
    <row r="39" spans="2:9" ht="21" customHeight="1" x14ac:dyDescent="0.25">
      <c r="B39" s="19"/>
      <c r="C39" s="59" t="s">
        <v>32</v>
      </c>
      <c r="D39" s="57"/>
      <c r="E39" s="296" t="s">
        <v>8</v>
      </c>
      <c r="F39" s="297"/>
      <c r="G39" s="297"/>
      <c r="H39" s="298"/>
      <c r="I39" s="21"/>
    </row>
    <row r="40" spans="2:9" ht="21" customHeight="1" thickBot="1" x14ac:dyDescent="0.3">
      <c r="B40" s="19"/>
      <c r="C40" s="60" t="s">
        <v>9</v>
      </c>
      <c r="D40" s="61"/>
      <c r="E40" s="286"/>
      <c r="F40" s="287"/>
      <c r="G40" s="287"/>
      <c r="H40" s="288"/>
      <c r="I40" s="21"/>
    </row>
    <row r="41" spans="2:9" ht="7.5" customHeight="1" thickBot="1" x14ac:dyDescent="0.3">
      <c r="B41" s="62"/>
      <c r="C41" s="63"/>
      <c r="D41" s="63"/>
      <c r="E41" s="63"/>
      <c r="F41" s="63"/>
      <c r="G41" s="63"/>
      <c r="H41" s="63"/>
      <c r="I41" s="64"/>
    </row>
    <row r="504" spans="3:8" x14ac:dyDescent="0.25">
      <c r="C504" s="65"/>
      <c r="D504" s="66"/>
      <c r="E504" s="66"/>
      <c r="F504" s="66"/>
      <c r="G504" s="66"/>
      <c r="H504" s="66"/>
    </row>
    <row r="505" spans="3:8" x14ac:dyDescent="0.25">
      <c r="C505" s="65"/>
      <c r="D505" s="67"/>
      <c r="E505" s="67"/>
      <c r="F505" s="67"/>
      <c r="G505" s="67"/>
      <c r="H505" s="67"/>
    </row>
    <row r="506" spans="3:8" x14ac:dyDescent="0.25">
      <c r="C506" s="65"/>
      <c r="D506" s="68"/>
      <c r="E506" s="68"/>
      <c r="F506" s="68"/>
      <c r="G506" s="68"/>
      <c r="H506" s="67"/>
    </row>
    <row r="507" spans="3:8" x14ac:dyDescent="0.25">
      <c r="C507" s="65"/>
      <c r="D507" s="68"/>
      <c r="E507" s="68"/>
      <c r="F507" s="68"/>
      <c r="G507" s="68"/>
      <c r="H507" s="67"/>
    </row>
    <row r="508" spans="3:8" x14ac:dyDescent="0.25">
      <c r="C508" s="65"/>
      <c r="D508" s="68"/>
      <c r="E508" s="68"/>
      <c r="F508" s="68"/>
      <c r="G508" s="68"/>
      <c r="H508" s="67"/>
    </row>
    <row r="509" spans="3:8" x14ac:dyDescent="0.25">
      <c r="C509" s="65"/>
      <c r="D509" s="68"/>
      <c r="E509" s="68"/>
      <c r="F509" s="68"/>
      <c r="G509" s="68"/>
      <c r="H509" s="67"/>
    </row>
    <row r="510" spans="3:8" x14ac:dyDescent="0.25">
      <c r="C510" s="65"/>
      <c r="D510" s="68"/>
      <c r="E510" s="68"/>
      <c r="F510" s="68"/>
      <c r="G510" s="68"/>
      <c r="H510" s="67"/>
    </row>
    <row r="511" spans="3:8" x14ac:dyDescent="0.25">
      <c r="C511" s="65"/>
      <c r="D511" s="68"/>
      <c r="E511" s="68"/>
      <c r="F511" s="68"/>
      <c r="G511" s="68"/>
      <c r="H511" s="67"/>
    </row>
    <row r="512" spans="3:8" x14ac:dyDescent="0.25">
      <c r="C512" s="65"/>
      <c r="D512" s="68"/>
      <c r="E512" s="68"/>
      <c r="F512" s="68"/>
      <c r="G512" s="68"/>
      <c r="H512" s="67"/>
    </row>
    <row r="513" spans="3:8" x14ac:dyDescent="0.25">
      <c r="C513" s="65"/>
      <c r="D513" s="68"/>
      <c r="E513" s="68"/>
      <c r="F513" s="68"/>
      <c r="G513" s="68"/>
      <c r="H513" s="67"/>
    </row>
    <row r="514" spans="3:8" x14ac:dyDescent="0.25">
      <c r="C514" s="65"/>
      <c r="D514" s="68"/>
      <c r="E514" s="68"/>
      <c r="F514" s="68"/>
      <c r="G514" s="68"/>
      <c r="H514" s="67"/>
    </row>
    <row r="515" spans="3:8" x14ac:dyDescent="0.25">
      <c r="C515" s="65"/>
      <c r="D515" s="68"/>
      <c r="E515" s="68"/>
      <c r="F515" s="68"/>
      <c r="G515" s="68"/>
      <c r="H515" s="67"/>
    </row>
    <row r="516" spans="3:8" x14ac:dyDescent="0.25">
      <c r="C516" s="65"/>
      <c r="D516" s="68"/>
      <c r="E516" s="68"/>
      <c r="F516" s="68"/>
      <c r="G516" s="68"/>
      <c r="H516" s="67"/>
    </row>
    <row r="517" spans="3:8" x14ac:dyDescent="0.25">
      <c r="C517" s="65"/>
      <c r="D517" s="68"/>
      <c r="E517" s="68"/>
      <c r="F517" s="68"/>
      <c r="G517" s="68"/>
      <c r="H517" s="67"/>
    </row>
    <row r="518" spans="3:8" x14ac:dyDescent="0.25">
      <c r="C518" s="65"/>
      <c r="D518" s="68"/>
      <c r="E518" s="68"/>
      <c r="F518" s="68"/>
      <c r="G518" s="68"/>
      <c r="H518" s="67"/>
    </row>
    <row r="519" spans="3:8" x14ac:dyDescent="0.25">
      <c r="C519" s="65"/>
      <c r="D519" s="67"/>
      <c r="E519" s="67"/>
      <c r="F519" s="67"/>
      <c r="G519" s="67"/>
      <c r="H519" s="67"/>
    </row>
    <row r="520" spans="3:8" x14ac:dyDescent="0.25">
      <c r="C520" s="65"/>
      <c r="D520" s="66"/>
      <c r="E520" s="66"/>
      <c r="F520" s="66"/>
      <c r="G520" s="66"/>
      <c r="H520" s="66"/>
    </row>
    <row r="538" spans="3:7" s="12" customFormat="1" x14ac:dyDescent="0.25">
      <c r="C538" s="65"/>
      <c r="D538" s="66"/>
      <c r="E538" s="66"/>
      <c r="F538" s="66"/>
      <c r="G538" s="66"/>
    </row>
    <row r="539" spans="3:7" s="12" customFormat="1" x14ac:dyDescent="0.25">
      <c r="C539" s="65"/>
      <c r="D539" s="66"/>
      <c r="E539" s="66"/>
      <c r="F539" s="66"/>
      <c r="G539" s="66"/>
    </row>
  </sheetData>
  <sheetProtection formatCells="0" formatColumns="0" formatRows="0" insertColumns="0" insertRows="0" insertHyperlinks="0" deleteColumns="0" deleteRows="0" sort="0" autoFilter="0" pivotTables="0"/>
  <mergeCells count="11">
    <mergeCell ref="C33:D34"/>
    <mergeCell ref="E37:H37"/>
    <mergeCell ref="E38:H38"/>
    <mergeCell ref="E39:H39"/>
    <mergeCell ref="E40:H40"/>
    <mergeCell ref="C3:H3"/>
    <mergeCell ref="C4:H4"/>
    <mergeCell ref="E5:H13"/>
    <mergeCell ref="E14:H14"/>
    <mergeCell ref="C15:D15"/>
    <mergeCell ref="E15:H15"/>
  </mergeCells>
  <phoneticPr fontId="0" type="noConversion"/>
  <hyperlinks>
    <hyperlink ref="E14:H14" location="'HAKEM BİLGİLERİ'!A101" display="&quot;Hakem Bilgilerine Dönmek İçin Tıkla&quot;"/>
  </hyperlinks>
  <pageMargins left="0.31496062992125984" right="0.23622047244094491" top="0.51181102362204722" bottom="0.31496062992125984" header="0.39370078740157483" footer="0.19685039370078741"/>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105</vt:i4>
      </vt:variant>
      <vt:variant>
        <vt:lpstr>Adlandırılmış Aralıklar</vt:lpstr>
      </vt:variant>
      <vt:variant>
        <vt:i4>2</vt:i4>
      </vt:variant>
    </vt:vector>
  </HeadingPairs>
  <TitlesOfParts>
    <vt:vector size="107" baseType="lpstr">
      <vt:lpstr>KURS BİLGİLERİ</vt:lpstr>
      <vt:lpstr>HAKEM BİLGİ FORMU</vt:lpstr>
      <vt:lpstr>KURS DİLEKÇESİ</vt:lpstr>
      <vt:lpstr>KURS PROGRAMI</vt:lpstr>
      <vt:lpstr>KURS BELGELERİ</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93</vt:lpstr>
      <vt:lpstr>92</vt:lpstr>
      <vt:lpstr>94</vt:lpstr>
      <vt:lpstr>95</vt:lpstr>
      <vt:lpstr>96</vt:lpstr>
      <vt:lpstr>97</vt:lpstr>
      <vt:lpstr>98</vt:lpstr>
      <vt:lpstr>99</vt:lpstr>
      <vt:lpstr>100</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2014-03-23T10:49:17Z</cp:lastPrinted>
  <dcterms:created xsi:type="dcterms:W3CDTF">2009-01-06T14:36:27Z</dcterms:created>
  <dcterms:modified xsi:type="dcterms:W3CDTF">2015-04-01T13:30:45Z</dcterms:modified>
</cp:coreProperties>
</file>