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2070" windowWidth="15480" windowHeight="9585" tabRatio="939" activeTab="7"/>
  </bookViews>
  <sheets>
    <sheet name="YARIŞMA BİLGİLERİ" sheetId="68" r:id="rId1"/>
    <sheet name="YARIŞMA PROGRAMI" sheetId="150" r:id="rId2"/>
    <sheet name="KAYIT LİSTESİ" sheetId="262" r:id="rId3"/>
    <sheet name="1.Gün Start Listesi" sheetId="304" r:id="rId4"/>
    <sheet name="100m." sheetId="285" r:id="rId5"/>
    <sheet name="Yüksek" sheetId="287" r:id="rId6"/>
    <sheet name="FırlatmaTopu" sheetId="298" r:id="rId7"/>
    <sheet name="Genel Puan Tablosu" sheetId="307" r:id="rId8"/>
    <sheet name="2.Gün Start Listesi " sheetId="306" r:id="rId9"/>
    <sheet name="1000m." sheetId="284" r:id="rId10"/>
    <sheet name="Uzun" sheetId="288" r:id="rId11"/>
    <sheet name="4x100m." sheetId="286" r:id="rId12"/>
    <sheet name="ALMANAK TOPLU SONUÇ" sheetId="268" r:id="rId13"/>
    <sheet name="PUAN" sheetId="308" r:id="rId14"/>
  </sheets>
  <definedNames>
    <definedName name="_10Excel_BuiltIn_Print_Area_9_1">#N/A</definedName>
    <definedName name="_1Excel_BuiltIn_Print_Area_11_1">#N/A</definedName>
    <definedName name="_2Excel_BuiltIn_Print_Area_12_1">#N/A</definedName>
    <definedName name="_3Excel_BuiltIn_Print_Area_13_1">#N/A</definedName>
    <definedName name="_4Excel_BuiltIn_Print_Area_16_1">#N/A</definedName>
    <definedName name="_5Excel_BuiltIn_Print_Area_19_1">#N/A</definedName>
    <definedName name="_6Excel_BuiltIn_Print_Area_20_1">#N/A</definedName>
    <definedName name="_7Excel_BuiltIn_Print_Area_21_1">#N/A</definedName>
    <definedName name="_8Excel_BuiltIn_Print_Area_4_1">#N/A</definedName>
    <definedName name="_9Excel_BuiltIn_Print_Area_5_1">#N/A</definedName>
    <definedName name="_xlnm._FilterDatabase" localSheetId="2" hidden="1">'KAYIT LİSTESİ'!$A$3:$L$147</definedName>
    <definedName name="Excel_BuiltIn__FilterDatabase_3" localSheetId="2">#REF!</definedName>
    <definedName name="Excel_BuiltIn__FilterDatabase_3">#REF!</definedName>
    <definedName name="Excel_BuiltIn__FilterDatabase_3_1">#N/A</definedName>
    <definedName name="Excel_BuiltIn_Print_Area_11" localSheetId="9">#REF!</definedName>
    <definedName name="Excel_BuiltIn_Print_Area_11" localSheetId="4">#REF!</definedName>
    <definedName name="Excel_BuiltIn_Print_Area_11" localSheetId="8">#REF!</definedName>
    <definedName name="Excel_BuiltIn_Print_Area_11" localSheetId="11">#REF!</definedName>
    <definedName name="Excel_BuiltIn_Print_Area_11" localSheetId="6">#REF!</definedName>
    <definedName name="Excel_BuiltIn_Print_Area_11" localSheetId="7">#REF!</definedName>
    <definedName name="Excel_BuiltIn_Print_Area_11" localSheetId="2">#REF!</definedName>
    <definedName name="Excel_BuiltIn_Print_Area_11" localSheetId="10">#REF!</definedName>
    <definedName name="Excel_BuiltIn_Print_Area_11" localSheetId="5">#REF!</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 localSheetId="9">#REF!</definedName>
    <definedName name="Excel_BuiltIn_Print_Area_12" localSheetId="4">#REF!</definedName>
    <definedName name="Excel_BuiltIn_Print_Area_12" localSheetId="8">#REF!</definedName>
    <definedName name="Excel_BuiltIn_Print_Area_12" localSheetId="11">#REF!</definedName>
    <definedName name="Excel_BuiltIn_Print_Area_12" localSheetId="6">#REF!</definedName>
    <definedName name="Excel_BuiltIn_Print_Area_12" localSheetId="7">#REF!</definedName>
    <definedName name="Excel_BuiltIn_Print_Area_12" localSheetId="2">#REF!</definedName>
    <definedName name="Excel_BuiltIn_Print_Area_12" localSheetId="10">#REF!</definedName>
    <definedName name="Excel_BuiltIn_Print_Area_12" localSheetId="5">#REF!</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 localSheetId="9">#REF!</definedName>
    <definedName name="Excel_BuiltIn_Print_Area_13" localSheetId="4">#REF!</definedName>
    <definedName name="Excel_BuiltIn_Print_Area_13" localSheetId="8">#REF!</definedName>
    <definedName name="Excel_BuiltIn_Print_Area_13" localSheetId="11">#REF!</definedName>
    <definedName name="Excel_BuiltIn_Print_Area_13" localSheetId="6">#REF!</definedName>
    <definedName name="Excel_BuiltIn_Print_Area_13" localSheetId="7">#REF!</definedName>
    <definedName name="Excel_BuiltIn_Print_Area_13" localSheetId="2">#REF!</definedName>
    <definedName name="Excel_BuiltIn_Print_Area_13" localSheetId="10">#REF!</definedName>
    <definedName name="Excel_BuiltIn_Print_Area_13" localSheetId="5">#REF!</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 localSheetId="9">#REF!</definedName>
    <definedName name="Excel_BuiltIn_Print_Area_16" localSheetId="4">#REF!</definedName>
    <definedName name="Excel_BuiltIn_Print_Area_16" localSheetId="8">#REF!</definedName>
    <definedName name="Excel_BuiltIn_Print_Area_16" localSheetId="11">#REF!</definedName>
    <definedName name="Excel_BuiltIn_Print_Area_16" localSheetId="6">#REF!</definedName>
    <definedName name="Excel_BuiltIn_Print_Area_16" localSheetId="7">#REF!</definedName>
    <definedName name="Excel_BuiltIn_Print_Area_16" localSheetId="2">#REF!</definedName>
    <definedName name="Excel_BuiltIn_Print_Area_16" localSheetId="10">#REF!</definedName>
    <definedName name="Excel_BuiltIn_Print_Area_16" localSheetId="5">#REF!</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 localSheetId="9">#REF!</definedName>
    <definedName name="Excel_BuiltIn_Print_Area_19" localSheetId="4">#REF!</definedName>
    <definedName name="Excel_BuiltIn_Print_Area_19" localSheetId="8">#REF!</definedName>
    <definedName name="Excel_BuiltIn_Print_Area_19" localSheetId="11">#REF!</definedName>
    <definedName name="Excel_BuiltIn_Print_Area_19" localSheetId="6">#REF!</definedName>
    <definedName name="Excel_BuiltIn_Print_Area_19" localSheetId="7">#REF!</definedName>
    <definedName name="Excel_BuiltIn_Print_Area_19" localSheetId="2">#REF!</definedName>
    <definedName name="Excel_BuiltIn_Print_Area_19" localSheetId="10">#REF!</definedName>
    <definedName name="Excel_BuiltIn_Print_Area_19" localSheetId="5">#REF!</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 localSheetId="9">#REF!</definedName>
    <definedName name="Excel_BuiltIn_Print_Area_20" localSheetId="4">#REF!</definedName>
    <definedName name="Excel_BuiltIn_Print_Area_20" localSheetId="8">#REF!</definedName>
    <definedName name="Excel_BuiltIn_Print_Area_20" localSheetId="11">#REF!</definedName>
    <definedName name="Excel_BuiltIn_Print_Area_20" localSheetId="6">#REF!</definedName>
    <definedName name="Excel_BuiltIn_Print_Area_20" localSheetId="7">#REF!</definedName>
    <definedName name="Excel_BuiltIn_Print_Area_20" localSheetId="2">#REF!</definedName>
    <definedName name="Excel_BuiltIn_Print_Area_20" localSheetId="10">#REF!</definedName>
    <definedName name="Excel_BuiltIn_Print_Area_20" localSheetId="5">#REF!</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 localSheetId="9">#REF!</definedName>
    <definedName name="Excel_BuiltIn_Print_Area_21" localSheetId="4">#REF!</definedName>
    <definedName name="Excel_BuiltIn_Print_Area_21" localSheetId="8">#REF!</definedName>
    <definedName name="Excel_BuiltIn_Print_Area_21" localSheetId="11">#REF!</definedName>
    <definedName name="Excel_BuiltIn_Print_Area_21" localSheetId="6">#REF!</definedName>
    <definedName name="Excel_BuiltIn_Print_Area_21" localSheetId="7">#REF!</definedName>
    <definedName name="Excel_BuiltIn_Print_Area_21" localSheetId="2">#REF!</definedName>
    <definedName name="Excel_BuiltIn_Print_Area_21" localSheetId="10">#REF!</definedName>
    <definedName name="Excel_BuiltIn_Print_Area_21" localSheetId="5">#REF!</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 localSheetId="9">#REF!</definedName>
    <definedName name="Excel_BuiltIn_Print_Area_4" localSheetId="4">#REF!</definedName>
    <definedName name="Excel_BuiltIn_Print_Area_4" localSheetId="8">#REF!</definedName>
    <definedName name="Excel_BuiltIn_Print_Area_4" localSheetId="11">#REF!</definedName>
    <definedName name="Excel_BuiltIn_Print_Area_4" localSheetId="6">#REF!</definedName>
    <definedName name="Excel_BuiltIn_Print_Area_4" localSheetId="7">#REF!</definedName>
    <definedName name="Excel_BuiltIn_Print_Area_4" localSheetId="2">#REF!</definedName>
    <definedName name="Excel_BuiltIn_Print_Area_4" localSheetId="10">#REF!</definedName>
    <definedName name="Excel_BuiltIn_Print_Area_4" localSheetId="5">#REF!</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 localSheetId="9">#REF!</definedName>
    <definedName name="Excel_BuiltIn_Print_Area_5" localSheetId="4">#REF!</definedName>
    <definedName name="Excel_BuiltIn_Print_Area_5" localSheetId="8">#REF!</definedName>
    <definedName name="Excel_BuiltIn_Print_Area_5" localSheetId="11">#REF!</definedName>
    <definedName name="Excel_BuiltIn_Print_Area_5" localSheetId="6">#REF!</definedName>
    <definedName name="Excel_BuiltIn_Print_Area_5" localSheetId="7">#REF!</definedName>
    <definedName name="Excel_BuiltIn_Print_Area_5" localSheetId="2">#REF!</definedName>
    <definedName name="Excel_BuiltIn_Print_Area_5" localSheetId="10">#REF!</definedName>
    <definedName name="Excel_BuiltIn_Print_Area_5" localSheetId="5">#REF!</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 localSheetId="9">#REF!</definedName>
    <definedName name="Excel_BuiltIn_Print_Area_9" localSheetId="4">#REF!</definedName>
    <definedName name="Excel_BuiltIn_Print_Area_9" localSheetId="8">#REF!</definedName>
    <definedName name="Excel_BuiltIn_Print_Area_9" localSheetId="11">#REF!</definedName>
    <definedName name="Excel_BuiltIn_Print_Area_9" localSheetId="6">#REF!</definedName>
    <definedName name="Excel_BuiltIn_Print_Area_9" localSheetId="7">#REF!</definedName>
    <definedName name="Excel_BuiltIn_Print_Area_9" localSheetId="2">#REF!</definedName>
    <definedName name="Excel_BuiltIn_Print_Area_9" localSheetId="10">#REF!</definedName>
    <definedName name="Excel_BuiltIn_Print_Area_9" localSheetId="5">#REF!</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9">'1000m.'!$A$1:$Q$63</definedName>
    <definedName name="_xlnm.Print_Area" localSheetId="4">'100m.'!$A$1:$Q$47</definedName>
    <definedName name="_xlnm.Print_Area" localSheetId="11">'4x100m.'!$A$1:$Q$36</definedName>
    <definedName name="_xlnm.Print_Area" localSheetId="6">FırlatmaTopu!$A$1:$M$49</definedName>
    <definedName name="_xlnm.Print_Area" localSheetId="7">'Genel Puan Tablosu'!$A$1:$R$20</definedName>
    <definedName name="_xlnm.Print_Area" localSheetId="2">'KAYIT LİSTESİ'!$A$1:$L$422</definedName>
    <definedName name="_xlnm.Print_Area" localSheetId="10">Uzun!$A$1:$M$49</definedName>
    <definedName name="_xlnm.Print_Area" localSheetId="5">Yüksek!$A$1:$AN$35</definedName>
    <definedName name="_xlnm.Print_Titles" localSheetId="2">'KAYIT LİSTESİ'!$1:$3</definedName>
  </definedNames>
  <calcPr calcId="125725"/>
</workbook>
</file>

<file path=xl/calcChain.xml><?xml version="1.0" encoding="utf-8"?>
<calcChain xmlns="http://schemas.openxmlformats.org/spreadsheetml/2006/main">
  <c r="A14" i="68"/>
  <c r="A2" i="298" s="1"/>
  <c r="O29" i="286"/>
  <c r="O30"/>
  <c r="O31"/>
  <c r="O32"/>
  <c r="O33"/>
  <c r="O34"/>
  <c r="O35"/>
  <c r="O28"/>
  <c r="G34"/>
  <c r="G35"/>
  <c r="G32"/>
  <c r="G33"/>
  <c r="G26"/>
  <c r="G27"/>
  <c r="G28"/>
  <c r="G29"/>
  <c r="G30"/>
  <c r="G31"/>
  <c r="Q3" i="287"/>
  <c r="O61" i="284"/>
  <c r="O60"/>
  <c r="O59"/>
  <c r="O58"/>
  <c r="O57"/>
  <c r="O56"/>
  <c r="O55"/>
  <c r="O54"/>
  <c r="O53"/>
  <c r="O52"/>
  <c r="O51"/>
  <c r="O50"/>
  <c r="O47"/>
  <c r="O46"/>
  <c r="O45"/>
  <c r="O44"/>
  <c r="O43"/>
  <c r="O42"/>
  <c r="O41"/>
  <c r="O40"/>
  <c r="O39"/>
  <c r="O38"/>
  <c r="O37"/>
  <c r="O36"/>
  <c r="O33"/>
  <c r="O32"/>
  <c r="O31"/>
  <c r="O30"/>
  <c r="O29"/>
  <c r="O28"/>
  <c r="O27"/>
  <c r="O26"/>
  <c r="O25"/>
  <c r="O24"/>
  <c r="O23"/>
  <c r="O25" i="286"/>
  <c r="O24"/>
  <c r="O15"/>
  <c r="O45" i="285"/>
  <c r="O44"/>
  <c r="O43"/>
  <c r="O42"/>
  <c r="O41"/>
  <c r="O40"/>
  <c r="O39"/>
  <c r="O38"/>
  <c r="O35"/>
  <c r="O34"/>
  <c r="O33"/>
  <c r="O32"/>
  <c r="O31"/>
  <c r="O30"/>
  <c r="O29"/>
  <c r="O28"/>
  <c r="O25"/>
  <c r="O15"/>
  <c r="K22" i="298"/>
  <c r="K21"/>
  <c r="K17" i="288"/>
  <c r="L17" s="1"/>
  <c r="K16"/>
  <c r="L16" s="1"/>
  <c r="K19"/>
  <c r="K9"/>
  <c r="K18" i="298"/>
  <c r="F75" i="268" s="1"/>
  <c r="K20" i="298"/>
  <c r="K9"/>
  <c r="G17" i="285"/>
  <c r="D20" i="307" s="1"/>
  <c r="AM23" i="287"/>
  <c r="G19" i="284"/>
  <c r="G18" i="286"/>
  <c r="P20" i="307" s="1"/>
  <c r="AM16" i="287"/>
  <c r="AM17"/>
  <c r="AM8"/>
  <c r="AM9"/>
  <c r="AM21"/>
  <c r="AM13"/>
  <c r="AM15"/>
  <c r="AM24"/>
  <c r="AM11"/>
  <c r="AM22"/>
  <c r="AM20"/>
  <c r="AM14"/>
  <c r="AM12"/>
  <c r="AM18"/>
  <c r="AM25"/>
  <c r="AM19"/>
  <c r="AM10"/>
  <c r="AM26"/>
  <c r="AM27"/>
  <c r="AM28"/>
  <c r="AM29"/>
  <c r="AM30"/>
  <c r="AM31"/>
  <c r="AM32"/>
  <c r="G20" i="285"/>
  <c r="G19"/>
  <c r="D19" i="307" s="1"/>
  <c r="G14" i="285"/>
  <c r="D9" i="307" s="1"/>
  <c r="G12" i="285"/>
  <c r="G18"/>
  <c r="G21"/>
  <c r="D14" i="307" s="1"/>
  <c r="G15" i="285"/>
  <c r="D15" i="307" s="1"/>
  <c r="D18"/>
  <c r="G13" i="285"/>
  <c r="D16" i="307" s="1"/>
  <c r="G10" i="285"/>
  <c r="D11" i="307" s="1"/>
  <c r="G9" i="285"/>
  <c r="D10" i="307" s="1"/>
  <c r="D8"/>
  <c r="G11" i="285"/>
  <c r="D13" i="307" s="1"/>
  <c r="G16" i="285"/>
  <c r="D12" i="307" s="1"/>
  <c r="G8" i="285"/>
  <c r="G22"/>
  <c r="G23"/>
  <c r="G24"/>
  <c r="G25"/>
  <c r="G26"/>
  <c r="G27"/>
  <c r="G28"/>
  <c r="G29"/>
  <c r="G30"/>
  <c r="G31"/>
  <c r="G32"/>
  <c r="G33"/>
  <c r="G34"/>
  <c r="G35"/>
  <c r="G36"/>
  <c r="G37"/>
  <c r="G38"/>
  <c r="G39"/>
  <c r="G40"/>
  <c r="G41"/>
  <c r="G42"/>
  <c r="G43"/>
  <c r="G44"/>
  <c r="G45"/>
  <c r="K13" i="298"/>
  <c r="L13" s="1"/>
  <c r="K17"/>
  <c r="L17" s="1"/>
  <c r="K19"/>
  <c r="K15"/>
  <c r="L15" s="1"/>
  <c r="K14"/>
  <c r="K16"/>
  <c r="K10"/>
  <c r="K11"/>
  <c r="L11" s="1"/>
  <c r="K12"/>
  <c r="K8"/>
  <c r="K23"/>
  <c r="L23" s="1"/>
  <c r="K24"/>
  <c r="L24" s="1"/>
  <c r="K25"/>
  <c r="L25" s="1"/>
  <c r="K26"/>
  <c r="L26" s="1"/>
  <c r="K27"/>
  <c r="L27" s="1"/>
  <c r="K28"/>
  <c r="L28" s="1"/>
  <c r="K29"/>
  <c r="F94" i="268" s="1"/>
  <c r="K30" i="298"/>
  <c r="L30" s="1"/>
  <c r="K31"/>
  <c r="L31" s="1"/>
  <c r="K32"/>
  <c r="L32" s="1"/>
  <c r="K33"/>
  <c r="L33" s="1"/>
  <c r="K34"/>
  <c r="L34" s="1"/>
  <c r="K35"/>
  <c r="L35" s="1"/>
  <c r="K36"/>
  <c r="L36" s="1"/>
  <c r="K37"/>
  <c r="L37" s="1"/>
  <c r="K38"/>
  <c r="L38" s="1"/>
  <c r="K39"/>
  <c r="L39" s="1"/>
  <c r="K40"/>
  <c r="L40" s="1"/>
  <c r="K41"/>
  <c r="L41" s="1"/>
  <c r="K42"/>
  <c r="L42" s="1"/>
  <c r="K43"/>
  <c r="L43" s="1"/>
  <c r="K44"/>
  <c r="L44" s="1"/>
  <c r="K45"/>
  <c r="L45" s="1"/>
  <c r="K46"/>
  <c r="L46" s="1"/>
  <c r="K47"/>
  <c r="L47" s="1"/>
  <c r="K8" i="288"/>
  <c r="L8" s="1"/>
  <c r="K18"/>
  <c r="L18" s="1"/>
  <c r="K15"/>
  <c r="L15" s="1"/>
  <c r="K10"/>
  <c r="L10" s="1"/>
  <c r="K12"/>
  <c r="L12" s="1"/>
  <c r="K11"/>
  <c r="F42" i="268" s="1"/>
  <c r="K20" i="288"/>
  <c r="L20" s="1"/>
  <c r="K13"/>
  <c r="L13" s="1"/>
  <c r="K14"/>
  <c r="L14" s="1"/>
  <c r="K21"/>
  <c r="L21" s="1"/>
  <c r="K22"/>
  <c r="L22" s="1"/>
  <c r="K23"/>
  <c r="L23" s="1"/>
  <c r="K24"/>
  <c r="L24" s="1"/>
  <c r="K25"/>
  <c r="L25" s="1"/>
  <c r="K26"/>
  <c r="L26" s="1"/>
  <c r="K27"/>
  <c r="L27" s="1"/>
  <c r="K28"/>
  <c r="L28" s="1"/>
  <c r="K29"/>
  <c r="L29" s="1"/>
  <c r="K30"/>
  <c r="L30" s="1"/>
  <c r="K31"/>
  <c r="L31" s="1"/>
  <c r="K32"/>
  <c r="L32" s="1"/>
  <c r="K33"/>
  <c r="L33" s="1"/>
  <c r="K34"/>
  <c r="F59" i="268" s="1"/>
  <c r="K35" i="288"/>
  <c r="L35" s="1"/>
  <c r="K36"/>
  <c r="L36" s="1"/>
  <c r="K37"/>
  <c r="L37" s="1"/>
  <c r="K38"/>
  <c r="F63" i="268" s="1"/>
  <c r="K39" i="288"/>
  <c r="L39" s="1"/>
  <c r="K40"/>
  <c r="L40" s="1"/>
  <c r="K41"/>
  <c r="L41" s="1"/>
  <c r="K42"/>
  <c r="F67" i="268" s="1"/>
  <c r="K43" i="288"/>
  <c r="L43" s="1"/>
  <c r="K44"/>
  <c r="F69" i="268" s="1"/>
  <c r="K45" i="288"/>
  <c r="L45" s="1"/>
  <c r="K46"/>
  <c r="F71" i="268" s="1"/>
  <c r="K47" i="288"/>
  <c r="L47" s="1"/>
  <c r="L18" i="298"/>
  <c r="L20"/>
  <c r="L9"/>
  <c r="G17" i="286"/>
  <c r="G19"/>
  <c r="G10"/>
  <c r="P9" i="307" s="1"/>
  <c r="G11" i="286"/>
  <c r="P8" i="307" s="1"/>
  <c r="G16" i="286"/>
  <c r="G15"/>
  <c r="P14" i="307" s="1"/>
  <c r="G20" i="286"/>
  <c r="P15" i="307" s="1"/>
  <c r="P18"/>
  <c r="G9" i="286"/>
  <c r="G13"/>
  <c r="G8"/>
  <c r="G14"/>
  <c r="P12" i="307"/>
  <c r="G12" i="286"/>
  <c r="G21"/>
  <c r="G22"/>
  <c r="G23"/>
  <c r="G24"/>
  <c r="G25"/>
  <c r="G17" i="284"/>
  <c r="G16"/>
  <c r="G10"/>
  <c r="L9" i="307" s="1"/>
  <c r="G18" i="284"/>
  <c r="G20"/>
  <c r="L17" i="307" s="1"/>
  <c r="G11" i="284"/>
  <c r="L14" i="307" s="1"/>
  <c r="G12" i="284"/>
  <c r="L18" i="307"/>
  <c r="G14" i="284"/>
  <c r="G15"/>
  <c r="L11" i="307" s="1"/>
  <c r="G8" i="284"/>
  <c r="G13"/>
  <c r="L13" i="307" s="1"/>
  <c r="G9" i="284"/>
  <c r="L12" i="307" s="1"/>
  <c r="L10"/>
  <c r="G21" i="284"/>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O5" i="307"/>
  <c r="L20"/>
  <c r="A1" i="288"/>
  <c r="A1" i="298"/>
  <c r="G74" i="268"/>
  <c r="G75"/>
  <c r="G76"/>
  <c r="G77"/>
  <c r="G78"/>
  <c r="G79"/>
  <c r="G80"/>
  <c r="F81"/>
  <c r="G81"/>
  <c r="G82"/>
  <c r="G83"/>
  <c r="G84"/>
  <c r="F85"/>
  <c r="G85"/>
  <c r="G86"/>
  <c r="F87"/>
  <c r="G87"/>
  <c r="F88"/>
  <c r="G88"/>
  <c r="F89"/>
  <c r="G89"/>
  <c r="G90"/>
  <c r="F91"/>
  <c r="G91"/>
  <c r="F92"/>
  <c r="G92"/>
  <c r="F93"/>
  <c r="G93"/>
  <c r="G94"/>
  <c r="F95"/>
  <c r="G95"/>
  <c r="F96"/>
  <c r="G96"/>
  <c r="F97"/>
  <c r="G97"/>
  <c r="G73"/>
  <c r="J97"/>
  <c r="J96"/>
  <c r="J95"/>
  <c r="J94"/>
  <c r="J93"/>
  <c r="J92"/>
  <c r="J91"/>
  <c r="J90"/>
  <c r="J89"/>
  <c r="J88"/>
  <c r="J87"/>
  <c r="J86"/>
  <c r="J85"/>
  <c r="J84"/>
  <c r="J83"/>
  <c r="J82"/>
  <c r="J81"/>
  <c r="J80"/>
  <c r="J79"/>
  <c r="J78"/>
  <c r="J77"/>
  <c r="J76"/>
  <c r="J75"/>
  <c r="J74"/>
  <c r="J73"/>
  <c r="J32"/>
  <c r="J31"/>
  <c r="J30"/>
  <c r="J29"/>
  <c r="J28"/>
  <c r="J27"/>
  <c r="J26"/>
  <c r="J25"/>
  <c r="J24"/>
  <c r="J23"/>
  <c r="J22"/>
  <c r="J21"/>
  <c r="J20"/>
  <c r="J19"/>
  <c r="J18"/>
  <c r="J17"/>
  <c r="J16"/>
  <c r="J15"/>
  <c r="J14"/>
  <c r="J13"/>
  <c r="J12"/>
  <c r="J11"/>
  <c r="J10"/>
  <c r="J9"/>
  <c r="J8"/>
  <c r="J7"/>
  <c r="J6"/>
  <c r="J5"/>
  <c r="J4"/>
  <c r="C4"/>
  <c r="D4"/>
  <c r="E4"/>
  <c r="F4"/>
  <c r="G4"/>
  <c r="C5"/>
  <c r="D5"/>
  <c r="E5"/>
  <c r="F5"/>
  <c r="G5"/>
  <c r="C6"/>
  <c r="D6"/>
  <c r="E6"/>
  <c r="F6"/>
  <c r="G6"/>
  <c r="C7"/>
  <c r="D7"/>
  <c r="E7"/>
  <c r="F7"/>
  <c r="G7"/>
  <c r="C8"/>
  <c r="D8"/>
  <c r="E8"/>
  <c r="F8"/>
  <c r="G8"/>
  <c r="C9"/>
  <c r="D9"/>
  <c r="E9"/>
  <c r="F9"/>
  <c r="G9"/>
  <c r="C10"/>
  <c r="D10"/>
  <c r="E10"/>
  <c r="F10"/>
  <c r="G10"/>
  <c r="C11"/>
  <c r="D11"/>
  <c r="E11"/>
  <c r="F11"/>
  <c r="G11"/>
  <c r="C12"/>
  <c r="D12"/>
  <c r="E12"/>
  <c r="F12"/>
  <c r="G12"/>
  <c r="C13"/>
  <c r="D13"/>
  <c r="E13"/>
  <c r="F13"/>
  <c r="G13"/>
  <c r="C14"/>
  <c r="D14"/>
  <c r="E14"/>
  <c r="F14"/>
  <c r="G14"/>
  <c r="C15"/>
  <c r="D15"/>
  <c r="E15"/>
  <c r="F15"/>
  <c r="G15"/>
  <c r="C16"/>
  <c r="D16"/>
  <c r="E16"/>
  <c r="F16"/>
  <c r="G16"/>
  <c r="C17"/>
  <c r="D17"/>
  <c r="E17"/>
  <c r="F17"/>
  <c r="G17"/>
  <c r="C18"/>
  <c r="D18"/>
  <c r="E18"/>
  <c r="F18"/>
  <c r="G18"/>
  <c r="C19"/>
  <c r="D19"/>
  <c r="E19"/>
  <c r="F19"/>
  <c r="G19"/>
  <c r="C20"/>
  <c r="D20"/>
  <c r="E20"/>
  <c r="F20"/>
  <c r="G20"/>
  <c r="C21"/>
  <c r="D21"/>
  <c r="E21"/>
  <c r="F21"/>
  <c r="G21"/>
  <c r="C22"/>
  <c r="D22"/>
  <c r="E22"/>
  <c r="F22"/>
  <c r="G22"/>
  <c r="C23"/>
  <c r="D23"/>
  <c r="E23"/>
  <c r="F23"/>
  <c r="G23"/>
  <c r="C24"/>
  <c r="D24"/>
  <c r="E24"/>
  <c r="F24"/>
  <c r="G24"/>
  <c r="C25"/>
  <c r="D25"/>
  <c r="E25"/>
  <c r="F25"/>
  <c r="G25"/>
  <c r="C26"/>
  <c r="D26"/>
  <c r="E26"/>
  <c r="F26"/>
  <c r="G26"/>
  <c r="C27"/>
  <c r="D27"/>
  <c r="E27"/>
  <c r="F27"/>
  <c r="G27"/>
  <c r="C28"/>
  <c r="D28"/>
  <c r="E28"/>
  <c r="F28"/>
  <c r="G28"/>
  <c r="C29"/>
  <c r="D29"/>
  <c r="E29"/>
  <c r="F29"/>
  <c r="G29"/>
  <c r="C30"/>
  <c r="D30"/>
  <c r="E30"/>
  <c r="F30"/>
  <c r="G30"/>
  <c r="C31"/>
  <c r="D31"/>
  <c r="E31"/>
  <c r="F31"/>
  <c r="G31"/>
  <c r="C32"/>
  <c r="D32"/>
  <c r="E32"/>
  <c r="F32"/>
  <c r="G32"/>
  <c r="G3"/>
  <c r="F3"/>
  <c r="E3"/>
  <c r="D3"/>
  <c r="C3"/>
  <c r="J3"/>
  <c r="B93" i="262"/>
  <c r="B92"/>
  <c r="B91"/>
  <c r="B90"/>
  <c r="B89"/>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8"/>
  <c r="B7"/>
  <c r="B5"/>
  <c r="B4"/>
  <c r="O11" i="307"/>
  <c r="P11"/>
  <c r="O9"/>
  <c r="O14"/>
  <c r="O19"/>
  <c r="P19"/>
  <c r="O17"/>
  <c r="P17"/>
  <c r="O15"/>
  <c r="O18"/>
  <c r="O16"/>
  <c r="P16"/>
  <c r="O13"/>
  <c r="P13"/>
  <c r="O8"/>
  <c r="O12"/>
  <c r="O10"/>
  <c r="P10"/>
  <c r="O21"/>
  <c r="P21"/>
  <c r="O22"/>
  <c r="P22"/>
  <c r="O23"/>
  <c r="P23"/>
  <c r="O24"/>
  <c r="P24"/>
  <c r="O25"/>
  <c r="P25"/>
  <c r="O26"/>
  <c r="P26"/>
  <c r="O27"/>
  <c r="P27"/>
  <c r="O28"/>
  <c r="P28"/>
  <c r="O29"/>
  <c r="P29"/>
  <c r="O20"/>
  <c r="K11"/>
  <c r="K9"/>
  <c r="K14"/>
  <c r="K19"/>
  <c r="L19"/>
  <c r="K17"/>
  <c r="K15"/>
  <c r="L15"/>
  <c r="K18"/>
  <c r="K16"/>
  <c r="L16"/>
  <c r="K13"/>
  <c r="K8"/>
  <c r="L8"/>
  <c r="K12"/>
  <c r="K10"/>
  <c r="K21"/>
  <c r="L21"/>
  <c r="K22"/>
  <c r="L22"/>
  <c r="K23"/>
  <c r="L23"/>
  <c r="K24"/>
  <c r="L24"/>
  <c r="K25"/>
  <c r="L25"/>
  <c r="K26"/>
  <c r="L26"/>
  <c r="K27"/>
  <c r="L27"/>
  <c r="K28"/>
  <c r="L28"/>
  <c r="K29"/>
  <c r="L29"/>
  <c r="K20"/>
  <c r="C11"/>
  <c r="C9"/>
  <c r="C14"/>
  <c r="C19"/>
  <c r="C17"/>
  <c r="D17"/>
  <c r="C15"/>
  <c r="C18"/>
  <c r="C16"/>
  <c r="C13"/>
  <c r="C8"/>
  <c r="C12"/>
  <c r="C10"/>
  <c r="C21"/>
  <c r="D21"/>
  <c r="C22"/>
  <c r="D22"/>
  <c r="C23"/>
  <c r="D23"/>
  <c r="C24"/>
  <c r="D24"/>
  <c r="C25"/>
  <c r="D25"/>
  <c r="C26"/>
  <c r="D26"/>
  <c r="C27"/>
  <c r="D27"/>
  <c r="C28"/>
  <c r="D28"/>
  <c r="C29"/>
  <c r="D29"/>
  <c r="C20"/>
  <c r="A4"/>
  <c r="A2"/>
  <c r="A1"/>
  <c r="A2" i="306"/>
  <c r="A1"/>
  <c r="A2" i="304"/>
  <c r="A1"/>
  <c r="K5" i="298"/>
  <c r="B163" i="262"/>
  <c r="B162"/>
  <c r="B161"/>
  <c r="B160"/>
  <c r="B159"/>
  <c r="B158"/>
  <c r="B157"/>
  <c r="B156"/>
  <c r="B155"/>
  <c r="B154"/>
  <c r="B153"/>
  <c r="B152"/>
  <c r="B151"/>
  <c r="B150"/>
  <c r="B149"/>
  <c r="B148"/>
  <c r="B147"/>
  <c r="B146"/>
  <c r="B145"/>
  <c r="B144"/>
  <c r="B143"/>
  <c r="B142"/>
  <c r="B141"/>
  <c r="B140"/>
  <c r="B139"/>
  <c r="B138"/>
  <c r="B137"/>
  <c r="B136"/>
  <c r="B135"/>
  <c r="B134"/>
  <c r="B133"/>
  <c r="B132"/>
  <c r="B131"/>
  <c r="B130"/>
  <c r="B129"/>
  <c r="B128"/>
  <c r="B127"/>
  <c r="B126"/>
  <c r="B125"/>
  <c r="B124"/>
  <c r="B123"/>
  <c r="B122"/>
  <c r="B121"/>
  <c r="B120"/>
  <c r="B119"/>
  <c r="B118"/>
  <c r="B117"/>
  <c r="B116"/>
  <c r="B115"/>
  <c r="B114"/>
  <c r="B113"/>
  <c r="B112"/>
  <c r="B111"/>
  <c r="B110"/>
  <c r="B109"/>
  <c r="B108"/>
  <c r="B107"/>
  <c r="B106"/>
  <c r="B105"/>
  <c r="B104"/>
  <c r="B103"/>
  <c r="B102"/>
  <c r="B101"/>
  <c r="B100"/>
  <c r="B99"/>
  <c r="B98"/>
  <c r="B97"/>
  <c r="B96"/>
  <c r="B95"/>
  <c r="B94"/>
  <c r="N4" i="286"/>
  <c r="L193" i="268" s="1"/>
  <c r="I3" i="286"/>
  <c r="D3"/>
  <c r="N4" i="284"/>
  <c r="L135" i="268" s="1"/>
  <c r="I3" i="284"/>
  <c r="D3"/>
  <c r="K5" i="288"/>
  <c r="B9" i="262"/>
  <c r="B6"/>
  <c r="J4" i="298"/>
  <c r="L95" i="268" s="1"/>
  <c r="G3" i="298"/>
  <c r="D3"/>
  <c r="N4" i="285"/>
  <c r="L21" i="268" s="1"/>
  <c r="D3" i="285"/>
  <c r="J4" i="288"/>
  <c r="L66" i="268" s="1"/>
  <c r="G3" i="288"/>
  <c r="D3"/>
  <c r="D4" i="298"/>
  <c r="C164" i="268"/>
  <c r="D164"/>
  <c r="E164"/>
  <c r="F164"/>
  <c r="G164"/>
  <c r="J164"/>
  <c r="C165"/>
  <c r="D165"/>
  <c r="E165"/>
  <c r="F165"/>
  <c r="G165"/>
  <c r="J165"/>
  <c r="C166"/>
  <c r="D166"/>
  <c r="E166"/>
  <c r="F166"/>
  <c r="G166"/>
  <c r="J166"/>
  <c r="C167"/>
  <c r="D167"/>
  <c r="E167"/>
  <c r="F167"/>
  <c r="G167"/>
  <c r="J167"/>
  <c r="C168"/>
  <c r="D168"/>
  <c r="E168"/>
  <c r="F168"/>
  <c r="G168"/>
  <c r="J168"/>
  <c r="C169"/>
  <c r="D169"/>
  <c r="E169"/>
  <c r="F169"/>
  <c r="G169"/>
  <c r="J169"/>
  <c r="C170"/>
  <c r="D170"/>
  <c r="E170"/>
  <c r="F170"/>
  <c r="G170"/>
  <c r="J170"/>
  <c r="C171"/>
  <c r="D171"/>
  <c r="E171"/>
  <c r="F171"/>
  <c r="G171"/>
  <c r="J171"/>
  <c r="C172"/>
  <c r="D172"/>
  <c r="E172"/>
  <c r="F172"/>
  <c r="G172"/>
  <c r="J172"/>
  <c r="C173"/>
  <c r="D173"/>
  <c r="E173"/>
  <c r="F173"/>
  <c r="G173"/>
  <c r="J173"/>
  <c r="C174"/>
  <c r="D174"/>
  <c r="E174"/>
  <c r="F174"/>
  <c r="G174"/>
  <c r="J174"/>
  <c r="C175"/>
  <c r="D175"/>
  <c r="E175"/>
  <c r="F175"/>
  <c r="G175"/>
  <c r="J175"/>
  <c r="C176"/>
  <c r="D176"/>
  <c r="E176"/>
  <c r="F176"/>
  <c r="G176"/>
  <c r="J176"/>
  <c r="C148"/>
  <c r="D148"/>
  <c r="E148"/>
  <c r="F148"/>
  <c r="G148"/>
  <c r="J148"/>
  <c r="C149"/>
  <c r="D149"/>
  <c r="E149"/>
  <c r="F149"/>
  <c r="G149"/>
  <c r="J149"/>
  <c r="C150"/>
  <c r="D150"/>
  <c r="E150"/>
  <c r="F150"/>
  <c r="G150"/>
  <c r="J150"/>
  <c r="C151"/>
  <c r="D151"/>
  <c r="E151"/>
  <c r="F151"/>
  <c r="G151"/>
  <c r="J151"/>
  <c r="C152"/>
  <c r="D152"/>
  <c r="E152"/>
  <c r="F152"/>
  <c r="G152"/>
  <c r="J152"/>
  <c r="C153"/>
  <c r="D153"/>
  <c r="E153"/>
  <c r="F153"/>
  <c r="G153"/>
  <c r="J153"/>
  <c r="C154"/>
  <c r="D154"/>
  <c r="E154"/>
  <c r="F154"/>
  <c r="G154"/>
  <c r="J154"/>
  <c r="C155"/>
  <c r="D155"/>
  <c r="E155"/>
  <c r="F155"/>
  <c r="G155"/>
  <c r="J155"/>
  <c r="C156"/>
  <c r="D156"/>
  <c r="E156"/>
  <c r="F156"/>
  <c r="G156"/>
  <c r="J156"/>
  <c r="C157"/>
  <c r="D157"/>
  <c r="E157"/>
  <c r="F157"/>
  <c r="G157"/>
  <c r="J157"/>
  <c r="C158"/>
  <c r="D158"/>
  <c r="E158"/>
  <c r="F158"/>
  <c r="G158"/>
  <c r="J158"/>
  <c r="C159"/>
  <c r="D159"/>
  <c r="E159"/>
  <c r="F159"/>
  <c r="G159"/>
  <c r="J159"/>
  <c r="C160"/>
  <c r="D160"/>
  <c r="E160"/>
  <c r="F160"/>
  <c r="G160"/>
  <c r="J160"/>
  <c r="C161"/>
  <c r="D161"/>
  <c r="E161"/>
  <c r="F161"/>
  <c r="G161"/>
  <c r="J161"/>
  <c r="C162"/>
  <c r="D162"/>
  <c r="E162"/>
  <c r="F162"/>
  <c r="G162"/>
  <c r="J162"/>
  <c r="C163"/>
  <c r="D163"/>
  <c r="E163"/>
  <c r="F163"/>
  <c r="G163"/>
  <c r="J163"/>
  <c r="C124"/>
  <c r="D124"/>
  <c r="E124"/>
  <c r="F124"/>
  <c r="G124"/>
  <c r="J124"/>
  <c r="C125"/>
  <c r="D125"/>
  <c r="E125"/>
  <c r="F125"/>
  <c r="G125"/>
  <c r="J125"/>
  <c r="C126"/>
  <c r="D126"/>
  <c r="E126"/>
  <c r="F126"/>
  <c r="G126"/>
  <c r="J126"/>
  <c r="C127"/>
  <c r="D127"/>
  <c r="E127"/>
  <c r="F127"/>
  <c r="G127"/>
  <c r="J127"/>
  <c r="C128"/>
  <c r="D128"/>
  <c r="E128"/>
  <c r="F128"/>
  <c r="G128"/>
  <c r="J128"/>
  <c r="C129"/>
  <c r="D129"/>
  <c r="E129"/>
  <c r="F129"/>
  <c r="G129"/>
  <c r="J129"/>
  <c r="C130"/>
  <c r="D130"/>
  <c r="E130"/>
  <c r="F130"/>
  <c r="G130"/>
  <c r="J130"/>
  <c r="C131"/>
  <c r="D131"/>
  <c r="E131"/>
  <c r="F131"/>
  <c r="G131"/>
  <c r="J131"/>
  <c r="C132"/>
  <c r="D132"/>
  <c r="E132"/>
  <c r="F132"/>
  <c r="G132"/>
  <c r="J132"/>
  <c r="C133"/>
  <c r="D133"/>
  <c r="E133"/>
  <c r="F133"/>
  <c r="G133"/>
  <c r="J133"/>
  <c r="C134"/>
  <c r="D134"/>
  <c r="E134"/>
  <c r="F134"/>
  <c r="G134"/>
  <c r="J134"/>
  <c r="C135"/>
  <c r="D135"/>
  <c r="E135"/>
  <c r="F135"/>
  <c r="G135"/>
  <c r="J135"/>
  <c r="C136"/>
  <c r="D136"/>
  <c r="E136"/>
  <c r="F136"/>
  <c r="G136"/>
  <c r="J136"/>
  <c r="C137"/>
  <c r="D137"/>
  <c r="E137"/>
  <c r="F137"/>
  <c r="G137"/>
  <c r="J137"/>
  <c r="C138"/>
  <c r="D138"/>
  <c r="E138"/>
  <c r="F138"/>
  <c r="G138"/>
  <c r="J138"/>
  <c r="C139"/>
  <c r="D139"/>
  <c r="E139"/>
  <c r="F139"/>
  <c r="G139"/>
  <c r="J139"/>
  <c r="C140"/>
  <c r="D140"/>
  <c r="E140"/>
  <c r="F140"/>
  <c r="G140"/>
  <c r="J140"/>
  <c r="C141"/>
  <c r="D141"/>
  <c r="E141"/>
  <c r="F141"/>
  <c r="G141"/>
  <c r="J141"/>
  <c r="C142"/>
  <c r="D142"/>
  <c r="E142"/>
  <c r="F142"/>
  <c r="G142"/>
  <c r="J142"/>
  <c r="C143"/>
  <c r="D143"/>
  <c r="E143"/>
  <c r="F143"/>
  <c r="G143"/>
  <c r="J143"/>
  <c r="C144"/>
  <c r="D144"/>
  <c r="E144"/>
  <c r="F144"/>
  <c r="G144"/>
  <c r="J144"/>
  <c r="C145"/>
  <c r="D145"/>
  <c r="E145"/>
  <c r="F145"/>
  <c r="G145"/>
  <c r="J145"/>
  <c r="C146"/>
  <c r="D146"/>
  <c r="E146"/>
  <c r="F146"/>
  <c r="G146"/>
  <c r="J146"/>
  <c r="C147"/>
  <c r="D147"/>
  <c r="E147"/>
  <c r="F147"/>
  <c r="G147"/>
  <c r="J147"/>
  <c r="G123"/>
  <c r="F123"/>
  <c r="E123"/>
  <c r="D123"/>
  <c r="C123"/>
  <c r="J123"/>
  <c r="F99"/>
  <c r="G99"/>
  <c r="J99"/>
  <c r="F100"/>
  <c r="G100"/>
  <c r="J100"/>
  <c r="F101"/>
  <c r="G101"/>
  <c r="J101"/>
  <c r="F102"/>
  <c r="G102"/>
  <c r="J102"/>
  <c r="F103"/>
  <c r="G103"/>
  <c r="J103"/>
  <c r="F104"/>
  <c r="G104"/>
  <c r="J104"/>
  <c r="F105"/>
  <c r="G105"/>
  <c r="J105"/>
  <c r="F106"/>
  <c r="G106"/>
  <c r="J106"/>
  <c r="F107"/>
  <c r="G107"/>
  <c r="J107"/>
  <c r="F108"/>
  <c r="G108"/>
  <c r="J108"/>
  <c r="F109"/>
  <c r="G109"/>
  <c r="J109"/>
  <c r="F110"/>
  <c r="G110"/>
  <c r="J110"/>
  <c r="F111"/>
  <c r="G111"/>
  <c r="J111"/>
  <c r="F112"/>
  <c r="G112"/>
  <c r="J112"/>
  <c r="F113"/>
  <c r="G113"/>
  <c r="J113"/>
  <c r="F114"/>
  <c r="G114"/>
  <c r="J114"/>
  <c r="F115"/>
  <c r="G115"/>
  <c r="J115"/>
  <c r="F116"/>
  <c r="G116"/>
  <c r="J116"/>
  <c r="F117"/>
  <c r="G117"/>
  <c r="J117"/>
  <c r="F118"/>
  <c r="G118"/>
  <c r="J118"/>
  <c r="F119"/>
  <c r="G119"/>
  <c r="J119"/>
  <c r="F120"/>
  <c r="G120"/>
  <c r="J120"/>
  <c r="F121"/>
  <c r="G121"/>
  <c r="J121"/>
  <c r="F122"/>
  <c r="G122"/>
  <c r="J122"/>
  <c r="G98"/>
  <c r="F98"/>
  <c r="J98"/>
  <c r="G68"/>
  <c r="J68"/>
  <c r="G69"/>
  <c r="J69"/>
  <c r="G70"/>
  <c r="J70"/>
  <c r="G71"/>
  <c r="J71"/>
  <c r="G72"/>
  <c r="J72"/>
  <c r="G59"/>
  <c r="J59"/>
  <c r="G60"/>
  <c r="J60"/>
  <c r="G61"/>
  <c r="J61"/>
  <c r="G62"/>
  <c r="J62"/>
  <c r="G63"/>
  <c r="J63"/>
  <c r="G64"/>
  <c r="J64"/>
  <c r="G65"/>
  <c r="J65"/>
  <c r="F66"/>
  <c r="G66"/>
  <c r="J66"/>
  <c r="G67"/>
  <c r="J67"/>
  <c r="G50"/>
  <c r="J50"/>
  <c r="G51"/>
  <c r="J51"/>
  <c r="G52"/>
  <c r="J52"/>
  <c r="G53"/>
  <c r="J53"/>
  <c r="G54"/>
  <c r="J54"/>
  <c r="G55"/>
  <c r="J55"/>
  <c r="G56"/>
  <c r="J56"/>
  <c r="G57"/>
  <c r="J57"/>
  <c r="G58"/>
  <c r="J58"/>
  <c r="G34"/>
  <c r="J34"/>
  <c r="G35"/>
  <c r="J35"/>
  <c r="G36"/>
  <c r="J36"/>
  <c r="G37"/>
  <c r="J37"/>
  <c r="G38"/>
  <c r="J38"/>
  <c r="G39"/>
  <c r="J39"/>
  <c r="G40"/>
  <c r="J40"/>
  <c r="G41"/>
  <c r="J41"/>
  <c r="G42"/>
  <c r="J42"/>
  <c r="G43"/>
  <c r="J43"/>
  <c r="G44"/>
  <c r="J44"/>
  <c r="G45"/>
  <c r="J45"/>
  <c r="G46"/>
  <c r="J46"/>
  <c r="G47"/>
  <c r="J47"/>
  <c r="G48"/>
  <c r="J48"/>
  <c r="G49"/>
  <c r="J49"/>
  <c r="G33"/>
  <c r="J33"/>
  <c r="W4" i="287"/>
  <c r="L98" i="268" s="1"/>
  <c r="E3" i="287"/>
  <c r="AL5"/>
  <c r="N5" i="286"/>
  <c r="N5" i="284"/>
  <c r="N5" i="285"/>
  <c r="I2" i="262"/>
  <c r="K1" i="268"/>
  <c r="K38" s="1"/>
  <c r="C178"/>
  <c r="D178"/>
  <c r="E178"/>
  <c r="F178"/>
  <c r="G178"/>
  <c r="C179"/>
  <c r="D179"/>
  <c r="E179"/>
  <c r="F179"/>
  <c r="G179"/>
  <c r="C180"/>
  <c r="D180"/>
  <c r="E180"/>
  <c r="F180"/>
  <c r="G180"/>
  <c r="C181"/>
  <c r="D181"/>
  <c r="E181"/>
  <c r="F181"/>
  <c r="G181"/>
  <c r="C182"/>
  <c r="D182"/>
  <c r="E182"/>
  <c r="F182"/>
  <c r="G182"/>
  <c r="C183"/>
  <c r="D183"/>
  <c r="E183"/>
  <c r="F183"/>
  <c r="G183"/>
  <c r="C184"/>
  <c r="D184"/>
  <c r="E184"/>
  <c r="F184"/>
  <c r="G184"/>
  <c r="C185"/>
  <c r="D185"/>
  <c r="E185"/>
  <c r="F185"/>
  <c r="G185"/>
  <c r="C186"/>
  <c r="D186"/>
  <c r="E186"/>
  <c r="F186"/>
  <c r="G186"/>
  <c r="C187"/>
  <c r="D187"/>
  <c r="E187"/>
  <c r="F187"/>
  <c r="G187"/>
  <c r="C188"/>
  <c r="D188"/>
  <c r="E188"/>
  <c r="F188"/>
  <c r="G188"/>
  <c r="C189"/>
  <c r="D189"/>
  <c r="E189"/>
  <c r="F189"/>
  <c r="G189"/>
  <c r="C190"/>
  <c r="D190"/>
  <c r="E190"/>
  <c r="F190"/>
  <c r="G190"/>
  <c r="C191"/>
  <c r="D191"/>
  <c r="E191"/>
  <c r="F191"/>
  <c r="G191"/>
  <c r="C192"/>
  <c r="D192"/>
  <c r="E192"/>
  <c r="F192"/>
  <c r="G192"/>
  <c r="C193"/>
  <c r="D193"/>
  <c r="E193"/>
  <c r="F193"/>
  <c r="G193"/>
  <c r="C194"/>
  <c r="D194"/>
  <c r="E194"/>
  <c r="F194"/>
  <c r="G194"/>
  <c r="G177"/>
  <c r="F177"/>
  <c r="E177"/>
  <c r="D177"/>
  <c r="C177"/>
  <c r="J177"/>
  <c r="J178"/>
  <c r="J179"/>
  <c r="J180"/>
  <c r="J181"/>
  <c r="J182"/>
  <c r="J183"/>
  <c r="J184"/>
  <c r="J185"/>
  <c r="J186"/>
  <c r="J187"/>
  <c r="J188"/>
  <c r="J189"/>
  <c r="J190"/>
  <c r="J191"/>
  <c r="J192"/>
  <c r="J193"/>
  <c r="J194"/>
  <c r="F72"/>
  <c r="F70"/>
  <c r="F68"/>
  <c r="F64"/>
  <c r="F62"/>
  <c r="F60"/>
  <c r="F58"/>
  <c r="F56"/>
  <c r="F55"/>
  <c r="F54"/>
  <c r="F53"/>
  <c r="F51"/>
  <c r="F50"/>
  <c r="F49"/>
  <c r="F47"/>
  <c r="F46"/>
  <c r="F44"/>
  <c r="F40"/>
  <c r="F38"/>
  <c r="D4" i="288"/>
  <c r="E4" i="287"/>
  <c r="A2"/>
  <c r="A1"/>
  <c r="D4" i="286"/>
  <c r="A2"/>
  <c r="A1"/>
  <c r="D4" i="285"/>
  <c r="I3"/>
  <c r="A2"/>
  <c r="A1"/>
  <c r="D4" i="284"/>
  <c r="A2"/>
  <c r="A1"/>
  <c r="A1" i="268"/>
  <c r="B10" i="150"/>
  <c r="B5"/>
  <c r="A2" i="262"/>
  <c r="A1"/>
  <c r="B2" i="150"/>
  <c r="L63" i="268"/>
  <c r="L120"/>
  <c r="K74"/>
  <c r="K66"/>
  <c r="K14"/>
  <c r="K19"/>
  <c r="K36"/>
  <c r="K61"/>
  <c r="K190"/>
  <c r="K46"/>
  <c r="K145"/>
  <c r="K139"/>
  <c r="K181"/>
  <c r="K99"/>
  <c r="K187"/>
  <c r="K154"/>
  <c r="K174"/>
  <c r="K122"/>
  <c r="K44"/>
  <c r="F59" i="306"/>
  <c r="E16" i="288"/>
  <c r="C32" i="287"/>
  <c r="L64" i="304"/>
  <c r="O16" i="306"/>
  <c r="N12" i="285"/>
  <c r="N14" i="306"/>
  <c r="N25" i="304"/>
  <c r="E46" i="298"/>
  <c r="L8" i="304"/>
  <c r="L21" i="285"/>
  <c r="L47" i="284"/>
  <c r="F21" i="288"/>
  <c r="E46" i="268" s="1"/>
  <c r="M14" i="306"/>
  <c r="L22" i="285"/>
  <c r="E36" i="288"/>
  <c r="D61" i="268" s="1"/>
  <c r="F73" i="306"/>
  <c r="E40" i="298"/>
  <c r="D18"/>
  <c r="E45" i="306"/>
  <c r="E43" i="304"/>
  <c r="D28" i="306"/>
  <c r="D22" i="287"/>
  <c r="F47" i="288"/>
  <c r="E72" i="268" s="1"/>
  <c r="D39" i="306"/>
  <c r="N14" i="285"/>
  <c r="K25" i="286"/>
  <c r="E8" i="287"/>
  <c r="L9" i="286"/>
  <c r="N23" i="306"/>
  <c r="D10" i="287"/>
  <c r="D18"/>
  <c r="M16" i="306"/>
  <c r="D51"/>
  <c r="L18" i="285"/>
  <c r="N55" i="284"/>
  <c r="E20" i="298"/>
  <c r="L44" i="285"/>
  <c r="D36" i="298"/>
  <c r="L40" i="284"/>
  <c r="N47" i="304"/>
  <c r="D11" i="298"/>
  <c r="N48" i="304"/>
  <c r="O60"/>
  <c r="F31" i="298"/>
  <c r="E96" i="268" s="1"/>
  <c r="N24" i="285"/>
  <c r="N58" i="284"/>
  <c r="E29" i="298"/>
  <c r="D94" i="268" s="1"/>
  <c r="O44" i="304"/>
  <c r="C42" i="298"/>
  <c r="F34" i="288"/>
  <c r="E59" i="268" s="1"/>
  <c r="C11" i="288"/>
  <c r="M13" i="285"/>
  <c r="L16" i="304"/>
  <c r="K58" i="284"/>
  <c r="E39" i="298"/>
  <c r="D22" i="304"/>
  <c r="N45" i="285"/>
  <c r="D8" i="304"/>
  <c r="F35" i="306"/>
  <c r="E45" i="298"/>
  <c r="C35" i="306"/>
  <c r="E23"/>
  <c r="D15" i="287"/>
  <c r="E29"/>
  <c r="D119" i="268" s="1"/>
  <c r="D24" i="287"/>
  <c r="D24" i="306"/>
  <c r="C21" i="288"/>
  <c r="M47" i="284"/>
  <c r="N73" i="304"/>
  <c r="M32" i="284"/>
  <c r="E52" i="306"/>
  <c r="N11" i="284"/>
  <c r="C19" i="287"/>
  <c r="D35" i="288"/>
  <c r="C60" i="268" s="1"/>
  <c r="L29" i="284"/>
  <c r="L12" i="285"/>
  <c r="K9" i="286"/>
  <c r="D33" i="298"/>
  <c r="C27" i="288"/>
  <c r="M43" i="284"/>
  <c r="D12" i="288"/>
  <c r="C40" i="298"/>
  <c r="C9" i="288"/>
  <c r="C14"/>
  <c r="D14" i="298"/>
  <c r="E13" i="287"/>
  <c r="M11" i="286"/>
  <c r="N17" i="306"/>
  <c r="O73" i="304"/>
  <c r="L28" i="285"/>
  <c r="K30" i="284"/>
  <c r="E23" i="298"/>
  <c r="D88" i="268" s="1"/>
  <c r="M26" i="306"/>
  <c r="M24" i="284"/>
  <c r="O26" i="306"/>
  <c r="D74"/>
  <c r="E86"/>
  <c r="K53" i="284"/>
  <c r="L55" i="304"/>
  <c r="L23" i="286"/>
  <c r="M38" i="285"/>
  <c r="N43" i="284"/>
  <c r="L16" i="306"/>
  <c r="N28"/>
  <c r="L38" i="304"/>
  <c r="O11" i="306"/>
  <c r="N12" i="304"/>
  <c r="F33"/>
  <c r="K9" i="284"/>
  <c r="D16" i="288"/>
  <c r="M54" i="284"/>
  <c r="O27" i="304"/>
  <c r="O12" i="306"/>
  <c r="K13" i="284"/>
  <c r="F41" i="288"/>
  <c r="E66" i="268" s="1"/>
  <c r="L27" i="306"/>
  <c r="E17" i="287"/>
  <c r="M14" i="286"/>
  <c r="N60" i="304"/>
  <c r="F28" i="288"/>
  <c r="E53" i="268" s="1"/>
  <c r="N29" i="285"/>
  <c r="C24" i="288"/>
  <c r="F35"/>
  <c r="E60" i="268" s="1"/>
  <c r="D8" i="306"/>
  <c r="E12" i="287"/>
  <c r="D28"/>
  <c r="C118" i="268" s="1"/>
  <c r="C52" i="306"/>
  <c r="K10" i="285"/>
  <c r="E21" i="288"/>
  <c r="D46" i="268" s="1"/>
  <c r="E46" i="288"/>
  <c r="D71" i="268" s="1"/>
  <c r="O69" i="304"/>
  <c r="L19" i="285"/>
  <c r="C19" i="304"/>
  <c r="F30" i="298"/>
  <c r="E95" i="268" s="1"/>
  <c r="F29" i="304"/>
  <c r="L10"/>
  <c r="C22" i="298"/>
  <c r="E45" i="288"/>
  <c r="D70" i="268" s="1"/>
  <c r="F44" i="298"/>
  <c r="N41" i="285"/>
  <c r="D20" i="304"/>
  <c r="D38" i="298"/>
  <c r="K60" i="284"/>
  <c r="F25" i="287"/>
  <c r="M12" i="286"/>
  <c r="F7" i="306"/>
  <c r="N10" i="286"/>
  <c r="C29" i="288"/>
  <c r="L34" i="285"/>
  <c r="E10" i="298"/>
  <c r="K50" i="284"/>
  <c r="C22" i="288"/>
  <c r="F29" i="287"/>
  <c r="E119" i="268" s="1"/>
  <c r="N17" i="304"/>
  <c r="C30" i="298"/>
  <c r="C35"/>
  <c r="F42"/>
  <c r="M8" i="285"/>
  <c r="N20" i="304"/>
  <c r="F42" i="306"/>
  <c r="D14" i="304"/>
  <c r="O50"/>
  <c r="O13"/>
  <c r="E28" i="306"/>
  <c r="C44" i="288"/>
  <c r="E32"/>
  <c r="D57" i="268" s="1"/>
  <c r="M59" i="284"/>
  <c r="K15"/>
  <c r="C23" i="306"/>
  <c r="O43" i="304"/>
  <c r="E30" i="298"/>
  <c r="D95" i="268" s="1"/>
  <c r="E9" i="287"/>
  <c r="D17" i="288"/>
  <c r="C45"/>
  <c r="F32" i="287"/>
  <c r="E122" i="268" s="1"/>
  <c r="K16" i="284"/>
  <c r="N17"/>
  <c r="M11" i="306"/>
  <c r="E17"/>
  <c r="K25" i="285"/>
  <c r="D36" i="288"/>
  <c r="C61" i="268" s="1"/>
  <c r="C37" i="306"/>
  <c r="L26"/>
  <c r="C15" i="298"/>
  <c r="N11" i="304"/>
  <c r="E18" i="288"/>
  <c r="C32" i="306"/>
  <c r="L47" i="304"/>
  <c r="D46" i="288"/>
  <c r="C71" i="268" s="1"/>
  <c r="C14" i="306"/>
  <c r="E28" i="298"/>
  <c r="D93" i="268" s="1"/>
  <c r="F84" i="306"/>
  <c r="D13" i="298"/>
  <c r="C78" i="268" s="1"/>
  <c r="L24" i="284"/>
  <c r="C50" i="306"/>
  <c r="M71" i="304"/>
  <c r="E35" i="298"/>
  <c r="M41" i="284"/>
  <c r="K43" i="285"/>
  <c r="E33" i="288"/>
  <c r="D58" i="268" s="1"/>
  <c r="F38" i="298"/>
  <c r="N10" i="304"/>
  <c r="O55"/>
  <c r="C43"/>
  <c r="E37" i="306"/>
  <c r="N23" i="304"/>
  <c r="D25" i="298"/>
  <c r="C90" i="268" s="1"/>
  <c r="M23" i="286"/>
  <c r="M23" i="304"/>
  <c r="D44" i="288"/>
  <c r="C69" i="268" s="1"/>
  <c r="M10" i="284"/>
  <c r="E24" i="287"/>
  <c r="N29" i="306"/>
  <c r="M69" i="304"/>
  <c r="L38" i="285"/>
  <c r="N15"/>
  <c r="F25" i="288"/>
  <c r="E50" i="268" s="1"/>
  <c r="C22" i="287"/>
  <c r="L43" i="285"/>
  <c r="N10"/>
  <c r="K22"/>
  <c r="N15" i="306"/>
  <c r="M55" i="304"/>
  <c r="O17" i="306"/>
  <c r="N40" i="285"/>
  <c r="D43" i="288"/>
  <c r="C68" i="268" s="1"/>
  <c r="F12" i="298"/>
  <c r="M22" i="286"/>
  <c r="F58" i="306"/>
  <c r="D12" i="298"/>
  <c r="F33" i="288"/>
  <c r="E58" i="268" s="1"/>
  <c r="D12" i="304"/>
  <c r="N22" i="286"/>
  <c r="N60" i="284"/>
  <c r="L10" i="285"/>
  <c r="N21" i="286"/>
  <c r="E23" i="288"/>
  <c r="D48" i="268" s="1"/>
  <c r="C46" i="306"/>
  <c r="L51" i="284"/>
  <c r="F37" i="288"/>
  <c r="E62" i="268" s="1"/>
  <c r="C20" i="304"/>
  <c r="M68"/>
  <c r="L21"/>
  <c r="C43" i="288"/>
  <c r="L29" i="285"/>
  <c r="O54" i="304"/>
  <c r="K27" i="284"/>
  <c r="N24" i="286"/>
  <c r="C59" i="306"/>
  <c r="K11" i="285"/>
  <c r="N29" i="284"/>
  <c r="N12" i="306"/>
  <c r="D20" i="298"/>
  <c r="C76" i="268" s="1"/>
  <c r="N28" i="284"/>
  <c r="C37" i="298"/>
  <c r="F22" i="304"/>
  <c r="E11" i="287"/>
  <c r="D107" i="268" s="1"/>
  <c r="M50" i="284"/>
  <c r="F77" i="306"/>
  <c r="L57" i="304"/>
  <c r="D24"/>
  <c r="C16" i="287"/>
  <c r="C35" i="288"/>
  <c r="D73" i="306"/>
  <c r="F43" i="288"/>
  <c r="E68" i="268" s="1"/>
  <c r="L25" i="285"/>
  <c r="L56" i="284"/>
  <c r="F11" i="304"/>
  <c r="D13" i="287"/>
  <c r="F39" i="304"/>
  <c r="D9" i="306"/>
  <c r="E44" i="304"/>
  <c r="N54"/>
  <c r="O9" i="306"/>
  <c r="N41" i="304"/>
  <c r="N46"/>
  <c r="C24" i="306"/>
  <c r="C57"/>
  <c r="N36" i="284"/>
  <c r="F22" i="288"/>
  <c r="E47" i="268" s="1"/>
  <c r="C77" i="306"/>
  <c r="N38" i="285"/>
  <c r="L30"/>
  <c r="K61" i="284"/>
  <c r="E9" i="304"/>
  <c r="O65"/>
  <c r="K29" i="284"/>
  <c r="K37"/>
  <c r="C34" i="288"/>
  <c r="M40" i="284"/>
  <c r="O7" i="306"/>
  <c r="E17" i="304"/>
  <c r="K23" i="284"/>
  <c r="M52"/>
  <c r="D17" i="304"/>
  <c r="M8" i="284"/>
  <c r="O18" i="304"/>
  <c r="K15" i="286"/>
  <c r="N9"/>
  <c r="L31" i="284"/>
  <c r="N43" i="304"/>
  <c r="M20" i="286"/>
  <c r="K24"/>
  <c r="K12" i="284"/>
  <c r="D34" i="298"/>
  <c r="F24"/>
  <c r="E89" i="268" s="1"/>
  <c r="C20" i="287"/>
  <c r="M24" i="286"/>
  <c r="L12" i="284"/>
  <c r="K8" i="285"/>
  <c r="E22" i="306"/>
  <c r="E7" i="304"/>
  <c r="E71" i="306"/>
  <c r="D42"/>
  <c r="E46"/>
  <c r="L41" i="285"/>
  <c r="L28" i="284"/>
  <c r="E40" i="304"/>
  <c r="M15" i="306"/>
  <c r="C19" i="298"/>
  <c r="L55" i="284"/>
  <c r="E18" i="304"/>
  <c r="F56" i="306"/>
  <c r="C84"/>
  <c r="L42" i="285"/>
  <c r="M40"/>
  <c r="E33" i="304"/>
  <c r="C14" i="287"/>
  <c r="N42" i="284"/>
  <c r="N47"/>
  <c r="L23"/>
  <c r="C9" i="304"/>
  <c r="E12" i="298"/>
  <c r="M58" i="304"/>
  <c r="F27" i="306"/>
  <c r="C31" i="304"/>
  <c r="N22" i="284"/>
  <c r="L26"/>
  <c r="L24" i="285"/>
  <c r="D26" i="306"/>
  <c r="M14" i="284"/>
  <c r="M18" i="304"/>
  <c r="M35" i="285"/>
  <c r="L22" i="306"/>
  <c r="D41" i="304"/>
  <c r="N10" i="306"/>
  <c r="N19"/>
  <c r="C74"/>
  <c r="K8" i="286"/>
  <c r="L13" i="306"/>
  <c r="D32" i="304"/>
  <c r="D8" i="287"/>
  <c r="M27" i="306"/>
  <c r="M38" i="304"/>
  <c r="L25"/>
  <c r="L34"/>
  <c r="M16" i="284"/>
  <c r="D38" i="306"/>
  <c r="E29" i="288"/>
  <c r="D54" i="268" s="1"/>
  <c r="L8" i="285"/>
  <c r="N36" i="304"/>
  <c r="O26"/>
  <c r="O31" i="306"/>
  <c r="E28" i="304"/>
  <c r="M39" i="285"/>
  <c r="O13" i="306"/>
  <c r="E10" i="287"/>
  <c r="F27" i="288"/>
  <c r="E52" i="268" s="1"/>
  <c r="C13" i="288"/>
  <c r="M8" i="286"/>
  <c r="E30" i="306"/>
  <c r="O22"/>
  <c r="F44"/>
  <c r="M40" i="304"/>
  <c r="M31"/>
  <c r="O28"/>
  <c r="F30"/>
  <c r="D27" i="306"/>
  <c r="N40" i="304"/>
  <c r="L52"/>
  <c r="L28"/>
  <c r="K21" i="285"/>
  <c r="N40" i="284"/>
  <c r="O70" i="304"/>
  <c r="D11" i="288"/>
  <c r="C42" i="268" s="1"/>
  <c r="C17" i="288"/>
  <c r="N18" i="304"/>
  <c r="N24" i="306"/>
  <c r="D26" i="287"/>
  <c r="C116" i="268" s="1"/>
  <c r="L39" i="284"/>
  <c r="M19"/>
  <c r="M26" i="304"/>
  <c r="K35" i="285"/>
  <c r="L68" i="304"/>
  <c r="M7"/>
  <c r="L17"/>
  <c r="F80" i="306"/>
  <c r="N9" i="284"/>
  <c r="C21" i="287"/>
  <c r="M22" i="285"/>
  <c r="K32"/>
  <c r="C36" i="298"/>
  <c r="K44" i="285"/>
  <c r="C26" i="306"/>
  <c r="F32" i="304"/>
  <c r="K24" i="284"/>
  <c r="L18" i="304"/>
  <c r="C38"/>
  <c r="D75" i="306"/>
  <c r="C31"/>
  <c r="L58" i="304"/>
  <c r="D31" i="287"/>
  <c r="C121" i="268" s="1"/>
  <c r="C18" i="306"/>
  <c r="E41"/>
  <c r="D9" i="304"/>
  <c r="N20" i="286"/>
  <c r="E60" i="306"/>
  <c r="N42" i="285"/>
  <c r="L15"/>
  <c r="N25" i="306"/>
  <c r="M36" i="304"/>
  <c r="N46" i="284"/>
  <c r="E8" i="306"/>
  <c r="F43"/>
  <c r="L72" i="304"/>
  <c r="D14" i="287"/>
  <c r="D27" i="288"/>
  <c r="C52" i="268" s="1"/>
  <c r="E72" i="306"/>
  <c r="C8"/>
  <c r="M37" i="284"/>
  <c r="D34" i="304"/>
  <c r="L70"/>
  <c r="D24" i="288"/>
  <c r="C49" i="268" s="1"/>
  <c r="O28" i="306"/>
  <c r="N30" i="285"/>
  <c r="O18" i="306"/>
  <c r="M47" i="304"/>
  <c r="C18" i="288"/>
  <c r="M15" i="286"/>
  <c r="E26" i="298"/>
  <c r="D91" i="268" s="1"/>
  <c r="D30" i="298"/>
  <c r="C95" i="268" s="1"/>
  <c r="E56" i="306"/>
  <c r="C28" i="298"/>
  <c r="F19" i="287"/>
  <c r="K44" i="284"/>
  <c r="L37"/>
  <c r="M56" i="304"/>
  <c r="E35" i="306"/>
  <c r="F20" i="304"/>
  <c r="O63"/>
  <c r="L25" i="284"/>
  <c r="E59" i="306"/>
  <c r="E23" i="287"/>
  <c r="D98" i="268" s="1"/>
  <c r="C36" i="288"/>
  <c r="F29"/>
  <c r="E54" i="268" s="1"/>
  <c r="C7" i="306"/>
  <c r="O11" i="304"/>
  <c r="F32" i="288"/>
  <c r="E57" i="268" s="1"/>
  <c r="K45" i="284"/>
  <c r="M59" i="304"/>
  <c r="N50" i="284"/>
  <c r="F10" i="306"/>
  <c r="M58" i="284"/>
  <c r="L9" i="306"/>
  <c r="E38"/>
  <c r="F35" i="298"/>
  <c r="D54" i="306"/>
  <c r="D43"/>
  <c r="M23"/>
  <c r="E17" i="298"/>
  <c r="M14" i="285"/>
  <c r="F54" i="306"/>
  <c r="N41" i="284"/>
  <c r="D22" i="298"/>
  <c r="E32" i="306"/>
  <c r="E29" i="304"/>
  <c r="L15" i="286"/>
  <c r="E21" i="298"/>
  <c r="N32" i="284"/>
  <c r="E8" i="304"/>
  <c r="K13" i="286"/>
  <c r="C70" i="306"/>
  <c r="E17" i="288"/>
  <c r="E28" i="287"/>
  <c r="D118" i="268" s="1"/>
  <c r="L45" i="285"/>
  <c r="N37" i="284"/>
  <c r="N58" i="304"/>
  <c r="E39"/>
  <c r="L66"/>
  <c r="F28" i="287"/>
  <c r="E118" i="268" s="1"/>
  <c r="N26" i="284"/>
  <c r="F18" i="306"/>
  <c r="M18" i="284"/>
  <c r="F40" i="288"/>
  <c r="E65" i="268" s="1"/>
  <c r="N53" i="304"/>
  <c r="D8" i="298"/>
  <c r="C87" i="268" s="1"/>
  <c r="O21" i="304"/>
  <c r="C40"/>
  <c r="D29"/>
  <c r="M24"/>
  <c r="O22"/>
  <c r="O23"/>
  <c r="F72" i="306"/>
  <c r="F26"/>
  <c r="F17"/>
  <c r="O19" i="304"/>
  <c r="F8" i="306"/>
  <c r="C42" i="304"/>
  <c r="D31" i="298"/>
  <c r="C96" i="268" s="1"/>
  <c r="K25" i="284"/>
  <c r="M34" i="304"/>
  <c r="F87" i="306"/>
  <c r="F45"/>
  <c r="D19" i="304"/>
  <c r="N34" i="285"/>
  <c r="F9" i="304"/>
  <c r="N16"/>
  <c r="F10"/>
  <c r="K40" i="285"/>
  <c r="C44" i="304"/>
  <c r="E18" i="306"/>
  <c r="N16"/>
  <c r="C45"/>
  <c r="O25" i="304"/>
  <c r="E54" i="306"/>
  <c r="L49" i="304"/>
  <c r="N33" i="284"/>
  <c r="C23" i="298"/>
  <c r="F42" i="304"/>
  <c r="F12" i="306"/>
  <c r="D13" i="304"/>
  <c r="N39"/>
  <c r="N23" i="286"/>
  <c r="E8" i="298"/>
  <c r="E41"/>
  <c r="N8" i="284"/>
  <c r="F39" i="298"/>
  <c r="E11"/>
  <c r="D85" i="268" s="1"/>
  <c r="K12" i="285"/>
  <c r="F13" i="304"/>
  <c r="O62"/>
  <c r="F85" i="306"/>
  <c r="M49" i="304"/>
  <c r="E87" i="306"/>
  <c r="E82"/>
  <c r="O25"/>
  <c r="F24" i="304"/>
  <c r="F53" i="306"/>
  <c r="M25" i="304"/>
  <c r="K33" i="284"/>
  <c r="K28" i="285"/>
  <c r="F57" i="306"/>
  <c r="O51" i="304"/>
  <c r="O66"/>
  <c r="D36" i="306"/>
  <c r="F11"/>
  <c r="L39" i="285"/>
  <c r="M24"/>
  <c r="N57" i="284"/>
  <c r="D20" i="288"/>
  <c r="K55" i="284"/>
  <c r="K14"/>
  <c r="L12" i="286"/>
  <c r="E22" i="304"/>
  <c r="N22" i="285"/>
  <c r="K57" i="284"/>
  <c r="F21" i="304"/>
  <c r="L10" i="306"/>
  <c r="O58" i="304"/>
  <c r="E18" i="287"/>
  <c r="E42" i="306"/>
  <c r="O14"/>
  <c r="E27" i="304"/>
  <c r="D55" i="306"/>
  <c r="F28" i="304"/>
  <c r="L56"/>
  <c r="N45"/>
  <c r="M17" i="306"/>
  <c r="M46" i="284"/>
  <c r="M9" i="304"/>
  <c r="D12" i="287"/>
  <c r="C12" i="304"/>
  <c r="L42"/>
  <c r="M37"/>
  <c r="C17"/>
  <c r="D86" i="306"/>
  <c r="F49"/>
  <c r="N20"/>
  <c r="C27" i="304"/>
  <c r="C36" i="306"/>
  <c r="L63" i="304"/>
  <c r="M26" i="284"/>
  <c r="E38" i="288"/>
  <c r="D63" i="268" s="1"/>
  <c r="F24" i="288"/>
  <c r="E49" i="268" s="1"/>
  <c r="C26" i="298"/>
  <c r="M33" i="285"/>
  <c r="M22" i="306"/>
  <c r="O38" i="304"/>
  <c r="M10" i="285"/>
  <c r="K45"/>
  <c r="L33" i="284"/>
  <c r="N27"/>
  <c r="O10" i="306"/>
  <c r="D18"/>
  <c r="N44" i="285"/>
  <c r="K12" i="286"/>
  <c r="D70" i="306"/>
  <c r="E39" i="288"/>
  <c r="D64" i="268" s="1"/>
  <c r="L7" i="306"/>
  <c r="M44" i="304"/>
  <c r="D14" i="306"/>
  <c r="O31" i="304"/>
  <c r="C31" i="298"/>
  <c r="E77" i="306"/>
  <c r="D21"/>
  <c r="C17"/>
  <c r="N24" i="284"/>
  <c r="K19" i="285"/>
  <c r="D33" i="304"/>
  <c r="N31" i="285"/>
  <c r="N7" i="306"/>
  <c r="F40" i="304"/>
  <c r="D40" i="288"/>
  <c r="C65" i="268" s="1"/>
  <c r="M45" i="285"/>
  <c r="C44" i="306"/>
  <c r="M51" i="304"/>
  <c r="F36" i="306"/>
  <c r="C42"/>
  <c r="N37" i="304"/>
  <c r="O67"/>
  <c r="N11" i="306"/>
  <c r="O14" i="304"/>
  <c r="L35" i="285"/>
  <c r="M10" i="304"/>
  <c r="O39"/>
  <c r="D16" i="306"/>
  <c r="C41" i="304"/>
  <c r="N59"/>
  <c r="N31" i="306"/>
  <c r="M60" i="304"/>
  <c r="N9" i="285"/>
  <c r="M28" i="304"/>
  <c r="L17" i="306"/>
  <c r="D37" i="288"/>
  <c r="C62" i="268" s="1"/>
  <c r="L24" i="304"/>
  <c r="D44" i="306"/>
  <c r="M72" i="304"/>
  <c r="M10" i="306"/>
  <c r="D13"/>
  <c r="L29"/>
  <c r="D30" i="287"/>
  <c r="C120" i="268" s="1"/>
  <c r="M30" i="284"/>
  <c r="F18" i="304"/>
  <c r="E84" i="306"/>
  <c r="C17" i="287"/>
  <c r="D34" i="288"/>
  <c r="C59" i="268" s="1"/>
  <c r="C83" i="306"/>
  <c r="O68" i="304"/>
  <c r="O41"/>
  <c r="C37"/>
  <c r="F22" i="306"/>
  <c r="E12" i="304"/>
  <c r="E44" i="298"/>
  <c r="E27" i="306"/>
  <c r="K19" i="284"/>
  <c r="L23" i="304"/>
  <c r="E27" i="298"/>
  <c r="D92" i="268" s="1"/>
  <c r="D45" i="306"/>
  <c r="L65" i="304"/>
  <c r="F36" i="298"/>
  <c r="E11" i="306"/>
  <c r="F41"/>
  <c r="C25" i="298"/>
  <c r="L25" i="306"/>
  <c r="F46" i="298"/>
  <c r="K19" i="286"/>
  <c r="C13" i="304"/>
  <c r="E85" i="306"/>
  <c r="L11" i="304"/>
  <c r="M43"/>
  <c r="D21" i="287"/>
  <c r="C103" i="268" s="1"/>
  <c r="D23" i="298"/>
  <c r="C88" i="268" s="1"/>
  <c r="E44" i="288"/>
  <c r="D69" i="268" s="1"/>
  <c r="C37" i="288"/>
  <c r="O36" i="304"/>
  <c r="L18" i="306"/>
  <c r="F30" i="287"/>
  <c r="E120" i="268" s="1"/>
  <c r="K31" i="284"/>
  <c r="D43" i="298"/>
  <c r="L28" i="306"/>
  <c r="L59" i="304"/>
  <c r="F12" i="287"/>
  <c r="M16" i="304"/>
  <c r="N35"/>
  <c r="L73"/>
  <c r="E41"/>
  <c r="C28"/>
  <c r="E50" i="306"/>
  <c r="C16"/>
  <c r="E47" i="288"/>
  <c r="D72" i="268" s="1"/>
  <c r="K36" i="284"/>
  <c r="F86" i="306"/>
  <c r="N22" i="304"/>
  <c r="C46" i="288"/>
  <c r="L12" i="306"/>
  <c r="M67" i="304"/>
  <c r="C31" i="288"/>
  <c r="C44" i="298"/>
  <c r="N29" i="304"/>
  <c r="L44" i="284"/>
  <c r="L23" i="306"/>
  <c r="C86"/>
  <c r="F13"/>
  <c r="F32" i="298"/>
  <c r="E97" i="268" s="1"/>
  <c r="M38" i="284"/>
  <c r="M11"/>
  <c r="L11" i="286"/>
  <c r="D32" i="306"/>
  <c r="C14" i="304"/>
  <c r="E42" i="298"/>
  <c r="M8" i="304"/>
  <c r="N32" i="285"/>
  <c r="C12" i="287"/>
  <c r="O52" i="304"/>
  <c r="D10" i="298"/>
  <c r="C56" i="306"/>
  <c r="M22" i="304"/>
  <c r="O10"/>
  <c r="F23" i="298"/>
  <c r="E88" i="268" s="1"/>
  <c r="E57" i="306"/>
  <c r="L26" i="304"/>
  <c r="C39"/>
  <c r="L60" i="284"/>
  <c r="E31" i="288"/>
  <c r="D56" i="268" s="1"/>
  <c r="O42" i="304"/>
  <c r="C27" i="306"/>
  <c r="M20"/>
  <c r="F10" i="287"/>
  <c r="E115" i="268" s="1"/>
  <c r="E24" i="306"/>
  <c r="F45" i="288"/>
  <c r="E70" i="268" s="1"/>
  <c r="N14" i="284"/>
  <c r="F25" i="306"/>
  <c r="L15"/>
  <c r="C18" i="287"/>
  <c r="N70" i="304"/>
  <c r="E14" i="287"/>
  <c r="N39" i="284"/>
  <c r="C8" i="304"/>
  <c r="D49" i="306"/>
  <c r="D28" i="298"/>
  <c r="C93" i="268" s="1"/>
  <c r="N62" i="304"/>
  <c r="N21" i="306"/>
  <c r="E75"/>
  <c r="O30" i="304"/>
  <c r="L37"/>
  <c r="D84" i="306"/>
  <c r="E40"/>
  <c r="O29" i="304"/>
  <c r="E35" i="288"/>
  <c r="D60" i="268" s="1"/>
  <c r="O46" i="304"/>
  <c r="N66"/>
  <c r="C8" i="288"/>
  <c r="F50" i="306"/>
  <c r="E19" i="298"/>
  <c r="M41" i="285"/>
  <c r="L7" i="304"/>
  <c r="L33" i="285"/>
  <c r="F28" i="306"/>
  <c r="F31"/>
  <c r="O12" i="304"/>
  <c r="N57"/>
  <c r="M34" i="285"/>
  <c r="N9" i="306"/>
  <c r="M27" i="284"/>
  <c r="N52" i="304"/>
  <c r="L9"/>
  <c r="C34" i="298"/>
  <c r="M53" i="304"/>
  <c r="M17" i="284"/>
  <c r="L29" i="304"/>
  <c r="E26" i="287"/>
  <c r="D116" i="268" s="1"/>
  <c r="E23" i="304"/>
  <c r="O59"/>
  <c r="E16" i="287"/>
  <c r="D99" i="268" s="1"/>
  <c r="F75" i="306"/>
  <c r="O20" i="304"/>
  <c r="C18"/>
  <c r="F37" i="306"/>
  <c r="C23" i="304"/>
  <c r="E19"/>
  <c r="D9" i="287"/>
  <c r="C102" i="268" s="1"/>
  <c r="N67" i="304"/>
  <c r="E34"/>
  <c r="O15"/>
  <c r="E27" i="288"/>
  <c r="D52" i="268" s="1"/>
  <c r="N71" i="304"/>
  <c r="N33" i="285"/>
  <c r="D71" i="306"/>
  <c r="D39" i="298"/>
  <c r="M13" i="304"/>
  <c r="D31" i="306"/>
  <c r="L67" i="304"/>
  <c r="D12" i="306"/>
  <c r="E25" i="298"/>
  <c r="D90" i="268" s="1"/>
  <c r="L40" i="304"/>
  <c r="D50" i="306"/>
  <c r="K52" i="284"/>
  <c r="D18" i="304"/>
  <c r="D60" i="306"/>
  <c r="N30" i="284"/>
  <c r="C29" i="306"/>
  <c r="K20" i="285"/>
  <c r="O7" i="304"/>
  <c r="N55"/>
  <c r="F40" i="306"/>
  <c r="F71"/>
  <c r="O48" i="304"/>
  <c r="F19"/>
  <c r="N7"/>
  <c r="F30" i="306"/>
  <c r="E25" i="288"/>
  <c r="D50" i="268" s="1"/>
  <c r="L18" i="284"/>
  <c r="E31" i="304"/>
  <c r="C85" i="306"/>
  <c r="M63" i="304"/>
  <c r="L10" i="284"/>
  <c r="F47" i="298"/>
  <c r="D13" i="288"/>
  <c r="O45" i="304"/>
  <c r="N26" i="306"/>
  <c r="F12" i="304"/>
  <c r="D42" i="288"/>
  <c r="C67" i="268" s="1"/>
  <c r="L10" i="286"/>
  <c r="C15" i="287"/>
  <c r="C28"/>
  <c r="D29" i="298"/>
  <c r="C94" i="268" s="1"/>
  <c r="D31" i="288"/>
  <c r="C56" i="268" s="1"/>
  <c r="D24" i="298"/>
  <c r="C89" i="268" s="1"/>
  <c r="D10" i="306"/>
  <c r="C53"/>
  <c r="M51" i="284"/>
  <c r="C13" i="306"/>
  <c r="N59" i="284"/>
  <c r="C71" i="306"/>
  <c r="N11" i="285"/>
  <c r="M45" i="304"/>
  <c r="N68"/>
  <c r="K39" i="285"/>
  <c r="D15" i="288"/>
  <c r="E25" i="306"/>
  <c r="E70"/>
  <c r="E53"/>
  <c r="C32" i="304"/>
  <c r="O20" i="306"/>
  <c r="C24" i="298"/>
  <c r="E36" i="306"/>
  <c r="E43"/>
  <c r="C38" i="288"/>
  <c r="F26"/>
  <c r="E51" i="268" s="1"/>
  <c r="D10" i="304"/>
  <c r="K38" i="284"/>
  <c r="C28" i="288"/>
  <c r="N21" i="285"/>
  <c r="K22" i="284"/>
  <c r="M12"/>
  <c r="C26" i="288"/>
  <c r="E80" i="306"/>
  <c r="L50" i="284"/>
  <c r="K18"/>
  <c r="L58"/>
  <c r="E31" i="298"/>
  <c r="D96" i="268" s="1"/>
  <c r="C25" i="306"/>
  <c r="E19" i="287"/>
  <c r="D114" i="268" s="1"/>
  <c r="N13" i="285"/>
  <c r="N19" i="284"/>
  <c r="L19" i="286"/>
  <c r="F39" i="288"/>
  <c r="E64" i="268" s="1"/>
  <c r="E74" i="306"/>
  <c r="D40" i="304"/>
  <c r="K9" i="285"/>
  <c r="D8" i="288"/>
  <c r="C37" i="268" s="1"/>
  <c r="D52" i="306"/>
  <c r="N18" i="286"/>
  <c r="N10" i="284"/>
  <c r="N63" i="304"/>
  <c r="E10"/>
  <c r="M65"/>
  <c r="L69"/>
  <c r="C72" i="306"/>
  <c r="F21"/>
  <c r="C58"/>
  <c r="M70" i="304"/>
  <c r="F32" i="306"/>
  <c r="M45" i="284"/>
  <c r="M31"/>
  <c r="F39" i="306"/>
  <c r="F23"/>
  <c r="N12" i="284"/>
  <c r="L16"/>
  <c r="C17" i="298"/>
  <c r="E15"/>
  <c r="L24" i="286"/>
  <c r="C15" i="306"/>
  <c r="L60" i="304"/>
  <c r="F76" i="306"/>
  <c r="D19" i="298"/>
  <c r="K42" i="284"/>
  <c r="N15" i="286"/>
  <c r="D58" i="306"/>
  <c r="D29" i="287"/>
  <c r="C119" i="268" s="1"/>
  <c r="C10" i="287"/>
  <c r="L8" i="286"/>
  <c r="F45" i="298"/>
  <c r="M73" i="304"/>
  <c r="F44"/>
  <c r="C76" i="306"/>
  <c r="L27" i="284"/>
  <c r="M44"/>
  <c r="C41" i="306"/>
  <c r="C26" i="287"/>
  <c r="N14" i="286"/>
  <c r="D27" i="287"/>
  <c r="C117" i="268" s="1"/>
  <c r="M29" i="285"/>
  <c r="K22" i="286"/>
  <c r="D87" i="306"/>
  <c r="M20" i="285"/>
  <c r="O8" i="306"/>
  <c r="M60" i="284"/>
  <c r="N11" i="286"/>
  <c r="N44" i="304"/>
  <c r="L42" i="284"/>
  <c r="L22" i="286"/>
  <c r="N69" i="304"/>
  <c r="E73" i="306"/>
  <c r="K20" i="286"/>
  <c r="D37" i="306"/>
  <c r="K18" i="286"/>
  <c r="C18" i="298"/>
  <c r="D37" i="304"/>
  <c r="D46" i="298"/>
  <c r="M36" i="284"/>
  <c r="K33" i="285"/>
  <c r="M15"/>
  <c r="N42" i="304"/>
  <c r="N65"/>
  <c r="L32" i="284"/>
  <c r="D25" i="306"/>
  <c r="N31" i="304"/>
  <c r="F70" i="306"/>
  <c r="E22" i="298"/>
  <c r="D73" i="268" s="1"/>
  <c r="N38" i="304"/>
  <c r="L45"/>
  <c r="E21"/>
  <c r="E34" i="288"/>
  <c r="D59" i="268" s="1"/>
  <c r="F26" i="298"/>
  <c r="E91" i="268" s="1"/>
  <c r="M31" i="306"/>
  <c r="F43" i="298"/>
  <c r="C87" i="306"/>
  <c r="D42" i="298"/>
  <c r="E40" i="288"/>
  <c r="D65" i="268" s="1"/>
  <c r="C38" i="298"/>
  <c r="N49" i="304"/>
  <c r="C25" i="288"/>
  <c r="L14" i="284"/>
  <c r="D38" i="288"/>
  <c r="C63" i="268" s="1"/>
  <c r="M21" i="286"/>
  <c r="E43" i="288"/>
  <c r="D68" i="268" s="1"/>
  <c r="N28" i="285"/>
  <c r="F18" i="287"/>
  <c r="N13" i="306"/>
  <c r="L18" i="286"/>
  <c r="K28" i="284"/>
  <c r="F27" i="304"/>
  <c r="L23" i="285"/>
  <c r="D38" i="304"/>
  <c r="C33" i="298"/>
  <c r="F28"/>
  <c r="E93" i="268" s="1"/>
  <c r="E47" i="298"/>
  <c r="C51" i="306"/>
  <c r="M61" i="284"/>
  <c r="F51" i="306"/>
  <c r="L51" i="304"/>
  <c r="C13" i="287"/>
  <c r="O19" i="306"/>
  <c r="M7"/>
  <c r="L8"/>
  <c r="K11" i="286"/>
  <c r="D26" i="298"/>
  <c r="C91" i="268" s="1"/>
  <c r="C9" i="287"/>
  <c r="L20" i="286"/>
  <c r="K47" i="284"/>
  <c r="N52"/>
  <c r="C38" i="306"/>
  <c r="E16" i="298"/>
  <c r="M56" i="284"/>
  <c r="N13" i="286"/>
  <c r="E19" i="288"/>
  <c r="K10" i="286"/>
  <c r="M18" i="306"/>
  <c r="D25" i="288"/>
  <c r="C50" i="268" s="1"/>
  <c r="D76" i="306"/>
  <c r="E26" i="288"/>
  <c r="D51" i="268" s="1"/>
  <c r="C55" i="306"/>
  <c r="D72"/>
  <c r="C30"/>
  <c r="O21"/>
  <c r="O35" i="304"/>
  <c r="L15"/>
  <c r="C10"/>
  <c r="F37" i="298"/>
  <c r="F26" i="287"/>
  <c r="E116" i="268" s="1"/>
  <c r="L71" i="304"/>
  <c r="C81" i="306"/>
  <c r="N51" i="304"/>
  <c r="C27" i="298"/>
  <c r="K56" i="284"/>
  <c r="D82" i="306"/>
  <c r="D59"/>
  <c r="C39" i="298"/>
  <c r="N64" i="304"/>
  <c r="E20"/>
  <c r="M64"/>
  <c r="M13" i="306"/>
  <c r="E38" i="304"/>
  <c r="F27" i="298"/>
  <c r="E92" i="268" s="1"/>
  <c r="N22" i="306"/>
  <c r="E12" i="288"/>
  <c r="D41" i="268" s="1"/>
  <c r="L43" i="304"/>
  <c r="L53"/>
  <c r="M21" i="285"/>
  <c r="C23" i="287"/>
  <c r="O34" i="304"/>
  <c r="D77" i="306"/>
  <c r="M28"/>
  <c r="N25" i="285"/>
  <c r="N8" i="304"/>
  <c r="N8" i="286"/>
  <c r="L30" i="304"/>
  <c r="C34"/>
  <c r="K31" i="285"/>
  <c r="D17" i="306"/>
  <c r="O24"/>
  <c r="L44" i="304"/>
  <c r="F38"/>
  <c r="N9"/>
  <c r="C11" i="306"/>
  <c r="D25" i="287"/>
  <c r="C24"/>
  <c r="K42" i="285"/>
  <c r="C21" i="298"/>
  <c r="D53" i="306"/>
  <c r="F7" i="304"/>
  <c r="L43" i="284"/>
  <c r="O71" i="304"/>
  <c r="E10" i="288"/>
  <c r="O57" i="304"/>
  <c r="K14" i="285"/>
  <c r="K18"/>
  <c r="D7" i="306"/>
  <c r="E83"/>
  <c r="L31" i="285"/>
  <c r="D27" i="298"/>
  <c r="C92" i="268" s="1"/>
  <c r="F46" i="288"/>
  <c r="E71" i="268" s="1"/>
  <c r="E18" i="298"/>
  <c r="D75" i="268" s="1"/>
  <c r="D46" i="306"/>
  <c r="C14" i="298"/>
  <c r="E43"/>
  <c r="F60" i="306"/>
  <c r="K59" i="284"/>
  <c r="L30" i="306"/>
  <c r="K32" i="284"/>
  <c r="M29"/>
  <c r="E21" i="306"/>
  <c r="D81"/>
  <c r="C10" i="298"/>
  <c r="C42" i="288"/>
  <c r="K38" i="285"/>
  <c r="L36" i="284"/>
  <c r="D9" i="298"/>
  <c r="C11" i="304"/>
  <c r="F38" i="288"/>
  <c r="E63" i="268" s="1"/>
  <c r="C33" i="304"/>
  <c r="L45" i="284"/>
  <c r="D83" i="306"/>
  <c r="F8" i="298"/>
  <c r="F17" i="304"/>
  <c r="D29" i="288"/>
  <c r="C54" i="268" s="1"/>
  <c r="N18" i="285"/>
  <c r="C49" i="306"/>
  <c r="L19" i="284"/>
  <c r="N56"/>
  <c r="L57"/>
  <c r="C28" i="306"/>
  <c r="M21"/>
  <c r="N16" i="284"/>
  <c r="L20" i="304"/>
  <c r="C22" i="306"/>
  <c r="O30"/>
  <c r="M22" i="284"/>
  <c r="L13"/>
  <c r="N25" i="286"/>
  <c r="F29" i="306"/>
  <c r="C32" i="288"/>
  <c r="F46" i="306"/>
  <c r="C40"/>
  <c r="N21" i="304"/>
  <c r="D21" i="298"/>
  <c r="C74" i="268" s="1"/>
  <c r="E30" i="304"/>
  <c r="C22"/>
  <c r="M32" i="285"/>
  <c r="K39" i="284"/>
  <c r="E9" i="298"/>
  <c r="M33" i="284"/>
  <c r="F31" i="288"/>
  <c r="E56" i="268" s="1"/>
  <c r="N39" i="285"/>
  <c r="K34"/>
  <c r="L12" i="304"/>
  <c r="M39" i="284"/>
  <c r="E15" i="288"/>
  <c r="C29" i="298"/>
  <c r="F82" i="306"/>
  <c r="O29"/>
  <c r="E34" i="298"/>
  <c r="M24" i="306"/>
  <c r="O8" i="304"/>
  <c r="D7"/>
  <c r="F41"/>
  <c r="C7"/>
  <c r="L14"/>
  <c r="F41" i="298"/>
  <c r="N25" i="284"/>
  <c r="K13" i="285"/>
  <c r="C11" i="298"/>
  <c r="M15" i="304"/>
  <c r="E15" i="306"/>
  <c r="K15" i="285"/>
  <c r="F52" i="306"/>
  <c r="O37" i="304"/>
  <c r="L13" i="286"/>
  <c r="F31" i="304"/>
  <c r="L11" i="284"/>
  <c r="K21" i="286"/>
  <c r="D41" i="288"/>
  <c r="C66" i="268" s="1"/>
  <c r="K10" i="284"/>
  <c r="N43" i="285"/>
  <c r="M62" i="304"/>
  <c r="E30" i="288"/>
  <c r="D55" i="268" s="1"/>
  <c r="F25" i="298"/>
  <c r="E90" i="268" s="1"/>
  <c r="D20" i="287"/>
  <c r="E27"/>
  <c r="D117" i="268" s="1"/>
  <c r="C20" i="288"/>
  <c r="E14"/>
  <c r="N30" i="304"/>
  <c r="C15" i="288"/>
  <c r="N38" i="284"/>
  <c r="L21" i="286"/>
  <c r="E22" i="287"/>
  <c r="D108" i="268" s="1"/>
  <c r="D17" i="287"/>
  <c r="C100" i="268" s="1"/>
  <c r="E42" i="304"/>
  <c r="K46" i="284"/>
  <c r="D27" i="304"/>
  <c r="L54"/>
  <c r="F29" i="298"/>
  <c r="E94" i="268" s="1"/>
  <c r="O15" i="306"/>
  <c r="E9" i="288"/>
  <c r="C23"/>
  <c r="E42"/>
  <c r="D67" i="268" s="1"/>
  <c r="D30" i="288"/>
  <c r="C55" i="268" s="1"/>
  <c r="L30" i="284"/>
  <c r="K30" i="285"/>
  <c r="C19" i="288"/>
  <c r="C30" i="304"/>
  <c r="M25" i="284"/>
  <c r="L59"/>
  <c r="K54"/>
  <c r="C31" i="287"/>
  <c r="F33" i="298"/>
  <c r="E11" i="304"/>
  <c r="L9" i="285"/>
  <c r="F9" i="306"/>
  <c r="E7"/>
  <c r="N61" i="284"/>
  <c r="C30" i="288"/>
  <c r="F24" i="306"/>
  <c r="C21"/>
  <c r="D19" i="288"/>
  <c r="L20" i="285"/>
  <c r="C40" i="288"/>
  <c r="C47" i="298"/>
  <c r="E13"/>
  <c r="D78" i="268" s="1"/>
  <c r="C43" i="298"/>
  <c r="C45"/>
  <c r="K11" i="284"/>
  <c r="D16" i="298"/>
  <c r="C83" i="268" s="1"/>
  <c r="F30" i="288"/>
  <c r="E55" i="268" s="1"/>
  <c r="C27" i="287"/>
  <c r="N12" i="286"/>
  <c r="L38" i="284"/>
  <c r="L48" i="304"/>
  <c r="M9" i="286"/>
  <c r="E28" i="288"/>
  <c r="D53" i="268" s="1"/>
  <c r="M25" i="286"/>
  <c r="D45" i="288"/>
  <c r="C70" i="268" s="1"/>
  <c r="D37" i="298"/>
  <c r="C46"/>
  <c r="L46" i="304"/>
  <c r="M13" i="286"/>
  <c r="D18" i="288"/>
  <c r="C38" i="268" s="1"/>
  <c r="E29" i="306"/>
  <c r="D21" i="304"/>
  <c r="N27" i="306"/>
  <c r="N56" i="304"/>
  <c r="O53"/>
  <c r="L19"/>
  <c r="K41" i="284"/>
  <c r="D17" i="298"/>
  <c r="E21" i="287"/>
  <c r="D103" i="268" s="1"/>
  <c r="D28" i="288"/>
  <c r="C53" i="268" s="1"/>
  <c r="N31" i="284"/>
  <c r="C16" i="288"/>
  <c r="D15" i="306"/>
  <c r="L17" i="284"/>
  <c r="F34" i="298"/>
  <c r="L22" i="284"/>
  <c r="D32" i="298"/>
  <c r="C97" i="268" s="1"/>
  <c r="N18" i="284"/>
  <c r="C10" i="288"/>
  <c r="C10" i="306"/>
  <c r="C33" i="288"/>
  <c r="L15" i="284"/>
  <c r="M23" i="285"/>
  <c r="C29" i="287"/>
  <c r="M54" i="304"/>
  <c r="E24"/>
  <c r="F23"/>
  <c r="E16" i="306"/>
  <c r="C29" i="304"/>
  <c r="E39" i="306"/>
  <c r="D80"/>
  <c r="E22" i="288"/>
  <c r="D47" i="268" s="1"/>
  <c r="E24" i="298"/>
  <c r="D89" i="268" s="1"/>
  <c r="D32" i="287"/>
  <c r="C122" i="268" s="1"/>
  <c r="M50" i="304"/>
  <c r="L14" i="286"/>
  <c r="F74" i="306"/>
  <c r="K51" i="284"/>
  <c r="N54"/>
  <c r="L21" i="306"/>
  <c r="L20"/>
  <c r="L22" i="304"/>
  <c r="M14"/>
  <c r="E14"/>
  <c r="M30" i="285"/>
  <c r="O23" i="306"/>
  <c r="F15"/>
  <c r="D41" i="298"/>
  <c r="M29" i="306"/>
  <c r="D9" i="288"/>
  <c r="O47" i="304"/>
  <c r="F81" i="306"/>
  <c r="M12"/>
  <c r="M21" i="304"/>
  <c r="M52"/>
  <c r="E14" i="298"/>
  <c r="D82" i="268" s="1"/>
  <c r="E36" i="298"/>
  <c r="N8" i="285"/>
  <c r="L41" i="304"/>
  <c r="E10" i="306"/>
  <c r="K8" i="284"/>
  <c r="C11" i="287"/>
  <c r="N53" i="284"/>
  <c r="F38" i="306"/>
  <c r="N28" i="304"/>
  <c r="L36"/>
  <c r="C8" i="287"/>
  <c r="K23" i="286"/>
  <c r="E32" i="304"/>
  <c r="M9" i="285"/>
  <c r="L61" i="304"/>
  <c r="L31" i="306"/>
  <c r="N15" i="284"/>
  <c r="E44" i="306"/>
  <c r="N8"/>
  <c r="C47" i="288"/>
  <c r="K26" i="284"/>
  <c r="E13" i="288"/>
  <c r="C43" i="306"/>
  <c r="C16" i="298"/>
  <c r="M9" i="284"/>
  <c r="L33" i="268"/>
  <c r="L56"/>
  <c r="L53"/>
  <c r="L68"/>
  <c r="L178"/>
  <c r="L40"/>
  <c r="L38"/>
  <c r="L69"/>
  <c r="L43"/>
  <c r="L70"/>
  <c r="L49"/>
  <c r="L192"/>
  <c r="L37"/>
  <c r="L57"/>
  <c r="L42"/>
  <c r="L61"/>
  <c r="L124"/>
  <c r="L123"/>
  <c r="L76"/>
  <c r="L80"/>
  <c r="L84"/>
  <c r="L88"/>
  <c r="L92"/>
  <c r="L96"/>
  <c r="L74"/>
  <c r="L78"/>
  <c r="L82"/>
  <c r="L86"/>
  <c r="L90"/>
  <c r="L94"/>
  <c r="L73"/>
  <c r="L77"/>
  <c r="L81"/>
  <c r="L85"/>
  <c r="L89"/>
  <c r="L93"/>
  <c r="K96"/>
  <c r="K80"/>
  <c r="K173"/>
  <c r="K121"/>
  <c r="K77"/>
  <c r="K42"/>
  <c r="K83"/>
  <c r="K73"/>
  <c r="K78"/>
  <c r="K72"/>
  <c r="K28"/>
  <c r="K148"/>
  <c r="K25"/>
  <c r="K116"/>
  <c r="K12"/>
  <c r="K62"/>
  <c r="K109"/>
  <c r="K3"/>
  <c r="K29"/>
  <c r="K18"/>
  <c r="K7"/>
  <c r="K23"/>
  <c r="K159"/>
  <c r="K153"/>
  <c r="K68"/>
  <c r="K155"/>
  <c r="K141"/>
  <c r="K166"/>
  <c r="K40"/>
  <c r="K127"/>
  <c r="K33"/>
  <c r="K114"/>
  <c r="K132"/>
  <c r="K45"/>
  <c r="K126"/>
  <c r="K50"/>
  <c r="K165"/>
  <c r="K101"/>
  <c r="K150"/>
  <c r="K123"/>
  <c r="K142"/>
  <c r="K49"/>
  <c r="K160"/>
  <c r="K52"/>
  <c r="K51"/>
  <c r="K149"/>
  <c r="K184"/>
  <c r="K193"/>
  <c r="K169"/>
  <c r="K92"/>
  <c r="K76"/>
  <c r="K94"/>
  <c r="K172"/>
  <c r="K85"/>
  <c r="K34"/>
  <c r="K87"/>
  <c r="K81"/>
  <c r="K82"/>
  <c r="K32"/>
  <c r="K185"/>
  <c r="K102"/>
  <c r="K135"/>
  <c r="K8"/>
  <c r="K60"/>
  <c r="K156"/>
  <c r="K152"/>
  <c r="K5"/>
  <c r="K6"/>
  <c r="K22"/>
  <c r="K11"/>
  <c r="K27"/>
  <c r="K138"/>
  <c r="K108"/>
  <c r="K140"/>
  <c r="K124"/>
  <c r="K63"/>
  <c r="K158"/>
  <c r="K67"/>
  <c r="K137"/>
  <c r="K54"/>
  <c r="K125"/>
  <c r="K131"/>
  <c r="K192"/>
  <c r="K130"/>
  <c r="K120"/>
  <c r="K162"/>
  <c r="K57"/>
  <c r="K59"/>
  <c r="K113"/>
  <c r="K47"/>
  <c r="K178"/>
  <c r="K194"/>
  <c r="K176"/>
  <c r="K41"/>
  <c r="K98"/>
  <c r="K191"/>
  <c r="K35"/>
  <c r="K107"/>
  <c r="K88"/>
  <c r="K179"/>
  <c r="K89"/>
  <c r="K75"/>
  <c r="K91"/>
  <c r="K93"/>
  <c r="K86"/>
  <c r="K4"/>
  <c r="K133"/>
  <c r="K9"/>
  <c r="K65"/>
  <c r="K16"/>
  <c r="K188"/>
  <c r="K167"/>
  <c r="K105"/>
  <c r="K13"/>
  <c r="K10"/>
  <c r="K26"/>
  <c r="K15"/>
  <c r="K71"/>
  <c r="K151"/>
  <c r="K157"/>
  <c r="K128"/>
  <c r="K175"/>
  <c r="K112"/>
  <c r="K163"/>
  <c r="K146"/>
  <c r="K177"/>
  <c r="K129"/>
  <c r="K100"/>
  <c r="K189"/>
  <c r="K104"/>
  <c r="K119"/>
  <c r="K134"/>
  <c r="K136"/>
  <c r="A2" i="288"/>
  <c r="L29" i="298"/>
  <c r="L21"/>
  <c r="F90" i="268"/>
  <c r="F86"/>
  <c r="F82"/>
  <c r="K79"/>
  <c r="K53"/>
  <c r="K161"/>
  <c r="K147"/>
  <c r="K31"/>
  <c r="K39"/>
  <c r="K84"/>
  <c r="K171"/>
  <c r="K90"/>
  <c r="K97"/>
  <c r="K118"/>
  <c r="K48"/>
  <c r="K182"/>
  <c r="K58"/>
  <c r="K69"/>
  <c r="K143"/>
  <c r="K117"/>
  <c r="K168"/>
  <c r="K164"/>
  <c r="K43"/>
  <c r="K21"/>
  <c r="K24"/>
  <c r="K20"/>
  <c r="F33"/>
  <c r="L22" i="298"/>
  <c r="F37" i="268"/>
  <c r="F41"/>
  <c r="F78"/>
  <c r="L10" i="298"/>
  <c r="L14"/>
  <c r="L19"/>
  <c r="F84" i="268"/>
  <c r="F77"/>
  <c r="L117"/>
  <c r="L111"/>
  <c r="L118"/>
  <c r="L106"/>
  <c r="L110"/>
  <c r="L100"/>
  <c r="L102"/>
  <c r="L115"/>
  <c r="L116"/>
  <c r="L101"/>
  <c r="L112"/>
  <c r="L108"/>
  <c r="L114"/>
  <c r="L99"/>
  <c r="L107"/>
  <c r="L104"/>
  <c r="L121"/>
  <c r="L105"/>
  <c r="L165"/>
  <c r="L136"/>
  <c r="L157"/>
  <c r="L132"/>
  <c r="F39"/>
  <c r="F45"/>
  <c r="F43"/>
  <c r="F48"/>
  <c r="F52"/>
  <c r="L11" i="288"/>
  <c r="F34" i="268"/>
  <c r="F79"/>
  <c r="L109"/>
  <c r="L103"/>
  <c r="L113"/>
  <c r="L119"/>
  <c r="L122"/>
  <c r="L30"/>
  <c r="L191"/>
  <c r="L194"/>
  <c r="L186"/>
  <c r="L189"/>
  <c r="L180"/>
  <c r="L185"/>
  <c r="L188"/>
  <c r="L182"/>
  <c r="L52"/>
  <c r="L45"/>
  <c r="L48"/>
  <c r="L64"/>
  <c r="L39"/>
  <c r="L67"/>
  <c r="L47"/>
  <c r="L44"/>
  <c r="L34"/>
  <c r="L55"/>
  <c r="L35"/>
  <c r="L46"/>
  <c r="L72"/>
  <c r="L60"/>
  <c r="L41"/>
  <c r="L71"/>
  <c r="L65"/>
  <c r="L54"/>
  <c r="L58"/>
  <c r="L75"/>
  <c r="L79"/>
  <c r="L11"/>
  <c r="L190"/>
  <c r="L181"/>
  <c r="L179"/>
  <c r="L138"/>
  <c r="L133"/>
  <c r="L151"/>
  <c r="L127"/>
  <c r="L144"/>
  <c r="L177"/>
  <c r="L184"/>
  <c r="L183"/>
  <c r="L187"/>
  <c r="L159"/>
  <c r="L164"/>
  <c r="L156"/>
  <c r="L140"/>
  <c r="L131"/>
  <c r="L155"/>
  <c r="L152"/>
  <c r="L142"/>
  <c r="L161"/>
  <c r="L137"/>
  <c r="L139"/>
  <c r="L167"/>
  <c r="L158"/>
  <c r="L128"/>
  <c r="L146"/>
  <c r="L148"/>
  <c r="L154"/>
  <c r="L153"/>
  <c r="L174"/>
  <c r="L169"/>
  <c r="L141"/>
  <c r="L173"/>
  <c r="L147"/>
  <c r="L125"/>
  <c r="L160"/>
  <c r="L163"/>
  <c r="L126"/>
  <c r="L130"/>
  <c r="L129"/>
  <c r="L149"/>
  <c r="L172"/>
  <c r="L168"/>
  <c r="L176"/>
  <c r="L134"/>
  <c r="L171"/>
  <c r="L162"/>
  <c r="L143"/>
  <c r="L166"/>
  <c r="L170"/>
  <c r="L150"/>
  <c r="L145"/>
  <c r="L175"/>
  <c r="L29"/>
  <c r="L19"/>
  <c r="L4"/>
  <c r="L91"/>
  <c r="L16"/>
  <c r="L31"/>
  <c r="L18"/>
  <c r="L13"/>
  <c r="L28"/>
  <c r="L8"/>
  <c r="L6"/>
  <c r="L5"/>
  <c r="L17"/>
  <c r="L7"/>
  <c r="L23"/>
  <c r="L20"/>
  <c r="L27"/>
  <c r="L32"/>
  <c r="L24"/>
  <c r="L25"/>
  <c r="L15"/>
  <c r="L12"/>
  <c r="L9"/>
  <c r="L26"/>
  <c r="L14"/>
  <c r="L3"/>
  <c r="L22"/>
  <c r="L10"/>
  <c r="D44" l="1"/>
  <c r="C36"/>
  <c r="C79"/>
  <c r="D77"/>
  <c r="D39"/>
  <c r="D40"/>
  <c r="D35"/>
  <c r="C33"/>
  <c r="C41"/>
  <c r="D34"/>
  <c r="F36"/>
  <c r="C44"/>
  <c r="C43"/>
  <c r="D38"/>
  <c r="C34"/>
  <c r="L9" i="288"/>
  <c r="C111" i="268"/>
  <c r="C104"/>
  <c r="D102"/>
  <c r="D111"/>
  <c r="D100"/>
  <c r="C105"/>
  <c r="C112"/>
  <c r="D101"/>
  <c r="C110"/>
  <c r="D106"/>
  <c r="C115"/>
  <c r="C108"/>
  <c r="D80"/>
  <c r="C86"/>
  <c r="C75"/>
  <c r="D83"/>
  <c r="D87"/>
  <c r="D74"/>
  <c r="C73"/>
  <c r="C77"/>
  <c r="D81"/>
  <c r="C84"/>
  <c r="D86"/>
  <c r="C82"/>
  <c r="C85"/>
  <c r="F80"/>
  <c r="F76"/>
  <c r="F73"/>
  <c r="D79"/>
  <c r="D84"/>
  <c r="D76"/>
  <c r="F74"/>
  <c r="M44" i="285"/>
  <c r="F12" i="288"/>
  <c r="F13" i="287"/>
  <c r="F16" i="298"/>
  <c r="F21"/>
  <c r="F17" i="288"/>
  <c r="M42" i="285"/>
  <c r="D23" i="306"/>
  <c r="F27" i="287"/>
  <c r="E117" i="268" s="1"/>
  <c r="O49" i="304"/>
  <c r="N26"/>
  <c r="N30" i="306"/>
  <c r="E31"/>
  <c r="E31" i="287"/>
  <c r="D121" i="268" s="1"/>
  <c r="E33" i="298"/>
  <c r="M12" i="285"/>
  <c r="C39" i="306"/>
  <c r="F34" i="304"/>
  <c r="E58" i="306"/>
  <c r="M19"/>
  <c r="C82"/>
  <c r="E26"/>
  <c r="D44" i="298"/>
  <c r="D40" i="306"/>
  <c r="C54"/>
  <c r="C41" i="298"/>
  <c r="N13" i="284"/>
  <c r="E32" i="287"/>
  <c r="D122" i="268" s="1"/>
  <c r="N23" i="284"/>
  <c r="M25" i="285"/>
  <c r="O9" i="304"/>
  <c r="M30" i="306"/>
  <c r="F8" i="304"/>
  <c r="K40" i="284"/>
  <c r="M13"/>
  <c r="L14" i="285"/>
  <c r="O56" i="304"/>
  <c r="M41"/>
  <c r="D29" i="306"/>
  <c r="C32" i="298"/>
  <c r="C80" i="306"/>
  <c r="M9"/>
  <c r="E32" i="298"/>
  <c r="D97" i="268" s="1"/>
  <c r="N19" i="304"/>
  <c r="O17"/>
  <c r="N35" i="285"/>
  <c r="M29" i="304"/>
  <c r="F83" i="306"/>
  <c r="E76"/>
  <c r="E41" i="288"/>
  <c r="D66" i="268" s="1"/>
  <c r="D39" i="288"/>
  <c r="C64" i="268" s="1"/>
  <c r="D56" i="306"/>
  <c r="M18" i="286"/>
  <c r="M31" i="285"/>
  <c r="N23"/>
  <c r="L35" i="304"/>
  <c r="N45" i="284"/>
  <c r="E24" i="288"/>
  <c r="D49" i="268" s="1"/>
  <c r="D47" i="298"/>
  <c r="D40"/>
  <c r="D45"/>
  <c r="C9" i="306"/>
  <c r="F43" i="304"/>
  <c r="K41" i="285"/>
  <c r="F44" i="288"/>
  <c r="E69" i="268" s="1"/>
  <c r="L11" i="306"/>
  <c r="E14"/>
  <c r="F55"/>
  <c r="M57" i="284"/>
  <c r="E81" i="306"/>
  <c r="N61" i="304"/>
  <c r="E37"/>
  <c r="D10" i="288"/>
  <c r="C40" i="268" s="1"/>
  <c r="O64" i="304"/>
  <c r="L13"/>
  <c r="K170" i="268"/>
  <c r="K106"/>
  <c r="K110"/>
  <c r="K103"/>
  <c r="K183"/>
  <c r="K115"/>
  <c r="K144"/>
  <c r="K55"/>
  <c r="K64"/>
  <c r="K37"/>
  <c r="K180"/>
  <c r="K111"/>
  <c r="K56"/>
  <c r="K70"/>
  <c r="K30"/>
  <c r="K186"/>
  <c r="K17"/>
  <c r="K95"/>
  <c r="L62"/>
  <c r="L87"/>
  <c r="F11" i="287"/>
  <c r="F8"/>
  <c r="F19" i="298"/>
  <c r="L97" i="268"/>
  <c r="L83"/>
  <c r="F35"/>
  <c r="L19" i="288"/>
  <c r="L46"/>
  <c r="L42"/>
  <c r="L38"/>
  <c r="L34"/>
  <c r="L36" i="268"/>
  <c r="L50"/>
  <c r="L59"/>
  <c r="L51"/>
  <c r="L29" i="286"/>
  <c r="N29"/>
  <c r="K30"/>
  <c r="M30"/>
  <c r="L31"/>
  <c r="N31"/>
  <c r="K32"/>
  <c r="M32"/>
  <c r="L33"/>
  <c r="N33"/>
  <c r="K34"/>
  <c r="M34"/>
  <c r="L35"/>
  <c r="N35"/>
  <c r="M28"/>
  <c r="K28"/>
  <c r="F16" i="288"/>
  <c r="F19"/>
  <c r="F9"/>
  <c r="F18"/>
  <c r="F15"/>
  <c r="F10"/>
  <c r="E40" i="268" s="1"/>
  <c r="F11" i="288"/>
  <c r="F20"/>
  <c r="E43" i="268" s="1"/>
  <c r="F13" i="288"/>
  <c r="F22" i="298"/>
  <c r="E87" i="268" s="1"/>
  <c r="F18" i="298"/>
  <c r="F9"/>
  <c r="E77" i="268" s="1"/>
  <c r="F13" i="298"/>
  <c r="E78" i="268" s="1"/>
  <c r="F17" i="298"/>
  <c r="F15"/>
  <c r="F14"/>
  <c r="E82" i="268" s="1"/>
  <c r="F10" i="298"/>
  <c r="F23" i="287"/>
  <c r="E113" i="268" s="1"/>
  <c r="F16" i="287"/>
  <c r="F17"/>
  <c r="E100" i="268" s="1"/>
  <c r="F9" i="287"/>
  <c r="E102" i="268" s="1"/>
  <c r="F15" i="287"/>
  <c r="F22"/>
  <c r="F14"/>
  <c r="D23" i="288"/>
  <c r="C48" i="268" s="1"/>
  <c r="N50" i="304"/>
  <c r="M11" i="285"/>
  <c r="L11"/>
  <c r="E51" i="306"/>
  <c r="N18"/>
  <c r="F16"/>
  <c r="M20" i="304"/>
  <c r="M10" i="286"/>
  <c r="O40" i="304"/>
  <c r="L27"/>
  <c r="L40" i="285"/>
  <c r="L25" i="286"/>
  <c r="O16" i="304"/>
  <c r="L13" i="285"/>
  <c r="L50" i="304"/>
  <c r="D23" i="287"/>
  <c r="C98" i="268" s="1"/>
  <c r="K14" i="286"/>
  <c r="M48" i="304"/>
  <c r="D43"/>
  <c r="L24" i="306"/>
  <c r="N44" i="284"/>
  <c r="E8" i="288"/>
  <c r="D37" i="268" s="1"/>
  <c r="L53" i="284"/>
  <c r="C73" i="306"/>
  <c r="N14" i="304"/>
  <c r="M57"/>
  <c r="C75" i="306"/>
  <c r="L62" i="304"/>
  <c r="M66"/>
  <c r="D42"/>
  <c r="E20" i="288"/>
  <c r="D43" i="268" s="1"/>
  <c r="M35" i="304"/>
  <c r="N24"/>
  <c r="N13"/>
  <c r="O72"/>
  <c r="O61"/>
  <c r="E20" i="287"/>
  <c r="D109" i="268" s="1"/>
  <c r="M43" i="285"/>
  <c r="D39" i="304"/>
  <c r="E15" i="287"/>
  <c r="D105" i="268" s="1"/>
  <c r="L46" i="284"/>
  <c r="D11" i="306"/>
  <c r="M28" i="285"/>
  <c r="C9" i="298"/>
  <c r="L32" i="285"/>
  <c r="K29"/>
  <c r="D47" i="288"/>
  <c r="C72" i="268" s="1"/>
  <c r="M19" i="286"/>
  <c r="K23" i="285"/>
  <c r="D30" i="304"/>
  <c r="C8" i="298"/>
  <c r="M61" i="304"/>
  <c r="D41" i="306"/>
  <c r="L54" i="284"/>
  <c r="F37" i="304"/>
  <c r="K17" i="284"/>
  <c r="C41" i="288"/>
  <c r="D32"/>
  <c r="C57" i="268" s="1"/>
  <c r="L41" i="284"/>
  <c r="M23"/>
  <c r="D30" i="306"/>
  <c r="D33" i="288"/>
  <c r="C58" i="268" s="1"/>
  <c r="D26" i="288"/>
  <c r="C51" i="268" s="1"/>
  <c r="M19" i="304"/>
  <c r="D44"/>
  <c r="D31"/>
  <c r="F23" i="288"/>
  <c r="E48" i="268" s="1"/>
  <c r="D35" i="298"/>
  <c r="C30" i="287"/>
  <c r="C24" i="304"/>
  <c r="M39"/>
  <c r="M18" i="285"/>
  <c r="M30" i="304"/>
  <c r="M17"/>
  <c r="D21" i="288"/>
  <c r="C46" i="268" s="1"/>
  <c r="M19" i="285"/>
  <c r="F36" i="288"/>
  <c r="E61" i="268" s="1"/>
  <c r="D85" i="306"/>
  <c r="E30" i="287"/>
  <c r="D120" i="268" s="1"/>
  <c r="K43" i="284"/>
  <c r="M12" i="304"/>
  <c r="N20" i="285"/>
  <c r="D35" i="306"/>
  <c r="E38" i="298"/>
  <c r="E55" i="306"/>
  <c r="N19" i="286"/>
  <c r="C39" i="288"/>
  <c r="D23" i="304"/>
  <c r="M25" i="306"/>
  <c r="F14"/>
  <c r="M42" i="284"/>
  <c r="M55"/>
  <c r="C60" i="306"/>
  <c r="D28" i="304"/>
  <c r="E37" i="288"/>
  <c r="D62" i="268" s="1"/>
  <c r="O27" i="306"/>
  <c r="L61" i="284"/>
  <c r="D22" i="288"/>
  <c r="C47" i="268" s="1"/>
  <c r="C13" i="298"/>
  <c r="L9" i="284"/>
  <c r="C12" i="306"/>
  <c r="C12" i="298"/>
  <c r="C20"/>
  <c r="L14" i="306"/>
  <c r="N15" i="304"/>
  <c r="L39"/>
  <c r="O24"/>
  <c r="L31"/>
  <c r="C25" i="287"/>
  <c r="M11" i="304"/>
  <c r="N72"/>
  <c r="C12" i="288"/>
  <c r="F42"/>
  <c r="E67" i="268" s="1"/>
  <c r="L52" i="284"/>
  <c r="F31" i="287"/>
  <c r="E121" i="268" s="1"/>
  <c r="D11" i="304"/>
  <c r="D19" i="287"/>
  <c r="C114" i="268" s="1"/>
  <c r="F40" i="298"/>
  <c r="D15"/>
  <c r="C81" i="268" s="1"/>
  <c r="E13" i="304"/>
  <c r="M27"/>
  <c r="L19" i="306"/>
  <c r="E25" i="287"/>
  <c r="D113" i="268" s="1"/>
  <c r="D11" i="287"/>
  <c r="C107" i="268" s="1"/>
  <c r="N51" i="284"/>
  <c r="E11" i="288"/>
  <c r="D42" i="268" s="1"/>
  <c r="D14" i="288"/>
  <c r="C45" i="268" s="1"/>
  <c r="D16" i="287"/>
  <c r="C99" i="268" s="1"/>
  <c r="E13" i="306"/>
  <c r="N19" i="285"/>
  <c r="E9" i="306"/>
  <c r="E49"/>
  <c r="M53" i="284"/>
  <c r="L8"/>
  <c r="D22" i="306"/>
  <c r="M15" i="284"/>
  <c r="K24" i="285"/>
  <c r="E37" i="298"/>
  <c r="M42" i="304"/>
  <c r="M46"/>
  <c r="M8" i="306"/>
  <c r="E12"/>
  <c r="C21" i="304"/>
  <c r="N27"/>
  <c r="F14"/>
  <c r="N34"/>
  <c r="D57" i="306"/>
  <c r="M28" i="284"/>
  <c r="K29" i="286"/>
  <c r="M29"/>
  <c r="L30"/>
  <c r="N30"/>
  <c r="K31"/>
  <c r="M31"/>
  <c r="L32"/>
  <c r="N32"/>
  <c r="K33"/>
  <c r="M33"/>
  <c r="L34"/>
  <c r="N34"/>
  <c r="K35"/>
  <c r="M35"/>
  <c r="N28"/>
  <c r="L28"/>
  <c r="L16" i="298"/>
  <c r="F83" i="268"/>
  <c r="F57"/>
  <c r="F61"/>
  <c r="F65"/>
  <c r="L44" i="288"/>
  <c r="F20" i="287"/>
  <c r="E109" i="268" s="1"/>
  <c r="F24" i="287"/>
  <c r="E106" i="268" s="1"/>
  <c r="F21" i="287"/>
  <c r="E103" i="268" s="1"/>
  <c r="F11" i="298"/>
  <c r="F20"/>
  <c r="F14" i="288"/>
  <c r="F8"/>
  <c r="E37" i="268" s="1"/>
  <c r="E45" l="1"/>
  <c r="E81"/>
  <c r="E42"/>
  <c r="E44"/>
  <c r="E39"/>
  <c r="E36"/>
  <c r="D45"/>
  <c r="D33"/>
  <c r="D36"/>
  <c r="E38"/>
  <c r="E35"/>
  <c r="E33"/>
  <c r="E41"/>
  <c r="C35"/>
  <c r="C39"/>
  <c r="E76"/>
  <c r="E84"/>
  <c r="E101"/>
  <c r="D110"/>
  <c r="E110"/>
  <c r="E105"/>
  <c r="E107"/>
  <c r="D104"/>
  <c r="C101"/>
  <c r="E114"/>
  <c r="D115"/>
  <c r="C109"/>
  <c r="E108"/>
  <c r="E111"/>
  <c r="E99"/>
  <c r="E104"/>
  <c r="D112"/>
  <c r="C113"/>
  <c r="C106"/>
  <c r="E112"/>
  <c r="E85"/>
  <c r="E75"/>
  <c r="E74"/>
  <c r="E86"/>
  <c r="E79"/>
  <c r="E80"/>
  <c r="E83"/>
  <c r="C80"/>
  <c r="N24" i="307"/>
  <c r="Q24" s="1"/>
  <c r="F19"/>
  <c r="F10"/>
  <c r="E18"/>
  <c r="E23"/>
  <c r="F16"/>
  <c r="F28"/>
  <c r="E12"/>
  <c r="E98" i="268"/>
  <c r="E28" i="307"/>
  <c r="E10"/>
  <c r="E19"/>
  <c r="F29"/>
  <c r="F21"/>
  <c r="F13"/>
  <c r="F17"/>
  <c r="F11"/>
  <c r="E29"/>
  <c r="E21"/>
  <c r="E17"/>
  <c r="F26"/>
  <c r="F22"/>
  <c r="F8"/>
  <c r="F15"/>
  <c r="F9"/>
  <c r="E22"/>
  <c r="E15"/>
  <c r="F27"/>
  <c r="F23"/>
  <c r="E16"/>
  <c r="F25"/>
  <c r="E25"/>
  <c r="E11"/>
  <c r="E8"/>
  <c r="F12"/>
  <c r="F14"/>
  <c r="F24"/>
  <c r="E14"/>
  <c r="E27"/>
  <c r="E24"/>
  <c r="F20"/>
  <c r="E20"/>
  <c r="E13"/>
  <c r="E26"/>
  <c r="E9"/>
  <c r="F18"/>
  <c r="G19"/>
  <c r="H9"/>
  <c r="G9"/>
  <c r="G27"/>
  <c r="G23"/>
  <c r="H18"/>
  <c r="H25"/>
  <c r="G15"/>
  <c r="G16"/>
  <c r="H21"/>
  <c r="H8"/>
  <c r="H28"/>
  <c r="H22"/>
  <c r="G29"/>
  <c r="G10"/>
  <c r="G20"/>
  <c r="H14"/>
  <c r="G13"/>
  <c r="G14"/>
  <c r="H10"/>
  <c r="H11"/>
  <c r="H27"/>
  <c r="G17"/>
  <c r="G24"/>
  <c r="G21"/>
  <c r="H19"/>
  <c r="H20"/>
  <c r="H13"/>
  <c r="H24"/>
  <c r="H29"/>
  <c r="G28"/>
  <c r="G25"/>
  <c r="H26"/>
  <c r="G12"/>
  <c r="E73" i="268"/>
  <c r="G26" i="307"/>
  <c r="H23"/>
  <c r="H12"/>
  <c r="G18"/>
  <c r="H16"/>
  <c r="G11"/>
  <c r="H15"/>
  <c r="G22"/>
  <c r="H17"/>
  <c r="G8"/>
  <c r="M10"/>
  <c r="N25"/>
  <c r="Q25" s="1"/>
  <c r="M21"/>
  <c r="N18"/>
  <c r="Q18" s="1"/>
  <c r="N16"/>
  <c r="Q16" s="1"/>
  <c r="N28"/>
  <c r="Q28" s="1"/>
  <c r="N9"/>
  <c r="Q9" s="1"/>
  <c r="M17"/>
  <c r="E34" i="268"/>
  <c r="N15" i="307"/>
  <c r="Q15" s="1"/>
  <c r="M19"/>
  <c r="N14"/>
  <c r="Q14" s="1"/>
  <c r="M25"/>
  <c r="M15"/>
  <c r="M26"/>
  <c r="N12"/>
  <c r="Q12" s="1"/>
  <c r="N19"/>
  <c r="Q19" s="1"/>
  <c r="N17"/>
  <c r="Q17" s="1"/>
  <c r="M11"/>
  <c r="M13"/>
  <c r="M27"/>
  <c r="N29"/>
  <c r="Q29" s="1"/>
  <c r="M24"/>
  <c r="M20"/>
  <c r="M29"/>
  <c r="M22"/>
  <c r="M23"/>
  <c r="N8"/>
  <c r="Q8" s="1"/>
  <c r="M16"/>
  <c r="N21"/>
  <c r="Q21" s="1"/>
  <c r="N23"/>
  <c r="Q23" s="1"/>
  <c r="N13"/>
  <c r="Q13" s="1"/>
  <c r="N11"/>
  <c r="Q11" s="1"/>
  <c r="N26"/>
  <c r="Q26" s="1"/>
  <c r="N27"/>
  <c r="Q27" s="1"/>
  <c r="N10"/>
  <c r="Q10" s="1"/>
  <c r="N22"/>
  <c r="Q22" s="1"/>
  <c r="M9"/>
  <c r="N20"/>
  <c r="Q20" s="1"/>
  <c r="M14"/>
  <c r="M8"/>
  <c r="M18"/>
  <c r="M12"/>
  <c r="M28"/>
  <c r="I14" l="1"/>
  <c r="R14" s="1"/>
  <c r="I22"/>
  <c r="I18"/>
  <c r="R18" s="1"/>
  <c r="I27"/>
  <c r="R27" s="1"/>
  <c r="I15"/>
  <c r="R15" s="1"/>
  <c r="R22"/>
  <c r="I17"/>
  <c r="R17" s="1"/>
  <c r="I21"/>
  <c r="R21" s="1"/>
  <c r="I16"/>
  <c r="R16" s="1"/>
  <c r="I19"/>
  <c r="R19" s="1"/>
  <c r="I20"/>
  <c r="R20" s="1"/>
  <c r="I24"/>
  <c r="R24" s="1"/>
  <c r="I12"/>
  <c r="R12" s="1"/>
  <c r="I25"/>
  <c r="R25" s="1"/>
  <c r="I23"/>
  <c r="R23" s="1"/>
  <c r="I9"/>
  <c r="R9" s="1"/>
  <c r="I8"/>
  <c r="R8" s="1"/>
  <c r="I26"/>
  <c r="R26" s="1"/>
  <c r="I11"/>
  <c r="R11" s="1"/>
  <c r="I13"/>
  <c r="R13" s="1"/>
  <c r="I29"/>
  <c r="R29" s="1"/>
  <c r="I28"/>
  <c r="R28" s="1"/>
  <c r="I10"/>
  <c r="R10" s="1"/>
</calcChain>
</file>

<file path=xl/sharedStrings.xml><?xml version="1.0" encoding="utf-8"?>
<sst xmlns="http://schemas.openxmlformats.org/spreadsheetml/2006/main" count="2284" uniqueCount="519">
  <si>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</si>
  <si>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</si>
  <si>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</si>
  <si>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</si>
  <si>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</si>
  <si>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</si>
  <si>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</si>
  <si>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</si>
  <si>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</si>
  <si>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</si>
  <si>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</si>
  <si>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</si>
  <si>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</si>
  <si>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</si>
  <si>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</si>
  <si>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</si>
  <si>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</si>
  <si>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</si>
  <si>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</si>
  <si>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</si>
  <si>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</si>
  <si>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</si>
  <si>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</si>
  <si>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</si>
  <si>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</si>
  <si>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</si>
  <si>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</si>
  <si>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</si>
  <si>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</si>
  <si>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</si>
  <si>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</si>
  <si>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</si>
  <si>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</si>
  <si>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</si>
  <si>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</si>
  <si>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</si>
  <si>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</si>
  <si>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</si>
  <si>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</si>
  <si>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</si>
  <si>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</si>
  <si>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</si>
  <si>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</si>
  <si>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</si>
  <si>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</si>
  <si>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İLİ</t>
  </si>
  <si>
    <t xml:space="preserve">Baraj Derecesi </t>
  </si>
  <si>
    <t>BARAJ DERECESİ</t>
  </si>
  <si>
    <t>EN İYİ DERECESİ</t>
  </si>
  <si>
    <t>UZUN</t>
  </si>
  <si>
    <t>YÜKSEK</t>
  </si>
  <si>
    <t>Yüksek  Atlama</t>
  </si>
  <si>
    <t>GÖĞÜS NO</t>
  </si>
  <si>
    <t>Göğüs No</t>
  </si>
  <si>
    <t>Formül</t>
  </si>
  <si>
    <t>:</t>
  </si>
  <si>
    <t>REKOR</t>
  </si>
  <si>
    <t>Yarışma Adı :</t>
  </si>
  <si>
    <t>Yarışmanın Yapıldığı İl :</t>
  </si>
  <si>
    <t>Kategori :</t>
  </si>
  <si>
    <t>Tarih :</t>
  </si>
  <si>
    <t>Yarışma Bilgileri</t>
  </si>
  <si>
    <t>Katılan Sporcu Sayısı :</t>
  </si>
  <si>
    <t>Kayıt Listesi</t>
  </si>
  <si>
    <t>1.GÜN</t>
  </si>
  <si>
    <t>2.GÜN</t>
  </si>
  <si>
    <r>
      <t xml:space="preserve">Doğum Tarihi
</t>
    </r>
    <r>
      <rPr>
        <sz val="10"/>
        <color indexed="56"/>
        <rFont val="Cambria"/>
        <family val="1"/>
        <charset val="162"/>
      </rPr>
      <t>Gün/Ay/Yıl</t>
    </r>
  </si>
  <si>
    <t>Baraj Derecesi :</t>
  </si>
  <si>
    <t>Tarih-Saat :</t>
  </si>
  <si>
    <t>Tarih-Saat  :</t>
  </si>
  <si>
    <t>Yarışma :</t>
  </si>
  <si>
    <t xml:space="preserve">Kategori :      </t>
  </si>
  <si>
    <t xml:space="preserve">Kategori : </t>
  </si>
  <si>
    <r>
      <t xml:space="preserve">DOĞUM TARİHİ
</t>
    </r>
    <r>
      <rPr>
        <sz val="8"/>
        <color indexed="56"/>
        <rFont val="Cambria"/>
        <family val="1"/>
        <charset val="162"/>
      </rPr>
      <t>Gün/Ay/Yıl</t>
    </r>
  </si>
  <si>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</si>
  <si>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</si>
  <si>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</si>
  <si>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</si>
  <si>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</si>
  <si>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</si>
  <si>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</si>
  <si>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</si>
  <si>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</si>
  <si>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</si>
  <si>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</si>
  <si>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</si>
  <si>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</si>
  <si>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</si>
  <si>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</si>
  <si>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</si>
  <si>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</si>
  <si>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</si>
  <si>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</si>
  <si>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</si>
  <si>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</si>
  <si>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</si>
  <si>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</si>
  <si>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</si>
  <si>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</si>
  <si>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</si>
  <si>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</si>
  <si>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</si>
  <si>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</si>
  <si>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</si>
  <si>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</si>
  <si>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</si>
  <si>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</si>
  <si>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</si>
  <si>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</si>
  <si>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</si>
  <si>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</si>
  <si>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</si>
  <si>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</si>
  <si>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</si>
  <si>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r>
      <rPr>
        <b/>
        <sz val="9"/>
        <color indexed="9"/>
        <rFont val="Cambria"/>
        <family val="1"/>
        <charset val="162"/>
      </rPr>
      <t>Rüzgar</t>
    </r>
    <r>
      <rPr>
        <b/>
        <sz val="9"/>
        <color indexed="8"/>
        <rFont val="Cambria"/>
        <family val="1"/>
        <charset val="162"/>
      </rPr>
      <t xml:space="preserve">
ATMA KG.</t>
    </r>
  </si>
  <si>
    <t>SERİ</t>
  </si>
  <si>
    <t>KULVAR</t>
  </si>
  <si>
    <t>ATMA-ATLAMA SIRASI</t>
  </si>
  <si>
    <t>YARIŞACAĞI 
BRANŞ</t>
  </si>
  <si>
    <t>PUAN</t>
  </si>
  <si>
    <t>Gençlik ve Spor Bakanlığı
Spor Genel Müdürlüğü
Spor Faaliyetleri Daire Başkanlığı</t>
  </si>
  <si>
    <t>100 Metre</t>
  </si>
  <si>
    <t>Fırlatma Topu</t>
  </si>
  <si>
    <t>Uzun Atlama</t>
  </si>
  <si>
    <t>4x100 Metre</t>
  </si>
  <si>
    <t>100M</t>
  </si>
  <si>
    <t>FIRLATMA</t>
  </si>
  <si>
    <t>4X100M</t>
  </si>
  <si>
    <t>100M-1-1</t>
  </si>
  <si>
    <t>100M-1-2</t>
  </si>
  <si>
    <t>100M-1-3</t>
  </si>
  <si>
    <t>100M-1-4</t>
  </si>
  <si>
    <t>100M-1-5</t>
  </si>
  <si>
    <t>100M-1-6</t>
  </si>
  <si>
    <t>100M-1-7</t>
  </si>
  <si>
    <t>100M-1-8</t>
  </si>
  <si>
    <t>100M-2-1</t>
  </si>
  <si>
    <t>100M-2-2</t>
  </si>
  <si>
    <t>100M-2-3</t>
  </si>
  <si>
    <t>100M-2-4</t>
  </si>
  <si>
    <t>100M-2-5</t>
  </si>
  <si>
    <t>100M-2-6</t>
  </si>
  <si>
    <t>100M-2-7</t>
  </si>
  <si>
    <t>100M-2-8</t>
  </si>
  <si>
    <t>100M-3-1</t>
  </si>
  <si>
    <t>100M-3-2</t>
  </si>
  <si>
    <t>100M-3-3</t>
  </si>
  <si>
    <t>100M-3-4</t>
  </si>
  <si>
    <t>100M-3-5</t>
  </si>
  <si>
    <t>100M-3-6</t>
  </si>
  <si>
    <t>100M-3-7</t>
  </si>
  <si>
    <t>100M-3-8</t>
  </si>
  <si>
    <t>100M-4-1</t>
  </si>
  <si>
    <t>100M-4-2</t>
  </si>
  <si>
    <t>100M-4-3</t>
  </si>
  <si>
    <t>100M-4-4</t>
  </si>
  <si>
    <t>100M-4-5</t>
  </si>
  <si>
    <t>100M-4-6</t>
  </si>
  <si>
    <t>100M-4-7</t>
  </si>
  <si>
    <t>100M-4-8</t>
  </si>
  <si>
    <t>OKULU</t>
  </si>
  <si>
    <t>Okulu</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</si>
  <si>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</si>
  <si>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</si>
  <si>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</si>
  <si>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</si>
  <si>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</si>
  <si>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</si>
  <si>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</si>
  <si>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</si>
  <si>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</si>
  <si>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</si>
  <si>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</si>
  <si>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</si>
  <si>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</si>
  <si>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</si>
  <si>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</si>
  <si>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</si>
  <si>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</si>
  <si>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</si>
  <si>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</si>
  <si>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</si>
  <si>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</si>
  <si>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</si>
  <si>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</si>
  <si>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</si>
  <si>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</si>
  <si>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</si>
  <si>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</si>
  <si>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</si>
  <si>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</si>
  <si>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</si>
  <si>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</si>
  <si>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</si>
  <si>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</si>
  <si>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</si>
  <si>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</si>
  <si>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</si>
  <si>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</si>
  <si>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</si>
  <si>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</si>
  <si>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</si>
  <si>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FIRLATMA-1</t>
  </si>
  <si>
    <t>FIRLATMA-2</t>
  </si>
  <si>
    <t>FIRLATMA-3</t>
  </si>
  <si>
    <t>FIRLATMA-4</t>
  </si>
  <si>
    <t>FIRLATMA-5</t>
  </si>
  <si>
    <t>FIRLATMA-6</t>
  </si>
  <si>
    <t>FIRLATMA-7</t>
  </si>
  <si>
    <t>FIRLATMA-8</t>
  </si>
  <si>
    <t>FIRLATMA-9</t>
  </si>
  <si>
    <t>FIRLATMA-10</t>
  </si>
  <si>
    <t>FIRLATMA-11</t>
  </si>
  <si>
    <t>FIRLATMA-12</t>
  </si>
  <si>
    <t>FIRLATMA-13</t>
  </si>
  <si>
    <t>FIRLATMA-14</t>
  </si>
  <si>
    <t>FIRLATMA-15</t>
  </si>
  <si>
    <t>FIRLATMA-16</t>
  </si>
  <si>
    <t>FIRLATMA-17</t>
  </si>
  <si>
    <t>FIRLATMA-18</t>
  </si>
  <si>
    <t>FIRLATMA-19</t>
  </si>
  <si>
    <t>FIRLATMA-20</t>
  </si>
  <si>
    <t>FIRLATMA-21</t>
  </si>
  <si>
    <t>FIRLATMA-22</t>
  </si>
  <si>
    <t>FIRLATMA-23</t>
  </si>
  <si>
    <t>FIRLATMA-24</t>
  </si>
  <si>
    <t>FIRLATMA-25</t>
  </si>
  <si>
    <t>FIRLATMA-26</t>
  </si>
  <si>
    <t>FIRLATMA-27</t>
  </si>
  <si>
    <t>FIRLATMA-28</t>
  </si>
  <si>
    <t>FIRLATMA-29</t>
  </si>
  <si>
    <t>FIRLATMA-30</t>
  </si>
  <si>
    <t>FIRLATMA-31</t>
  </si>
  <si>
    <t>FIRLATMA-32</t>
  </si>
  <si>
    <t>FIRLATMA-33</t>
  </si>
  <si>
    <t>FIRLATMA-34</t>
  </si>
  <si>
    <t>FIRLATMA-35</t>
  </si>
  <si>
    <t>FIRLATMA-36</t>
  </si>
  <si>
    <t>FIRLATMA-37</t>
  </si>
  <si>
    <t>FIRLATMA-38</t>
  </si>
  <si>
    <t>FIRLATMA-39</t>
  </si>
  <si>
    <t>FIRLATMA-40</t>
  </si>
  <si>
    <t>4X100M-1-1</t>
  </si>
  <si>
    <t>4X100M-1-2</t>
  </si>
  <si>
    <t>4X100M-1-3</t>
  </si>
  <si>
    <t>4X100M-1-4</t>
  </si>
  <si>
    <t>4X100M-1-5</t>
  </si>
  <si>
    <t>4X100M-1-6</t>
  </si>
  <si>
    <t>4X100M-1-7</t>
  </si>
  <si>
    <t>4X100M-1-8</t>
  </si>
  <si>
    <t>4X100M-2-1</t>
  </si>
  <si>
    <t>4X100M-2-2</t>
  </si>
  <si>
    <t>4X100M-2-3</t>
  </si>
  <si>
    <t>4X100M-2-4</t>
  </si>
  <si>
    <t>4X100M-2-5</t>
  </si>
  <si>
    <t>4X100M-2-6</t>
  </si>
  <si>
    <t>4X100M-2-7</t>
  </si>
  <si>
    <t>4X100M-2-8</t>
  </si>
  <si>
    <t>Genel Puan Durumu</t>
  </si>
  <si>
    <t>100 METRE</t>
  </si>
  <si>
    <t>Start Kontrol</t>
  </si>
  <si>
    <t>YÜKSEK ATLAMA</t>
  </si>
  <si>
    <t>FIRLATMA TOPU</t>
  </si>
  <si>
    <t>UZUN ATLAMA</t>
  </si>
  <si>
    <t>4X100 METRE</t>
  </si>
  <si>
    <t>GENEL PUAN TABLOSU</t>
  </si>
  <si>
    <t>SIRA</t>
  </si>
  <si>
    <t>2.GÜN PUAN</t>
  </si>
  <si>
    <t>GENEL PUAN</t>
  </si>
  <si>
    <t>Puan</t>
  </si>
  <si>
    <t>Küçük Erkek</t>
  </si>
  <si>
    <t>1000M-1-1</t>
  </si>
  <si>
    <t>1000M-1-2</t>
  </si>
  <si>
    <t>1000M-1-3</t>
  </si>
  <si>
    <t>1000M-1-4</t>
  </si>
  <si>
    <t>1000M-1-5</t>
  </si>
  <si>
    <t>1000M-1-6</t>
  </si>
  <si>
    <t>1000M-1-7</t>
  </si>
  <si>
    <t>1000M-1-8</t>
  </si>
  <si>
    <t>1000M-1-9</t>
  </si>
  <si>
    <t>1000M-1-10</t>
  </si>
  <si>
    <t>1000M-1-11</t>
  </si>
  <si>
    <t>1000M-1-12</t>
  </si>
  <si>
    <t>1000M-2-1</t>
  </si>
  <si>
    <t>1000M-2-2</t>
  </si>
  <si>
    <t>1000M-2-3</t>
  </si>
  <si>
    <t>1000M-2-4</t>
  </si>
  <si>
    <t>1000M-2-5</t>
  </si>
  <si>
    <t>1000M-2-6</t>
  </si>
  <si>
    <t>1000M-2-7</t>
  </si>
  <si>
    <t>1000M-2-8</t>
  </si>
  <si>
    <t>1000M-2-9</t>
  </si>
  <si>
    <t>1000M-2-10</t>
  </si>
  <si>
    <t>1000M-2-11</t>
  </si>
  <si>
    <t>1000M-2-12</t>
  </si>
  <si>
    <t>1000M-3-1</t>
  </si>
  <si>
    <t>1000M-3-2</t>
  </si>
  <si>
    <t>1000M-3-3</t>
  </si>
  <si>
    <t>1000M-3-4</t>
  </si>
  <si>
    <t>1000M-3-5</t>
  </si>
  <si>
    <t>1000M-3-6</t>
  </si>
  <si>
    <t>1000M-3-7</t>
  </si>
  <si>
    <t>1000M-3-8</t>
  </si>
  <si>
    <t>1000M-3-9</t>
  </si>
  <si>
    <t>1000M-3-10</t>
  </si>
  <si>
    <t>1000M-3-11</t>
  </si>
  <si>
    <t>1000M-3-12</t>
  </si>
  <si>
    <t>1000M-4-1</t>
  </si>
  <si>
    <t>1000M-4-2</t>
  </si>
  <si>
    <t>1000M-4-3</t>
  </si>
  <si>
    <t>1000M-4-4</t>
  </si>
  <si>
    <t>1000M-4-5</t>
  </si>
  <si>
    <t>1000M-4-6</t>
  </si>
  <si>
    <t>1000M-4-7</t>
  </si>
  <si>
    <t>1000M-4-8</t>
  </si>
  <si>
    <t>1000M-4-9</t>
  </si>
  <si>
    <t>1000M-4-10</t>
  </si>
  <si>
    <t>1000M-4-11</t>
  </si>
  <si>
    <t>1000M-4-12</t>
  </si>
  <si>
    <t>1000 Metre</t>
  </si>
  <si>
    <t>1000M</t>
  </si>
  <si>
    <t>1000 METRE</t>
  </si>
  <si>
    <t>1.GÜN KÜÇÜK ERKEK START LİSTELERİ</t>
  </si>
  <si>
    <t>2.GÜN KÜÇÜK  ERKEK  START LİSTELERİ</t>
  </si>
  <si>
    <t>PİST</t>
  </si>
  <si>
    <t>İLİ-OKULU</t>
  </si>
  <si>
    <t>RÜZGAR</t>
  </si>
  <si>
    <t>Rüzgar:</t>
  </si>
  <si>
    <t>A  T  M  A  L  A  R</t>
  </si>
  <si>
    <t>ATMA VE ATLAMALAR</t>
  </si>
  <si>
    <t>DNS</t>
  </si>
  <si>
    <t>NM</t>
  </si>
  <si>
    <t>DQ</t>
  </si>
  <si>
    <t>KOŞULAR</t>
  </si>
  <si>
    <t>DNF</t>
  </si>
  <si>
    <t>dnf</t>
  </si>
  <si>
    <t>Gaziantep</t>
  </si>
  <si>
    <t>KÜÇÜK ERKEKLER PUAN TABLOSU</t>
  </si>
  <si>
    <t xml:space="preserve"> PUAN</t>
  </si>
  <si>
    <t>El Kronometre</t>
  </si>
  <si>
    <t>Elektronik Kronometre</t>
  </si>
  <si>
    <t>Baraj Derecesi:</t>
  </si>
  <si>
    <t>4X100M-3-1</t>
  </si>
  <si>
    <t>4X100M-3-2</t>
  </si>
  <si>
    <t>4X100M-3-3</t>
  </si>
  <si>
    <t>4X100M-3-4</t>
  </si>
  <si>
    <t>4X100M-3-5</t>
  </si>
  <si>
    <t>4X100M-3-6</t>
  </si>
  <si>
    <t>4X100M-3-7</t>
  </si>
  <si>
    <t>4X100M-3-8</t>
  </si>
  <si>
    <t>GTR :Gençler Türkiye Rekoru</t>
  </si>
  <si>
    <t>TYR : Yıldızlar Türkiye  Rekoru</t>
  </si>
  <si>
    <t>2014-15 Öğretim Yılı Okullararası Puanlı  Atletizm Grup Yarışmaları</t>
  </si>
  <si>
    <t>25-26 Nisan 2015</t>
  </si>
  <si>
    <t>Katılan Takım Sayısı :</t>
  </si>
  <si>
    <t>25 Nisan 2015 - 10.30</t>
  </si>
  <si>
    <t>25 Nisan 2015 - 11.00</t>
  </si>
  <si>
    <t>26 Nisan 2015 - 10.30</t>
  </si>
  <si>
    <t>26 Nisan 2015 - 11.30</t>
  </si>
  <si>
    <t>26 Nisan 2015 - 12.00</t>
  </si>
  <si>
    <t>26 Nisan 2015 - 13.30</t>
  </si>
  <si>
    <t>AYDIN ÇELİK</t>
  </si>
  <si>
    <t>ONUR ÇOLAK</t>
  </si>
  <si>
    <t>AHMET CAN ALBAYRAK</t>
  </si>
  <si>
    <t>07.04.2003
17.07.2004
25.10.2004
28.01.2003</t>
  </si>
  <si>
    <t>AHMET S.MERDİVAN
MUHAMMED H.ÖZTÜRK
ÖZCAN TEMÜR
AYDIN ÇELİK</t>
  </si>
  <si>
    <t>BARTIN MERKEZ İMAM HATİP ORTAOKULU</t>
  </si>
  <si>
    <t xml:space="preserve">20.10.2003 08.02.2003 02.05.2003 18.10.2003 </t>
  </si>
  <si>
    <t>YASİN SOSA</t>
  </si>
  <si>
    <t>TURGAY ERDOĞAN</t>
  </si>
  <si>
    <t>BURAK BİRGÖL</t>
  </si>
  <si>
    <t xml:space="preserve">EREN İRİDERE
YASİN SOSA
TURGAY ERDOĞAN 
BURAK BİRGÖL </t>
  </si>
  <si>
    <t>BOZÜYÜK YAVUZ SULTAN SELİM ORTAOKULU</t>
  </si>
  <si>
    <t>13,03,2003</t>
  </si>
  <si>
    <t>MUHARREM ATAHAN YAVUZ</t>
  </si>
  <si>
    <t>19,03,2003</t>
  </si>
  <si>
    <t>OĞULCAN AY</t>
  </si>
  <si>
    <t>01,01,2003</t>
  </si>
  <si>
    <t>OĞUZHAN AKER</t>
  </si>
  <si>
    <t>13,03,2003
19,03,2003
28,01,2003
20,01,2003</t>
  </si>
  <si>
    <t>ÇANAKKALE ŞİNASİ VE FİGEN BAYRAKTAR ORTAOKULU</t>
  </si>
  <si>
    <t>05,01,2003</t>
  </si>
  <si>
    <t>İSTANBUL ŞEHİT ÖĞRETMEN AHMET ONAY ORTA OKULU</t>
  </si>
  <si>
    <t>EMİR KADAL</t>
  </si>
  <si>
    <t>EMİRHAN TAK</t>
  </si>
  <si>
    <t>TALHA BURAK GEÇGİN</t>
  </si>
  <si>
    <t>EMİRHAN TAK
EMİR KADAL
AMİL BOZKURT
TALHA BURAK GEÇGİN</t>
  </si>
  <si>
    <t>01.01.2003
01.01.2003
01.01.2003
01.01.2003</t>
  </si>
  <si>
    <t>MERT ÇAMÇİ</t>
  </si>
  <si>
    <t>MEHMET BOZAK</t>
  </si>
  <si>
    <t>ERAY  YORULMAZ</t>
  </si>
  <si>
    <t>BATUHAN EKŞİ</t>
  </si>
  <si>
    <t>11.05.2004 13.06.2003 17.11.2004 13.06.2003</t>
  </si>
  <si>
    <t>İZMİR EVİN LEBLEBİCİOĞLU ORTAOKULU</t>
  </si>
  <si>
    <t>28.04.2003</t>
  </si>
  <si>
    <t>AHMET EGE DENİZ</t>
  </si>
  <si>
    <t>03.11.2003</t>
  </si>
  <si>
    <t>EMRE YAVUZ</t>
  </si>
  <si>
    <t>20.06.2003</t>
  </si>
  <si>
    <t>EMİRHAN NALBANT</t>
  </si>
  <si>
    <t>08.08.2003</t>
  </si>
  <si>
    <t>EMİRHAN YURTSEVER</t>
  </si>
  <si>
    <t>15.09.2003</t>
  </si>
  <si>
    <t>AYBERK KESKİN</t>
  </si>
  <si>
    <t>28.04.2003
26.04.2004
03.11.2003
20.06.2003</t>
  </si>
  <si>
    <t>AHMET EGE DENİZ
ATA RAZLIK
EMRE YAVUZ
EMİRHAN NALBANT</t>
  </si>
  <si>
    <t>KIRKLARELİ CUMHURİYET ORTAOKULU</t>
  </si>
  <si>
    <t>İSTANBUL BAKIRKÖY FATİH O.O</t>
  </si>
  <si>
    <t>İSTANBUL KÜLTÜR 2000 ORTA OKULU</t>
  </si>
  <si>
    <t>İSTANBUL ÖZEL KÜLTÜR ORTA OKULU</t>
  </si>
  <si>
    <t>İSTANBUL CAHİT ZARİFOĞLU O.O</t>
  </si>
  <si>
    <t>İSTANBUL FMV ÖZEL AYAZAĞA IŞIK O.O</t>
  </si>
  <si>
    <t>UNCULAR SÜLEYMAN PEKER ORTA OKULU</t>
  </si>
  <si>
    <t>ARDA TAŞBAŞ (F)</t>
  </si>
  <si>
    <t>ALİ EREN ÜNLÜ (F)</t>
  </si>
  <si>
    <t>SEMİH VATAN SEVER (F)</t>
  </si>
  <si>
    <t>EGEMEN ERDEN (F)</t>
  </si>
  <si>
    <t>EGE ARSLAN (F)</t>
  </si>
  <si>
    <t xml:space="preserve"> </t>
  </si>
  <si>
    <t>MÜREFTE ORTA OKULU</t>
  </si>
  <si>
    <t>JAMSHID NASIMI (F)</t>
  </si>
  <si>
    <t>SERCAN KAYIN (F)</t>
  </si>
  <si>
    <t xml:space="preserve">EMİR CAN TOSUN                 </t>
  </si>
  <si>
    <t>SEFERCAN OSKAR</t>
  </si>
  <si>
    <t>EMİR CAN TOSUN</t>
  </si>
  <si>
    <t>BUĞRA ÇARPIK</t>
  </si>
  <si>
    <t>EDİRNE KARAKASIM ORTAOKULU</t>
  </si>
  <si>
    <t>BERAT İNCE</t>
  </si>
  <si>
    <t>TAHA BARTU KURUOĞLU</t>
  </si>
  <si>
    <t>MEHMET DÜZGÜN</t>
  </si>
  <si>
    <t>EMRE BALKAN</t>
  </si>
  <si>
    <t>BURSA ŞEHİT BAKIMCI ONBAŞI TOLGA TAŞTAN ORTAOKULU</t>
  </si>
  <si>
    <t>İSMAİL KUNDO</t>
  </si>
  <si>
    <t xml:space="preserve">18.06.2004
31.03.2004
24.04.2003
11.07.2003
</t>
  </si>
  <si>
    <t xml:space="preserve">ALP İSMAİL AK
ÖMER FARUK KARACA 
ÖMER KURT
EMİRHAN KÖSE
</t>
  </si>
  <si>
    <t>SAKARYA AŞAĞI KİRAZCA O.O</t>
  </si>
  <si>
    <t>20.01.2004
05.05.2003
13.06.2003
16.02.2003</t>
  </si>
  <si>
    <t>09.12.2003</t>
  </si>
  <si>
    <t>SAFFETCAN DAMLI</t>
  </si>
  <si>
    <t>06.03.2003</t>
  </si>
  <si>
    <t>EREN KARACA</t>
  </si>
  <si>
    <t>07.07.2003</t>
  </si>
  <si>
    <t>CANER KARACA</t>
  </si>
  <si>
    <t>16.05.2003
28.01.2003
06.03.2003
09.12.2003</t>
  </si>
  <si>
    <t>BERKAN HATIL
UĞUR ALTINIŞIK
 EREN KARACA
SAFFETCAN DAMLI</t>
  </si>
  <si>
    <t>ZONGULDAK CENGİZ TOPEL ORTA OKULU</t>
  </si>
  <si>
    <t>YUSUF SARI</t>
  </si>
  <si>
    <t>ABDULLAH BİLGİN</t>
  </si>
  <si>
    <t>MUHAMMED ALİ UZUN</t>
  </si>
  <si>
    <t>MUHAMMED ÇABUK</t>
  </si>
  <si>
    <t>TAHA BUĞRA ÇİÇEK
ABDULLAH BİLGİN
MUHAMMED ALİ UZUN
YUSUF SARI</t>
  </si>
  <si>
    <t>KURTKÖY ANADOLU İMAM HATİP O.O.</t>
  </si>
  <si>
    <t>BARIŞ DEMİREL</t>
  </si>
  <si>
    <t>UMUT DÖNER</t>
  </si>
  <si>
    <t>FERDİ KÖROĞLU</t>
  </si>
  <si>
    <t>03.03.2003
07.05.2004
10.03.2004
30.04.2004</t>
  </si>
  <si>
    <t>UMUT DÖNER
TUBAHAN AÇIKBAŞ
SÜLEYMAN UMUT ALTAN
BERDAN KATI</t>
  </si>
  <si>
    <t>ÇORLU ORTAOKULU</t>
  </si>
  <si>
    <t>4
5
6
1</t>
  </si>
  <si>
    <t>10
7
8
9</t>
  </si>
  <si>
    <t>11
12
14
15</t>
  </si>
  <si>
    <t>MUHARREM ATAHAN YAVUZ
OĞULCAN AY
EMRE TAŞ
TAYYİP BERK KURT</t>
  </si>
  <si>
    <t>17
16
19
18</t>
  </si>
  <si>
    <t>20
21
22
24</t>
  </si>
  <si>
    <t>25
30
26
27</t>
  </si>
  <si>
    <t>39
36
40
41</t>
  </si>
  <si>
    <t>EMİRHAN KÖSE</t>
  </si>
  <si>
    <t>ÖMER KURT</t>
  </si>
  <si>
    <t>45
46
43
42</t>
  </si>
  <si>
    <t>51
48
49
47</t>
  </si>
  <si>
    <t>55
56
53
52</t>
  </si>
  <si>
    <t>59
61
62
57</t>
  </si>
  <si>
    <t>UTKU BİLBAN</t>
  </si>
  <si>
    <t>SÜLEYMAN UMUT ALTAN</t>
  </si>
  <si>
    <t>73
75
72
71</t>
  </si>
  <si>
    <t>BAHATTİN BOLAT</t>
  </si>
  <si>
    <t>ESKİŞEHİR ŞEHİT ALİ GAFFAR OKKAN ORTAOKULU</t>
  </si>
  <si>
    <t>AHMET KELEK</t>
  </si>
  <si>
    <t>EREN ATEŞ</t>
  </si>
  <si>
    <t>RECEP ERKİN</t>
  </si>
  <si>
    <t>03.10.2003
01.01.2003
02.01.2004
28.08.2003</t>
  </si>
  <si>
    <t>EREN ATEŞ
ALİ ÇELİK
AHMET KELEK
BAHATTİN BOLAT</t>
  </si>
  <si>
    <t>78
77
79
76</t>
  </si>
  <si>
    <t>CEMAL KAYA</t>
  </si>
  <si>
    <t>KOCAELİ MUSTAFA NECATİ ORTAOKULU</t>
  </si>
  <si>
    <t>FUAT TALHA PARLAK</t>
  </si>
  <si>
    <t>SERCAN PAMUK</t>
  </si>
  <si>
    <t>BERKAY AKGÜL</t>
  </si>
  <si>
    <t>09.04.2003
13.02.2004
24.01.2003
20.12.2003</t>
  </si>
  <si>
    <t>SERCAN PAMUK
FUAT TALHA PARLAK
BERKAY AKGÜL
CEMAL KAYA</t>
  </si>
  <si>
    <t>1</t>
  </si>
  <si>
    <t>2</t>
  </si>
  <si>
    <t>3</t>
  </si>
  <si>
    <t>10</t>
  </si>
  <si>
    <t>4</t>
  </si>
  <si>
    <t>7</t>
  </si>
  <si>
    <t>6</t>
  </si>
  <si>
    <t>8</t>
  </si>
  <si>
    <t>5</t>
  </si>
  <si>
    <t>9</t>
  </si>
  <si>
    <t>12</t>
  </si>
  <si>
    <t>11</t>
  </si>
  <si>
    <t>-2,3</t>
  </si>
  <si>
    <t>+0,6</t>
  </si>
  <si>
    <t>_</t>
  </si>
  <si>
    <t>XXX</t>
  </si>
  <si>
    <t>O</t>
  </si>
  <si>
    <t>XXO</t>
  </si>
  <si>
    <t>XO</t>
  </si>
  <si>
    <t>EMRE BALKAN
BERAT İNCEEFEKAN AKTAŞYAKUP TAŞ</t>
  </si>
  <si>
    <t>MERT ÇAMÇİ
MEHMET BOZAK
ERAY YORULMAZ
UTKU BİLBAN</t>
  </si>
  <si>
    <t>X</t>
  </si>
  <si>
    <t>EMİR CAN TOSUN
BUĞRA ÇARPIK
BEHİÇ BARKIN YAVUZ
YİĞT AVCI</t>
  </si>
  <si>
    <t>31
33
34
35</t>
  </si>
  <si>
    <t xml:space="preserve">11.02.2003                                          
04.07.2003                      19.05.2004                01.01.2003                   </t>
  </si>
  <si>
    <t>11.05.2004
13.06.2003
17.11.2004
13.06.2003</t>
  </si>
  <si>
    <t>11.02.2003   
04.07.2003
19.05.2004
01.01.2003</t>
  </si>
  <si>
    <t>01.06.2003
09.07.2003
01.10.2003
18.03.2003</t>
  </si>
  <si>
    <t xml:space="preserve">20.10.2003
08.02.2003
02.05.2003
18.10.2003 </t>
  </si>
</sst>
</file>

<file path=xl/styles.xml><?xml version="1.0" encoding="utf-8"?>
<styleSheet xmlns="http://schemas.openxmlformats.org/spreadsheetml/2006/main">
  <numFmts count="8">
    <numFmt numFmtId="164" formatCode="[$-41F]d\ mmmm\ yyyy;@"/>
    <numFmt numFmtId="165" formatCode="[$-41F]d\ mmmm\ yyyy\ h:mm;@"/>
    <numFmt numFmtId="166" formatCode="hh:mm;@"/>
    <numFmt numFmtId="167" formatCode="00\.00"/>
    <numFmt numFmtId="168" formatCode="0\:00\.00"/>
    <numFmt numFmtId="169" formatCode="0\.00"/>
    <numFmt numFmtId="170" formatCode="dese\rm\l"/>
    <numFmt numFmtId="171" formatCode="00\.0"/>
  </numFmts>
  <fonts count="132">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Arial"/>
      <family val="2"/>
      <charset val="162"/>
    </font>
    <font>
      <sz val="12"/>
      <name val="Arial"/>
      <family val="2"/>
      <charset val="162"/>
    </font>
    <font>
      <b/>
      <sz val="12"/>
      <name val="Arial Narrow"/>
      <family val="2"/>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sz val="10"/>
      <color theme="1"/>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4"/>
      <name val="Cambria"/>
      <family val="1"/>
      <charset val="162"/>
      <scheme val="major"/>
    </font>
    <font>
      <sz val="15"/>
      <name val="Cambria"/>
      <family val="1"/>
      <charset val="162"/>
      <scheme val="major"/>
    </font>
    <font>
      <b/>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theme="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8"/>
      <color rgb="FFFF0000"/>
      <name val="Arial"/>
      <family val="2"/>
      <charset val="162"/>
    </font>
    <font>
      <sz val="10"/>
      <color rgb="FFFF0000"/>
      <name val="Cambria"/>
      <family val="1"/>
      <charset val="162"/>
    </font>
    <font>
      <b/>
      <sz val="11"/>
      <color rgb="FF002060"/>
      <name val="Cambria"/>
      <family val="1"/>
      <charset val="162"/>
      <scheme val="major"/>
    </font>
    <font>
      <sz val="16"/>
      <name val="Cambria"/>
      <family val="1"/>
      <charset val="162"/>
      <scheme val="major"/>
    </font>
    <font>
      <b/>
      <sz val="18"/>
      <name val="Cambria"/>
      <family val="1"/>
      <charset val="162"/>
      <scheme val="major"/>
    </font>
    <font>
      <b/>
      <sz val="16"/>
      <name val="Cambria"/>
      <family val="1"/>
      <charset val="162"/>
      <scheme val="major"/>
    </font>
    <font>
      <sz val="12"/>
      <color theme="1"/>
      <name val="Cambria"/>
      <family val="1"/>
      <charset val="162"/>
    </font>
    <font>
      <sz val="12"/>
      <color rgb="FFFF0000"/>
      <name val="Cambria"/>
      <family val="1"/>
      <charset val="162"/>
      <scheme val="major"/>
    </font>
    <font>
      <sz val="18"/>
      <name val="Cambria"/>
      <family val="1"/>
      <charset val="162"/>
      <scheme val="major"/>
    </font>
    <font>
      <sz val="20"/>
      <name val="Cambria"/>
      <family val="1"/>
      <charset val="162"/>
      <scheme val="major"/>
    </font>
    <font>
      <b/>
      <sz val="12"/>
      <color rgb="FF002060"/>
      <name val="Cambria"/>
      <family val="1"/>
      <charset val="162"/>
      <scheme val="major"/>
    </font>
    <font>
      <b/>
      <sz val="18"/>
      <color rgb="FFFF0000"/>
      <name val="Cambria"/>
      <family val="1"/>
      <charset val="162"/>
      <scheme val="major"/>
    </font>
    <font>
      <b/>
      <sz val="11"/>
      <color theme="1" tint="0.499984740745262"/>
      <name val="Cambria"/>
      <family val="1"/>
      <charset val="162"/>
      <scheme val="major"/>
    </font>
    <font>
      <b/>
      <sz val="11"/>
      <color rgb="FFFF0000"/>
      <name val="Cambria"/>
      <family val="1"/>
      <charset val="162"/>
      <scheme val="major"/>
    </font>
    <font>
      <sz val="11"/>
      <color theme="1"/>
      <name val="Cambria"/>
      <family val="1"/>
      <charset val="162"/>
      <scheme val="major"/>
    </font>
    <font>
      <b/>
      <sz val="18"/>
      <color rgb="FF002060"/>
      <name val="Cambria"/>
      <family val="1"/>
      <charset val="162"/>
      <scheme val="major"/>
    </font>
    <font>
      <b/>
      <sz val="15"/>
      <color indexed="8"/>
      <name val="Cambria"/>
      <family val="1"/>
      <charset val="162"/>
      <scheme val="major"/>
    </font>
    <font>
      <b/>
      <sz val="8"/>
      <color rgb="FF002060"/>
      <name val="Cambria"/>
      <family val="1"/>
      <charset val="162"/>
      <scheme val="major"/>
    </font>
    <font>
      <b/>
      <sz val="18"/>
      <color indexed="10"/>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2"/>
      <color indexed="10"/>
      <name val="Cambria"/>
      <family val="1"/>
      <charset val="162"/>
      <scheme val="major"/>
    </font>
    <font>
      <b/>
      <sz val="15"/>
      <color rgb="FFFF0000"/>
      <name val="Cambria"/>
      <family val="1"/>
      <charset val="162"/>
      <scheme val="major"/>
    </font>
    <font>
      <b/>
      <sz val="16"/>
      <color indexed="56"/>
      <name val="Cambria"/>
      <family val="1"/>
      <charset val="162"/>
      <scheme val="major"/>
    </font>
    <font>
      <b/>
      <u/>
      <sz val="15"/>
      <color rgb="FFFF0000"/>
      <name val="Cambria"/>
      <family val="1"/>
      <charset val="162"/>
      <scheme val="major"/>
    </font>
    <font>
      <b/>
      <sz val="10"/>
      <color rgb="FF002060"/>
      <name val="Cambria"/>
      <family val="1"/>
      <charset val="162"/>
    </font>
    <font>
      <b/>
      <u/>
      <sz val="12"/>
      <color rgb="FFFF0000"/>
      <name val="Arial"/>
      <family val="2"/>
      <charset val="162"/>
    </font>
    <font>
      <b/>
      <sz val="14"/>
      <color theme="1"/>
      <name val="Cambria"/>
      <family val="1"/>
      <charset val="162"/>
      <scheme val="major"/>
    </font>
    <font>
      <b/>
      <sz val="20"/>
      <color rgb="FF000000"/>
      <name val="Cambria"/>
      <family val="1"/>
      <charset val="162"/>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theme="9" tint="0.79998168889431442"/>
        <bgColor indexed="64"/>
      </patternFill>
    </fill>
    <fill>
      <patternFill patternType="solid">
        <fgColor rgb="FFFEF6F0"/>
        <bgColor indexed="64"/>
      </patternFill>
    </fill>
    <fill>
      <patternFill patternType="solid">
        <fgColor rgb="FFE7F6FF"/>
        <bgColor indexed="64"/>
      </patternFill>
    </fill>
    <fill>
      <patternFill patternType="solid">
        <fgColor theme="8" tint="0.79998168889431442"/>
        <bgColor indexed="64"/>
      </patternFill>
    </fill>
    <fill>
      <patternFill patternType="solid">
        <fgColor rgb="FFE2F2F6"/>
        <bgColor indexed="64"/>
      </patternFill>
    </fill>
    <fill>
      <patternFill patternType="solid">
        <fgColor theme="4" tint="0.79998168889431442"/>
        <bgColor indexed="64"/>
      </patternFill>
    </fill>
    <fill>
      <patternFill patternType="solid">
        <fgColor theme="6" tint="0.79998168889431442"/>
        <bgColor indexed="64"/>
      </patternFill>
    </fill>
    <fill>
      <gradientFill degree="90">
        <stop position="0">
          <color theme="0"/>
        </stop>
        <stop position="1">
          <color theme="8" tint="0.40000610370189521"/>
        </stop>
      </gradientFill>
    </fill>
    <fill>
      <gradientFill degree="90">
        <stop position="0">
          <color theme="0"/>
        </stop>
        <stop position="1">
          <color theme="4" tint="0.59999389629810485"/>
        </stop>
      </gradientFill>
    </fill>
    <fill>
      <gradientFill degree="90">
        <stop position="0">
          <color theme="0"/>
        </stop>
        <stop position="1">
          <color theme="0" tint="-0.1490218817712943"/>
        </stop>
      </gradientFill>
    </fill>
    <fill>
      <patternFill patternType="solid">
        <fgColor rgb="FFFECADA"/>
        <bgColor indexed="64"/>
      </patternFill>
    </fill>
    <fill>
      <patternFill patternType="solid">
        <fgColor theme="7" tint="0.79998168889431442"/>
        <bgColor indexed="64"/>
      </patternFill>
    </fill>
    <fill>
      <patternFill patternType="solid">
        <fgColor rgb="FFFFFF00"/>
        <bgColor indexed="64"/>
      </patternFill>
    </fill>
    <fill>
      <gradientFill degree="90">
        <stop position="0">
          <color theme="0"/>
        </stop>
        <stop position="1">
          <color theme="8" tint="0.80001220740379042"/>
        </stop>
      </gradientFill>
    </fill>
    <fill>
      <gradientFill degree="90">
        <stop position="0">
          <color rgb="FFFFFFFF"/>
        </stop>
        <stop position="1">
          <color rgb="FFB6DDE8"/>
        </stop>
      </gradientFill>
    </fill>
  </fills>
  <borders count="5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right/>
      <top style="dashDot">
        <color indexed="64"/>
      </top>
      <bottom style="dashDot">
        <color indexed="64"/>
      </bottom>
      <diagonal/>
    </border>
    <border>
      <left/>
      <right/>
      <top style="dashDot">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590">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7" fillId="0" borderId="0" xfId="36" applyFont="1" applyAlignment="1" applyProtection="1">
      <alignment wrapText="1"/>
      <protection locked="0"/>
    </xf>
    <xf numFmtId="0" fontId="48" fillId="25" borderId="10" xfId="36" applyFont="1" applyFill="1" applyBorder="1" applyAlignment="1" applyProtection="1">
      <alignment vertical="center" wrapText="1"/>
      <protection locked="0"/>
    </xf>
    <xf numFmtId="0" fontId="47" fillId="0" borderId="0" xfId="36" applyFont="1" applyAlignment="1" applyProtection="1">
      <alignment vertical="center" wrapText="1"/>
      <protection locked="0"/>
    </xf>
    <xf numFmtId="0" fontId="47" fillId="24" borderId="0" xfId="36" applyFont="1" applyFill="1" applyBorder="1" applyAlignment="1" applyProtection="1">
      <alignment horizontal="left" vertical="center" wrapText="1"/>
      <protection locked="0"/>
    </xf>
    <xf numFmtId="0" fontId="49" fillId="24" borderId="0" xfId="36" applyFont="1" applyFill="1" applyBorder="1" applyAlignment="1" applyProtection="1">
      <alignment vertical="center" wrapText="1"/>
      <protection locked="0"/>
    </xf>
    <xf numFmtId="0" fontId="47" fillId="24" borderId="0" xfId="36" applyFont="1" applyFill="1" applyBorder="1" applyAlignment="1" applyProtection="1">
      <alignment wrapText="1"/>
      <protection locked="0"/>
    </xf>
    <xf numFmtId="0" fontId="47" fillId="24" borderId="0" xfId="36" applyFont="1" applyFill="1" applyBorder="1" applyAlignment="1" applyProtection="1">
      <alignment horizontal="left" wrapText="1"/>
      <protection locked="0"/>
    </xf>
    <xf numFmtId="14" fontId="47" fillId="24" borderId="0" xfId="36" applyNumberFormat="1" applyFont="1" applyFill="1" applyBorder="1" applyAlignment="1" applyProtection="1">
      <alignment horizontal="left" vertical="center" wrapText="1"/>
      <protection locked="0"/>
    </xf>
    <xf numFmtId="0" fontId="49" fillId="24" borderId="0" xfId="36" applyNumberFormat="1" applyFont="1" applyFill="1" applyBorder="1" applyAlignment="1" applyProtection="1">
      <alignment horizontal="right" vertical="center" wrapText="1"/>
      <protection locked="0"/>
    </xf>
    <xf numFmtId="0" fontId="50" fillId="0" borderId="0" xfId="36" applyFont="1" applyFill="1" applyAlignment="1">
      <alignment vertical="center"/>
    </xf>
    <xf numFmtId="0" fontId="50" fillId="0" borderId="0" xfId="36" applyFont="1" applyFill="1" applyAlignment="1">
      <alignment horizontal="center" vertical="center"/>
    </xf>
    <xf numFmtId="0" fontId="50" fillId="0" borderId="0" xfId="36" applyFont="1" applyFill="1"/>
    <xf numFmtId="0" fontId="51" fillId="0" borderId="0" xfId="36" applyFont="1" applyFill="1" applyAlignment="1">
      <alignment vertical="center"/>
    </xf>
    <xf numFmtId="0" fontId="52" fillId="0" borderId="11" xfId="36" applyFont="1" applyFill="1" applyBorder="1" applyAlignment="1">
      <alignment horizontal="center" vertical="center"/>
    </xf>
    <xf numFmtId="0" fontId="53" fillId="0" borderId="11" xfId="36" applyFont="1" applyFill="1" applyBorder="1" applyAlignment="1">
      <alignment horizontal="center" vertical="center"/>
    </xf>
    <xf numFmtId="1" fontId="52" fillId="0" borderId="11" xfId="36" applyNumberFormat="1" applyFont="1" applyFill="1" applyBorder="1" applyAlignment="1">
      <alignment horizontal="center" vertical="center"/>
    </xf>
    <xf numFmtId="14" fontId="52" fillId="0" borderId="11" xfId="36" applyNumberFormat="1" applyFont="1" applyFill="1" applyBorder="1" applyAlignment="1">
      <alignment horizontal="center" vertical="center"/>
    </xf>
    <xf numFmtId="167" fontId="52" fillId="0" borderId="11" xfId="36" applyNumberFormat="1" applyFont="1" applyFill="1" applyBorder="1" applyAlignment="1">
      <alignment horizontal="center" vertical="center"/>
    </xf>
    <xf numFmtId="0" fontId="50" fillId="0" borderId="0" xfId="36" applyFont="1" applyFill="1" applyAlignment="1">
      <alignment horizontal="center"/>
    </xf>
    <xf numFmtId="0" fontId="47" fillId="0" borderId="0" xfId="36" applyFont="1" applyFill="1" applyAlignment="1">
      <alignment horizontal="center"/>
    </xf>
    <xf numFmtId="14" fontId="50" fillId="0" borderId="0" xfId="36" applyNumberFormat="1" applyFont="1" applyFill="1"/>
    <xf numFmtId="0" fontId="50" fillId="0" borderId="0" xfId="36" applyFont="1" applyFill="1" applyBorder="1" applyAlignment="1"/>
    <xf numFmtId="0" fontId="50" fillId="0" borderId="0" xfId="36" applyFont="1" applyFill="1" applyAlignment="1"/>
    <xf numFmtId="2" fontId="50" fillId="0" borderId="0" xfId="36" applyNumberFormat="1" applyFont="1" applyFill="1" applyBorder="1" applyAlignment="1">
      <alignment horizontal="center"/>
    </xf>
    <xf numFmtId="0" fontId="49" fillId="29" borderId="12" xfId="36" applyFont="1" applyFill="1" applyBorder="1" applyAlignment="1" applyProtection="1">
      <alignment vertical="center" wrapText="1"/>
      <protection locked="0"/>
    </xf>
    <xf numFmtId="14" fontId="49"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0" fillId="0" borderId="0" xfId="36" applyFont="1" applyFill="1" applyBorder="1" applyAlignment="1">
      <alignment horizontal="center" vertical="center"/>
    </xf>
    <xf numFmtId="14" fontId="50" fillId="0" borderId="0" xfId="36" applyNumberFormat="1" applyFont="1" applyFill="1" applyBorder="1" applyAlignment="1">
      <alignment horizontal="center" vertical="center"/>
    </xf>
    <xf numFmtId="0" fontId="54" fillId="0" borderId="0" xfId="36" applyFont="1" applyFill="1" applyBorder="1" applyAlignment="1">
      <alignment horizontal="center" vertical="center" wrapText="1"/>
    </xf>
    <xf numFmtId="167" fontId="50" fillId="0" borderId="0" xfId="36" applyNumberFormat="1" applyFont="1" applyFill="1" applyBorder="1" applyAlignment="1">
      <alignment horizontal="center" vertical="center"/>
    </xf>
    <xf numFmtId="1" fontId="50"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167" fontId="52" fillId="0" borderId="0" xfId="36" applyNumberFormat="1" applyFont="1" applyFill="1" applyBorder="1" applyAlignment="1">
      <alignment horizontal="center" vertical="center"/>
    </xf>
    <xf numFmtId="0" fontId="50" fillId="0" borderId="0" xfId="36" applyFont="1" applyFill="1" applyAlignment="1">
      <alignment horizontal="left"/>
    </xf>
    <xf numFmtId="0" fontId="55" fillId="29" borderId="11" xfId="36" applyFont="1" applyFill="1" applyBorder="1" applyAlignment="1">
      <alignment horizontal="center" vertical="center" wrapText="1"/>
    </xf>
    <xf numFmtId="14" fontId="55" fillId="29" borderId="11" xfId="36" applyNumberFormat="1" applyFont="1" applyFill="1" applyBorder="1" applyAlignment="1">
      <alignment horizontal="center" vertical="center" wrapText="1"/>
    </xf>
    <xf numFmtId="0" fontId="55" fillId="29" borderId="11" xfId="36" applyNumberFormat="1" applyFont="1" applyFill="1" applyBorder="1" applyAlignment="1">
      <alignment horizontal="center" vertical="center" wrapText="1"/>
    </xf>
    <xf numFmtId="0" fontId="56" fillId="29" borderId="11" xfId="36" applyFont="1" applyFill="1" applyBorder="1" applyAlignment="1">
      <alignment horizontal="center" vertical="center" wrapText="1"/>
    </xf>
    <xf numFmtId="0" fontId="52" fillId="0" borderId="11" xfId="36" applyNumberFormat="1" applyFont="1" applyFill="1" applyBorder="1" applyAlignment="1">
      <alignment horizontal="left" vertical="center" wrapText="1"/>
    </xf>
    <xf numFmtId="0" fontId="50" fillId="0" borderId="0" xfId="36" applyFont="1" applyFill="1" applyAlignment="1">
      <alignment horizontal="left" wrapText="1"/>
    </xf>
    <xf numFmtId="0" fontId="50" fillId="0" borderId="0" xfId="36" applyFont="1" applyFill="1" applyAlignment="1">
      <alignment wrapText="1"/>
    </xf>
    <xf numFmtId="0" fontId="52" fillId="0" borderId="0" xfId="36" applyNumberFormat="1" applyFont="1" applyFill="1" applyBorder="1" applyAlignment="1">
      <alignment horizontal="left" vertical="center" wrapText="1"/>
    </xf>
    <xf numFmtId="0" fontId="50" fillId="0" borderId="0" xfId="36" applyNumberFormat="1" applyFont="1" applyFill="1" applyBorder="1" applyAlignment="1">
      <alignment horizontal="center" wrapText="1"/>
    </xf>
    <xf numFmtId="0" fontId="50" fillId="0" borderId="0" xfId="36" applyNumberFormat="1" applyFont="1" applyFill="1" applyBorder="1" applyAlignment="1">
      <alignment horizontal="left" wrapText="1"/>
    </xf>
    <xf numFmtId="0" fontId="50" fillId="0" borderId="0" xfId="36" applyNumberFormat="1" applyFont="1" applyFill="1" applyAlignment="1">
      <alignment horizontal="center" wrapText="1"/>
    </xf>
    <xf numFmtId="0" fontId="50" fillId="0" borderId="0" xfId="36" applyFont="1" applyFill="1" applyBorder="1" applyAlignment="1">
      <alignment horizontal="center" vertical="center" wrapText="1"/>
    </xf>
    <xf numFmtId="0" fontId="50" fillId="0" borderId="0" xfId="36" applyFont="1" applyFill="1" applyBorder="1" applyAlignment="1">
      <alignment wrapText="1"/>
    </xf>
    <xf numFmtId="0" fontId="47" fillId="0" borderId="0" xfId="36" applyFont="1" applyFill="1"/>
    <xf numFmtId="14" fontId="57" fillId="0" borderId="11" xfId="36" applyNumberFormat="1" applyFont="1" applyFill="1" applyBorder="1" applyAlignment="1">
      <alignment horizontal="center" vertical="center" wrapText="1"/>
    </xf>
    <xf numFmtId="0" fontId="57" fillId="0" borderId="11" xfId="36" applyFont="1" applyFill="1" applyBorder="1" applyAlignment="1">
      <alignment horizontal="center" vertical="center" wrapText="1"/>
    </xf>
    <xf numFmtId="14" fontId="47" fillId="0" borderId="0" xfId="36" applyNumberFormat="1" applyFont="1" applyFill="1" applyAlignment="1">
      <alignment horizontal="center"/>
    </xf>
    <xf numFmtId="49" fontId="47" fillId="0" borderId="0" xfId="36" applyNumberFormat="1" applyFont="1" applyFill="1" applyAlignment="1">
      <alignment horizontal="center"/>
    </xf>
    <xf numFmtId="0" fontId="49" fillId="0" borderId="0" xfId="36" applyFont="1" applyFill="1" applyAlignment="1">
      <alignment horizontal="center"/>
    </xf>
    <xf numFmtId="0" fontId="47" fillId="30" borderId="0" xfId="36" applyFont="1" applyFill="1" applyBorder="1" applyAlignment="1" applyProtection="1">
      <alignment horizontal="left" vertical="center" wrapText="1"/>
      <protection locked="0"/>
    </xf>
    <xf numFmtId="14" fontId="47" fillId="30" borderId="0" xfId="36" applyNumberFormat="1" applyFont="1" applyFill="1" applyBorder="1" applyAlignment="1" applyProtection="1">
      <alignment horizontal="left" vertical="center" wrapText="1"/>
      <protection locked="0"/>
    </xf>
    <xf numFmtId="0" fontId="49" fillId="30" borderId="0" xfId="36" applyFont="1" applyFill="1" applyBorder="1" applyAlignment="1" applyProtection="1">
      <alignment horizontal="center" vertical="center" wrapText="1"/>
      <protection locked="0"/>
    </xf>
    <xf numFmtId="0" fontId="47" fillId="30" borderId="0" xfId="36" applyFont="1" applyFill="1" applyBorder="1" applyAlignment="1" applyProtection="1">
      <alignment horizontal="center" wrapText="1"/>
      <protection locked="0"/>
    </xf>
    <xf numFmtId="0" fontId="47" fillId="30" borderId="0" xfId="36" applyFont="1" applyFill="1" applyBorder="1" applyAlignment="1" applyProtection="1">
      <alignment horizontal="left" wrapText="1"/>
      <protection locked="0"/>
    </xf>
    <xf numFmtId="0" fontId="47" fillId="30" borderId="0" xfId="36" applyFont="1" applyFill="1" applyAlignment="1" applyProtection="1">
      <alignment wrapText="1"/>
      <protection locked="0"/>
    </xf>
    <xf numFmtId="1" fontId="57" fillId="0" borderId="11" xfId="36" applyNumberFormat="1" applyFont="1" applyFill="1" applyBorder="1" applyAlignment="1">
      <alignment horizontal="center" vertical="center" wrapText="1"/>
    </xf>
    <xf numFmtId="0" fontId="58" fillId="29" borderId="10" xfId="36" applyFont="1" applyFill="1" applyBorder="1" applyAlignment="1" applyProtection="1">
      <alignment vertical="center" wrapText="1"/>
      <protection locked="0"/>
    </xf>
    <xf numFmtId="0" fontId="59" fillId="29" borderId="10" xfId="36" applyFont="1" applyFill="1" applyBorder="1" applyAlignment="1" applyProtection="1">
      <alignment vertical="center" wrapText="1"/>
      <protection locked="0"/>
    </xf>
    <xf numFmtId="0" fontId="59" fillId="0" borderId="0" xfId="36" applyFont="1" applyAlignment="1" applyProtection="1">
      <alignment vertical="center" wrapText="1"/>
      <protection locked="0"/>
    </xf>
    <xf numFmtId="0" fontId="59" fillId="29" borderId="12" xfId="36" applyFont="1" applyFill="1" applyBorder="1" applyAlignment="1" applyProtection="1">
      <alignment vertical="center" wrapText="1"/>
      <protection locked="0"/>
    </xf>
    <xf numFmtId="0" fontId="60" fillId="0" borderId="11" xfId="36" applyFont="1" applyFill="1" applyBorder="1" applyAlignment="1">
      <alignment horizontal="center" vertical="center"/>
    </xf>
    <xf numFmtId="1" fontId="60" fillId="0" borderId="11" xfId="36" applyNumberFormat="1" applyFont="1" applyFill="1" applyBorder="1" applyAlignment="1">
      <alignment horizontal="center" vertical="center"/>
    </xf>
    <xf numFmtId="169" fontId="61" fillId="0" borderId="11" xfId="36" applyNumberFormat="1" applyFont="1" applyFill="1" applyBorder="1" applyAlignment="1">
      <alignment horizontal="center" vertical="center"/>
    </xf>
    <xf numFmtId="0" fontId="57" fillId="0" borderId="11" xfId="36" applyFont="1" applyFill="1" applyBorder="1" applyAlignment="1">
      <alignment horizontal="left" vertical="center" wrapText="1"/>
    </xf>
    <xf numFmtId="0" fontId="62" fillId="0" borderId="11" xfId="36" applyFont="1" applyFill="1" applyBorder="1" applyAlignment="1">
      <alignment horizontal="center" vertical="center"/>
    </xf>
    <xf numFmtId="0" fontId="63" fillId="0" borderId="0" xfId="36" applyFont="1" applyFill="1" applyAlignment="1">
      <alignment horizontal="left"/>
    </xf>
    <xf numFmtId="14" fontId="63" fillId="0" borderId="0" xfId="36" applyNumberFormat="1" applyFont="1" applyFill="1" applyAlignment="1">
      <alignment horizontal="center"/>
    </xf>
    <xf numFmtId="0" fontId="61" fillId="0" borderId="0" xfId="36" applyFont="1" applyFill="1" applyBorder="1" applyAlignment="1">
      <alignment horizontal="center" vertical="center" wrapText="1"/>
    </xf>
    <xf numFmtId="0" fontId="63" fillId="0" borderId="0" xfId="36" applyFont="1" applyFill="1" applyAlignment="1">
      <alignment horizontal="center"/>
    </xf>
    <xf numFmtId="0" fontId="63" fillId="0" borderId="0" xfId="36" applyFont="1" applyFill="1"/>
    <xf numFmtId="49" fontId="63"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0" fontId="65" fillId="29" borderId="12" xfId="36" applyNumberFormat="1" applyFont="1" applyFill="1" applyBorder="1" applyAlignment="1" applyProtection="1">
      <alignment horizontal="right" vertical="center" wrapText="1"/>
      <protection locked="0"/>
    </xf>
    <xf numFmtId="0" fontId="64"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4"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0" fontId="29" fillId="0" borderId="0" xfId="36" applyFont="1" applyFill="1" applyAlignment="1" applyProtection="1">
      <alignment horizontal="center" wrapText="1"/>
      <protection locked="0"/>
    </xf>
    <xf numFmtId="14"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wrapText="1"/>
      <protection locked="0"/>
    </xf>
    <xf numFmtId="2"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34"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66" fillId="31" borderId="11" xfId="36" applyFont="1" applyFill="1" applyBorder="1" applyAlignment="1" applyProtection="1">
      <alignment horizontal="center" vertical="center" wrapText="1"/>
      <protection locked="0"/>
    </xf>
    <xf numFmtId="0" fontId="38" fillId="0" borderId="11" xfId="36" applyFont="1" applyFill="1" applyBorder="1" applyAlignment="1" applyProtection="1">
      <alignment horizontal="center" vertical="center" wrapText="1"/>
      <protection locked="0"/>
    </xf>
    <xf numFmtId="0" fontId="67" fillId="0" borderId="11" xfId="36" applyFont="1" applyFill="1" applyBorder="1" applyAlignment="1" applyProtection="1">
      <alignment horizontal="center" vertical="center" wrapText="1"/>
      <protection locked="0"/>
    </xf>
    <xf numFmtId="1" fontId="38" fillId="0" borderId="11" xfId="36" applyNumberFormat="1" applyFont="1" applyFill="1" applyBorder="1" applyAlignment="1" applyProtection="1">
      <alignment horizontal="center" vertical="center" wrapText="1"/>
      <protection locked="0"/>
    </xf>
    <xf numFmtId="14" fontId="38" fillId="0" borderId="11" xfId="36" applyNumberFormat="1" applyFont="1" applyFill="1" applyBorder="1" applyAlignment="1" applyProtection="1">
      <alignment horizontal="center" vertical="center" wrapText="1"/>
      <protection locked="0"/>
    </xf>
    <xf numFmtId="0" fontId="68" fillId="0" borderId="0" xfId="0" applyFont="1"/>
    <xf numFmtId="0" fontId="69" fillId="0" borderId="0" xfId="0" applyFont="1" applyFill="1" applyBorder="1" applyAlignment="1">
      <alignment vertical="center" wrapText="1"/>
    </xf>
    <xf numFmtId="0" fontId="60" fillId="27" borderId="0" xfId="0" applyFont="1" applyFill="1" applyAlignment="1">
      <alignment horizontal="center" vertical="center"/>
    </xf>
    <xf numFmtId="0" fontId="60" fillId="27" borderId="0" xfId="0" applyFont="1" applyFill="1" applyAlignment="1">
      <alignment horizontal="left" vertical="center"/>
    </xf>
    <xf numFmtId="0" fontId="60" fillId="0" borderId="0" xfId="0" applyFont="1" applyAlignment="1">
      <alignment horizontal="center" vertical="center"/>
    </xf>
    <xf numFmtId="0" fontId="60" fillId="0" borderId="0" xfId="0" applyFont="1" applyFill="1" applyAlignment="1">
      <alignment horizontal="center" vertical="center"/>
    </xf>
    <xf numFmtId="0" fontId="69" fillId="0" borderId="0" xfId="0" applyFont="1" applyAlignment="1">
      <alignment wrapText="1"/>
    </xf>
    <xf numFmtId="0" fontId="70" fillId="0" borderId="11" xfId="0" applyFont="1" applyBorder="1" applyAlignment="1">
      <alignment vertical="center" wrapText="1"/>
    </xf>
    <xf numFmtId="0" fontId="70" fillId="0" borderId="0" xfId="0" applyFont="1" applyAlignment="1">
      <alignment vertical="center" wrapText="1"/>
    </xf>
    <xf numFmtId="0" fontId="71" fillId="27" borderId="0" xfId="0" applyFont="1" applyFill="1" applyAlignment="1">
      <alignment horizontal="center" vertical="center"/>
    </xf>
    <xf numFmtId="165" fontId="72" fillId="32" borderId="11" xfId="0" applyNumberFormat="1" applyFont="1" applyFill="1" applyBorder="1" applyAlignment="1">
      <alignment horizontal="center" vertical="center" wrapText="1"/>
    </xf>
    <xf numFmtId="0" fontId="73" fillId="33" borderId="11" xfId="31" applyFont="1" applyFill="1" applyBorder="1" applyAlignment="1" applyProtection="1">
      <alignment horizontal="center" vertical="center" wrapText="1"/>
    </xf>
    <xf numFmtId="0" fontId="71" fillId="0" borderId="0" xfId="0" applyFont="1" applyAlignment="1">
      <alignment horizontal="center" vertical="center"/>
    </xf>
    <xf numFmtId="0" fontId="49" fillId="0" borderId="0" xfId="0" applyFont="1" applyFill="1" applyBorder="1" applyAlignment="1">
      <alignment vertical="center" wrapText="1"/>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74" fillId="0" borderId="0" xfId="0" applyFont="1" applyFill="1" applyBorder="1" applyAlignment="1">
      <alignment horizontal="left" vertical="center" wrapText="1"/>
    </xf>
    <xf numFmtId="0" fontId="60" fillId="0" borderId="0" xfId="0" applyFont="1" applyFill="1" applyAlignment="1">
      <alignment horizontal="left" vertical="center"/>
    </xf>
    <xf numFmtId="0" fontId="69" fillId="0" borderId="0" xfId="0" applyFont="1" applyAlignment="1">
      <alignment horizontal="center" vertical="center" wrapText="1"/>
    </xf>
    <xf numFmtId="0" fontId="71" fillId="0" borderId="0" xfId="0" applyFont="1" applyFill="1" applyAlignment="1">
      <alignment horizontal="center" vertical="center"/>
    </xf>
    <xf numFmtId="0" fontId="71" fillId="0" borderId="0" xfId="0" applyFont="1" applyAlignment="1">
      <alignment horizontal="center" vertical="center" wrapText="1"/>
    </xf>
    <xf numFmtId="0" fontId="71" fillId="0" borderId="0" xfId="0" applyFont="1" applyFill="1" applyAlignment="1">
      <alignment horizontal="center" vertical="center" wrapText="1"/>
    </xf>
    <xf numFmtId="0" fontId="60" fillId="0" borderId="0" xfId="0" applyFont="1" applyAlignment="1">
      <alignment horizontal="center" vertical="center" wrapText="1"/>
    </xf>
    <xf numFmtId="0" fontId="60" fillId="0" borderId="0" xfId="0" applyFont="1" applyFill="1" applyAlignment="1">
      <alignment horizontal="center" vertical="center" wrapText="1"/>
    </xf>
    <xf numFmtId="0" fontId="60" fillId="0" borderId="0" xfId="0" applyFont="1" applyAlignment="1">
      <alignment horizontal="left" vertical="center"/>
    </xf>
    <xf numFmtId="0" fontId="75" fillId="29" borderId="11" xfId="0" applyFont="1" applyFill="1" applyBorder="1" applyAlignment="1">
      <alignment horizontal="left" vertical="center" wrapText="1"/>
    </xf>
    <xf numFmtId="0" fontId="75" fillId="29" borderId="11" xfId="0" applyFont="1" applyFill="1" applyBorder="1" applyAlignment="1">
      <alignment vertical="center" wrapText="1"/>
    </xf>
    <xf numFmtId="0" fontId="76" fillId="34" borderId="11" xfId="0" applyFont="1" applyFill="1" applyBorder="1" applyAlignment="1">
      <alignment horizontal="center" vertical="center" wrapText="1"/>
    </xf>
    <xf numFmtId="14" fontId="60" fillId="0" borderId="11" xfId="36" applyNumberFormat="1" applyFont="1" applyFill="1" applyBorder="1" applyAlignment="1">
      <alignment horizontal="center" vertical="center"/>
    </xf>
    <xf numFmtId="167" fontId="60" fillId="0" borderId="11" xfId="36" applyNumberFormat="1" applyFont="1" applyFill="1" applyBorder="1" applyAlignment="1">
      <alignment horizontal="center" vertical="center"/>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2" borderId="11" xfId="36" applyFont="1" applyFill="1" applyBorder="1" applyAlignment="1" applyProtection="1">
      <alignment horizontal="center" vertical="center" wrapText="1"/>
      <protection locked="0"/>
    </xf>
    <xf numFmtId="0" fontId="77" fillId="32" borderId="11"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77"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7"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75" fillId="33" borderId="11" xfId="31" applyFont="1" applyFill="1" applyBorder="1" applyAlignment="1" applyProtection="1">
      <alignment horizontal="left" vertical="center" wrapText="1"/>
    </xf>
    <xf numFmtId="0" fontId="75" fillId="33" borderId="11" xfId="31" applyFont="1" applyFill="1" applyBorder="1" applyAlignment="1" applyProtection="1">
      <alignment horizontal="center" vertical="center" wrapText="1"/>
    </xf>
    <xf numFmtId="0" fontId="75" fillId="33" borderId="11" xfId="31" applyFont="1" applyFill="1" applyBorder="1" applyAlignment="1" applyProtection="1">
      <alignment horizontal="left" vertical="center"/>
    </xf>
    <xf numFmtId="0" fontId="78" fillId="28" borderId="11" xfId="0" applyFont="1" applyFill="1" applyBorder="1" applyAlignment="1">
      <alignment horizontal="center" vertical="center" wrapText="1"/>
    </xf>
    <xf numFmtId="0" fontId="79" fillId="0" borderId="0" xfId="0" applyFont="1" applyBorder="1" applyAlignment="1">
      <alignment vertical="center" wrapText="1"/>
    </xf>
    <xf numFmtId="0" fontId="80"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center" vertical="center" wrapText="1"/>
    </xf>
    <xf numFmtId="14" fontId="81"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left" vertical="center" wrapText="1"/>
    </xf>
    <xf numFmtId="167" fontId="81" fillId="29" borderId="11" xfId="0" applyNumberFormat="1" applyFont="1" applyFill="1" applyBorder="1" applyAlignment="1">
      <alignment horizontal="center" vertical="center" wrapText="1"/>
    </xf>
    <xf numFmtId="164" fontId="81" fillId="29" borderId="11" xfId="0" applyNumberFormat="1" applyFont="1" applyFill="1" applyBorder="1" applyAlignment="1">
      <alignment horizontal="center" vertical="center" wrapText="1"/>
    </xf>
    <xf numFmtId="0" fontId="82" fillId="0" borderId="0" xfId="0" applyFont="1" applyAlignment="1">
      <alignment vertical="center" wrapText="1"/>
    </xf>
    <xf numFmtId="0" fontId="83" fillId="0" borderId="0" xfId="0" applyFont="1" applyFill="1"/>
    <xf numFmtId="0" fontId="84" fillId="0" borderId="11" xfId="31" applyNumberFormat="1" applyFont="1" applyFill="1" applyBorder="1" applyAlignment="1" applyProtection="1">
      <alignment horizontal="center" vertical="center" wrapText="1"/>
    </xf>
    <xf numFmtId="14" fontId="85" fillId="30" borderId="11" xfId="31" applyNumberFormat="1" applyFont="1" applyFill="1" applyBorder="1" applyAlignment="1" applyProtection="1">
      <alignment horizontal="center" vertical="center" wrapText="1"/>
    </xf>
    <xf numFmtId="167" fontId="85" fillId="30" borderId="11" xfId="31" applyNumberFormat="1" applyFont="1" applyFill="1" applyBorder="1" applyAlignment="1" applyProtection="1">
      <alignment horizontal="center" vertical="center" wrapText="1"/>
    </xf>
    <xf numFmtId="1" fontId="85" fillId="30" borderId="11" xfId="31" applyNumberFormat="1" applyFont="1" applyFill="1" applyBorder="1" applyAlignment="1" applyProtection="1">
      <alignment horizontal="center" vertical="center" wrapText="1"/>
    </xf>
    <xf numFmtId="49" fontId="85" fillId="30" borderId="11" xfId="31" applyNumberFormat="1" applyFont="1" applyFill="1" applyBorder="1" applyAlignment="1" applyProtection="1">
      <alignment horizontal="center" vertical="center" wrapText="1"/>
    </xf>
    <xf numFmtId="0" fontId="82" fillId="30" borderId="11" xfId="0" applyNumberFormat="1" applyFont="1" applyFill="1" applyBorder="1" applyAlignment="1">
      <alignment horizontal="left" vertical="center" wrapText="1"/>
    </xf>
    <xf numFmtId="164" fontId="82" fillId="30" borderId="11" xfId="0" applyNumberFormat="1" applyFont="1" applyFill="1" applyBorder="1" applyAlignment="1">
      <alignment horizontal="center" vertical="center" wrapText="1"/>
    </xf>
    <xf numFmtId="167" fontId="82" fillId="30" borderId="11" xfId="0" applyNumberFormat="1" applyFont="1" applyFill="1" applyBorder="1" applyAlignment="1">
      <alignment horizontal="center" vertical="center" wrapText="1"/>
    </xf>
    <xf numFmtId="0" fontId="82" fillId="30" borderId="11" xfId="0" applyNumberFormat="1" applyFont="1" applyFill="1" applyBorder="1" applyAlignment="1">
      <alignment horizontal="center" vertical="center" wrapText="1"/>
    </xf>
    <xf numFmtId="0" fontId="86" fillId="30" borderId="11" xfId="31" applyNumberFormat="1" applyFont="1" applyFill="1" applyBorder="1" applyAlignment="1" applyProtection="1">
      <alignment horizontal="center" vertical="center" wrapText="1"/>
    </xf>
    <xf numFmtId="0" fontId="78" fillId="35" borderId="13" xfId="0" applyFont="1" applyFill="1" applyBorder="1" applyAlignment="1">
      <alignment vertical="center" wrapText="1"/>
    </xf>
    <xf numFmtId="0" fontId="21" fillId="0" borderId="0" xfId="0" applyNumberFormat="1" applyFont="1" applyAlignment="1">
      <alignment horizontal="left"/>
    </xf>
    <xf numFmtId="0" fontId="87"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7" fillId="36" borderId="17" xfId="0" applyFont="1" applyFill="1" applyBorder="1"/>
    <xf numFmtId="0" fontId="27" fillId="36" borderId="0" xfId="0" applyFont="1" applyFill="1" applyBorder="1"/>
    <xf numFmtId="0" fontId="27"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8" fillId="36" borderId="19" xfId="0" applyNumberFormat="1" applyFont="1" applyFill="1" applyBorder="1" applyAlignment="1">
      <alignment vertical="center" wrapText="1"/>
    </xf>
    <xf numFmtId="164" fontId="88" fillId="36" borderId="20" xfId="0" applyNumberFormat="1" applyFont="1" applyFill="1" applyBorder="1" applyAlignment="1">
      <alignment vertical="center" wrapText="1"/>
    </xf>
    <xf numFmtId="164" fontId="88"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2" borderId="11" xfId="36" applyNumberFormat="1" applyFont="1" applyFill="1" applyBorder="1" applyAlignment="1" applyProtection="1">
      <alignment horizontal="center" vertical="center" wrapText="1"/>
      <protection locked="0"/>
    </xf>
    <xf numFmtId="49" fontId="29" fillId="32" borderId="11" xfId="36" applyNumberFormat="1" applyFont="1" applyFill="1" applyBorder="1" applyAlignment="1" applyProtection="1">
      <alignment horizontal="center" vertical="center" wrapText="1"/>
      <protection locked="0"/>
    </xf>
    <xf numFmtId="1" fontId="29" fillId="32" borderId="11" xfId="36" applyNumberFormat="1" applyFont="1" applyFill="1" applyBorder="1" applyAlignment="1" applyProtection="1">
      <alignment horizontal="center" vertical="center" wrapText="1"/>
      <protection locked="0"/>
    </xf>
    <xf numFmtId="0" fontId="89" fillId="32" borderId="11" xfId="36" applyFont="1" applyFill="1" applyBorder="1" applyAlignment="1" applyProtection="1">
      <alignment horizontal="center" vertical="center" wrapText="1"/>
      <protection locked="0"/>
    </xf>
    <xf numFmtId="0" fontId="90" fillId="0" borderId="11" xfId="36" applyFont="1" applyFill="1" applyBorder="1" applyAlignment="1" applyProtection="1">
      <alignment horizontal="center" vertical="center" wrapText="1"/>
      <protection locked="0"/>
    </xf>
    <xf numFmtId="0" fontId="91" fillId="0" borderId="0" xfId="36" applyFont="1" applyFill="1" applyAlignment="1" applyProtection="1">
      <alignment horizontal="center" wrapText="1"/>
      <protection locked="0"/>
    </xf>
    <xf numFmtId="1" fontId="92" fillId="0" borderId="0" xfId="36" applyNumberFormat="1" applyFont="1" applyFill="1" applyAlignment="1" applyProtection="1">
      <alignment horizontal="center" wrapText="1"/>
      <protection locked="0"/>
    </xf>
    <xf numFmtId="0" fontId="93" fillId="0" borderId="11" xfId="36" applyFont="1" applyFill="1" applyBorder="1" applyAlignment="1">
      <alignment horizontal="center" vertical="center"/>
    </xf>
    <xf numFmtId="169" fontId="38" fillId="0" borderId="11" xfId="36" applyNumberFormat="1" applyFont="1" applyFill="1" applyBorder="1" applyAlignment="1" applyProtection="1">
      <alignment horizontal="center" vertical="center" wrapText="1"/>
      <protection locked="0"/>
    </xf>
    <xf numFmtId="0" fontId="94" fillId="0" borderId="11" xfId="36" applyFont="1" applyFill="1" applyBorder="1" applyAlignment="1">
      <alignment horizontal="left" vertical="center" wrapText="1"/>
    </xf>
    <xf numFmtId="0" fontId="35" fillId="30" borderId="24" xfId="36" applyFont="1" applyFill="1" applyBorder="1" applyAlignment="1" applyProtection="1">
      <alignment vertical="center" wrapText="1"/>
      <protection locked="0"/>
    </xf>
    <xf numFmtId="168" fontId="56" fillId="29" borderId="11" xfId="36" applyNumberFormat="1" applyFont="1" applyFill="1" applyBorder="1" applyAlignment="1">
      <alignment horizontal="center" vertical="center" wrapText="1"/>
    </xf>
    <xf numFmtId="168" fontId="52" fillId="0" borderId="11" xfId="36" applyNumberFormat="1" applyFont="1" applyFill="1" applyBorder="1" applyAlignment="1">
      <alignment horizontal="center" vertical="center"/>
    </xf>
    <xf numFmtId="168" fontId="52" fillId="0" borderId="0" xfId="36" applyNumberFormat="1" applyFont="1" applyFill="1" applyBorder="1" applyAlignment="1">
      <alignment horizontal="center" vertical="center"/>
    </xf>
    <xf numFmtId="168" fontId="50" fillId="0" borderId="0" xfId="36" applyNumberFormat="1" applyFont="1" applyFill="1" applyAlignment="1">
      <alignment horizontal="center"/>
    </xf>
    <xf numFmtId="168" fontId="50" fillId="0" borderId="0" xfId="36" applyNumberFormat="1" applyFont="1" applyFill="1"/>
    <xf numFmtId="168" fontId="49" fillId="29" borderId="12" xfId="36" applyNumberFormat="1" applyFont="1" applyFill="1" applyBorder="1" applyAlignment="1" applyProtection="1">
      <alignment vertical="center" wrapText="1"/>
      <protection locked="0"/>
    </xf>
    <xf numFmtId="168" fontId="47" fillId="24" borderId="0" xfId="36" applyNumberFormat="1" applyFont="1" applyFill="1" applyBorder="1" applyAlignment="1" applyProtection="1">
      <alignment horizontal="left" wrapText="1"/>
      <protection locked="0"/>
    </xf>
    <xf numFmtId="168" fontId="60" fillId="0" borderId="11" xfId="36" applyNumberFormat="1" applyFont="1" applyFill="1" applyBorder="1" applyAlignment="1">
      <alignment horizontal="center" vertical="center"/>
    </xf>
    <xf numFmtId="168" fontId="50" fillId="0" borderId="0" xfId="36" applyNumberFormat="1" applyFont="1" applyFill="1" applyBorder="1" applyAlignment="1">
      <alignment horizontal="center" vertical="center"/>
    </xf>
    <xf numFmtId="168" fontId="50" fillId="0" borderId="0" xfId="36" applyNumberFormat="1" applyFont="1" applyFill="1" applyAlignment="1">
      <alignment horizontal="left"/>
    </xf>
    <xf numFmtId="0" fontId="95" fillId="0" borderId="0" xfId="0" applyFont="1" applyAlignment="1">
      <alignment horizontal="center"/>
    </xf>
    <xf numFmtId="169" fontId="82" fillId="30" borderId="11" xfId="0" applyNumberFormat="1" applyFont="1" applyFill="1" applyBorder="1" applyAlignment="1">
      <alignment horizontal="center" vertical="center" wrapText="1"/>
    </xf>
    <xf numFmtId="168" fontId="82" fillId="30" borderId="11" xfId="0" applyNumberFormat="1" applyFont="1" applyFill="1" applyBorder="1" applyAlignment="1">
      <alignment horizontal="center" vertical="center" wrapText="1"/>
    </xf>
    <xf numFmtId="0" fontId="66" fillId="31" borderId="11" xfId="36" applyFont="1" applyFill="1" applyBorder="1" applyAlignment="1" applyProtection="1">
      <alignment horizontal="center" vertical="center" wrapText="1"/>
      <protection locked="0"/>
    </xf>
    <xf numFmtId="0" fontId="34" fillId="29" borderId="10" xfId="36" applyFont="1" applyFill="1" applyBorder="1" applyAlignment="1" applyProtection="1">
      <alignment horizontal="right" vertical="center" wrapText="1"/>
      <protection locked="0"/>
    </xf>
    <xf numFmtId="0" fontId="38" fillId="0" borderId="11" xfId="36" applyFont="1" applyFill="1" applyBorder="1" applyAlignment="1" applyProtection="1">
      <alignment horizontal="left" vertical="center" wrapText="1"/>
      <protection locked="0"/>
    </xf>
    <xf numFmtId="14" fontId="96" fillId="0" borderId="11" xfId="36" applyNumberFormat="1" applyFont="1" applyFill="1" applyBorder="1" applyAlignment="1" applyProtection="1">
      <alignment horizontal="center" vertical="center" wrapText="1"/>
      <protection locked="0"/>
    </xf>
    <xf numFmtId="0" fontId="34" fillId="29" borderId="10" xfId="36" applyFont="1" applyFill="1" applyBorder="1" applyAlignment="1" applyProtection="1">
      <alignment horizontal="right" vertical="center" wrapText="1"/>
      <protection locked="0"/>
    </xf>
    <xf numFmtId="0" fontId="60" fillId="27" borderId="0" xfId="0" applyFont="1" applyFill="1" applyAlignment="1">
      <alignment vertical="center"/>
    </xf>
    <xf numFmtId="0" fontId="29" fillId="29" borderId="12" xfId="36" applyFont="1" applyFill="1" applyBorder="1" applyAlignment="1" applyProtection="1">
      <alignment horizontal="right" vertical="center" wrapText="1"/>
      <protection locked="0"/>
    </xf>
    <xf numFmtId="0" fontId="71" fillId="30" borderId="0" xfId="0" applyFont="1" applyFill="1" applyAlignment="1">
      <alignment horizontal="center" vertical="center"/>
    </xf>
    <xf numFmtId="0" fontId="52" fillId="30" borderId="0" xfId="0" applyFont="1" applyFill="1" applyAlignment="1">
      <alignment horizontal="center" vertical="center"/>
    </xf>
    <xf numFmtId="0" fontId="71" fillId="30" borderId="0" xfId="0" applyFont="1" applyFill="1" applyBorder="1" applyAlignment="1">
      <alignment vertical="center"/>
    </xf>
    <xf numFmtId="0" fontId="71" fillId="30" borderId="0" xfId="0" applyFont="1" applyFill="1" applyAlignment="1">
      <alignment vertical="center"/>
    </xf>
    <xf numFmtId="0" fontId="60" fillId="30" borderId="0" xfId="0" applyFont="1" applyFill="1" applyAlignment="1">
      <alignment vertical="center"/>
    </xf>
    <xf numFmtId="0" fontId="35" fillId="30" borderId="24" xfId="36" applyFont="1" applyFill="1" applyBorder="1" applyAlignment="1" applyProtection="1">
      <alignment horizontal="center" vertical="center" wrapText="1"/>
      <protection locked="0"/>
    </xf>
    <xf numFmtId="0" fontId="92" fillId="29" borderId="12" xfId="36" applyFont="1" applyFill="1" applyBorder="1" applyAlignment="1" applyProtection="1">
      <alignment vertical="top" wrapText="1"/>
      <protection locked="0"/>
    </xf>
    <xf numFmtId="0" fontId="77" fillId="0" borderId="11" xfId="36" applyFont="1" applyFill="1" applyBorder="1" applyAlignment="1" applyProtection="1">
      <alignment horizontal="left" vertical="center" wrapText="1"/>
      <protection hidden="1"/>
    </xf>
    <xf numFmtId="1" fontId="26" fillId="0" borderId="0" xfId="36" applyNumberFormat="1" applyFont="1" applyFill="1" applyAlignment="1" applyProtection="1">
      <alignment horizontal="left" wrapText="1"/>
      <protection locked="0"/>
    </xf>
    <xf numFmtId="0" fontId="77" fillId="37" borderId="11" xfId="36" applyFont="1" applyFill="1" applyBorder="1" applyAlignment="1" applyProtection="1">
      <alignment horizontal="center" vertical="center" wrapText="1"/>
      <protection hidden="1"/>
    </xf>
    <xf numFmtId="14" fontId="23" fillId="37" borderId="11" xfId="36" applyNumberFormat="1" applyFont="1" applyFill="1" applyBorder="1" applyAlignment="1" applyProtection="1">
      <alignment horizontal="center" vertical="center" wrapText="1"/>
      <protection locked="0"/>
    </xf>
    <xf numFmtId="0" fontId="23" fillId="37" borderId="11" xfId="36" applyFont="1" applyFill="1" applyBorder="1" applyAlignment="1" applyProtection="1">
      <alignment vertical="center" wrapText="1"/>
      <protection locked="0"/>
    </xf>
    <xf numFmtId="0" fontId="90" fillId="37" borderId="11" xfId="36" applyFont="1" applyFill="1" applyBorder="1" applyAlignment="1" applyProtection="1">
      <alignment horizontal="center" vertical="center" wrapText="1"/>
      <protection locked="0"/>
    </xf>
    <xf numFmtId="167" fontId="23" fillId="37" borderId="11" xfId="36" applyNumberFormat="1" applyFont="1" applyFill="1" applyBorder="1" applyAlignment="1" applyProtection="1">
      <alignment horizontal="center" vertical="center" wrapText="1"/>
      <protection locked="0"/>
    </xf>
    <xf numFmtId="49" fontId="23" fillId="37" borderId="11" xfId="36" applyNumberFormat="1" applyFont="1" applyFill="1" applyBorder="1" applyAlignment="1" applyProtection="1">
      <alignment horizontal="center" vertical="center" wrapText="1"/>
      <protection locked="0"/>
    </xf>
    <xf numFmtId="1" fontId="23" fillId="37" borderId="11" xfId="36" applyNumberFormat="1" applyFont="1" applyFill="1" applyBorder="1" applyAlignment="1" applyProtection="1">
      <alignment horizontal="center" vertical="center" wrapText="1"/>
      <protection locked="0"/>
    </xf>
    <xf numFmtId="14" fontId="96" fillId="37" borderId="11" xfId="36" applyNumberFormat="1" applyFont="1" applyFill="1" applyBorder="1" applyAlignment="1" applyProtection="1">
      <alignment horizontal="center" vertical="center" wrapText="1"/>
      <protection locked="0"/>
    </xf>
    <xf numFmtId="0" fontId="96" fillId="37" borderId="11" xfId="36" applyFont="1" applyFill="1" applyBorder="1" applyAlignment="1" applyProtection="1">
      <alignment vertical="center" wrapText="1"/>
      <protection locked="0"/>
    </xf>
    <xf numFmtId="0" fontId="23" fillId="37" borderId="11" xfId="36" applyFont="1" applyFill="1" applyBorder="1" applyAlignment="1" applyProtection="1">
      <alignment horizontal="left" vertical="center" wrapText="1"/>
      <protection locked="0"/>
    </xf>
    <xf numFmtId="0" fontId="23" fillId="0" borderId="11" xfId="36" applyFont="1" applyFill="1" applyBorder="1" applyAlignment="1" applyProtection="1">
      <alignment horizontal="left" vertical="center" wrapText="1"/>
      <protection locked="0"/>
    </xf>
    <xf numFmtId="0" fontId="26" fillId="0" borderId="0" xfId="36" applyFont="1" applyFill="1" applyAlignment="1" applyProtection="1">
      <alignment horizontal="left" wrapText="1"/>
      <protection locked="0"/>
    </xf>
    <xf numFmtId="169" fontId="75" fillId="33" borderId="11" xfId="31" applyNumberFormat="1" applyFont="1" applyFill="1" applyBorder="1" applyAlignment="1" applyProtection="1">
      <alignment horizontal="center" vertical="center" wrapText="1"/>
    </xf>
    <xf numFmtId="165" fontId="72" fillId="32" borderId="24" xfId="0" applyNumberFormat="1" applyFont="1" applyFill="1" applyBorder="1" applyAlignment="1">
      <alignment vertical="center" wrapText="1"/>
    </xf>
    <xf numFmtId="165" fontId="72" fillId="32" borderId="25" xfId="0" applyNumberFormat="1" applyFont="1" applyFill="1" applyBorder="1" applyAlignment="1">
      <alignment vertical="center" wrapText="1"/>
    </xf>
    <xf numFmtId="0" fontId="97" fillId="29" borderId="11" xfId="36" applyFont="1" applyFill="1" applyBorder="1" applyAlignment="1">
      <alignment horizontal="center" vertical="center" wrapText="1"/>
    </xf>
    <xf numFmtId="14" fontId="97" fillId="29" borderId="11" xfId="36" applyNumberFormat="1" applyFont="1" applyFill="1" applyBorder="1" applyAlignment="1">
      <alignment horizontal="center" vertical="center" wrapText="1"/>
    </xf>
    <xf numFmtId="0" fontId="97" fillId="29" borderId="11" xfId="36" applyNumberFormat="1" applyFont="1" applyFill="1" applyBorder="1" applyAlignment="1">
      <alignment horizontal="center" vertical="center" wrapText="1"/>
    </xf>
    <xf numFmtId="168" fontId="97" fillId="29" borderId="11" xfId="36" applyNumberFormat="1" applyFont="1" applyFill="1" applyBorder="1" applyAlignment="1">
      <alignment horizontal="center" vertical="center" wrapText="1"/>
    </xf>
    <xf numFmtId="0" fontId="50" fillId="0" borderId="0" xfId="0" applyFont="1"/>
    <xf numFmtId="0" fontId="65" fillId="0" borderId="11" xfId="0" applyFont="1" applyBorder="1" applyAlignment="1">
      <alignment horizontal="center" vertical="center"/>
    </xf>
    <xf numFmtId="0" fontId="65" fillId="38" borderId="11" xfId="0" applyFont="1" applyFill="1" applyBorder="1" applyAlignment="1">
      <alignment horizontal="center" vertical="center"/>
    </xf>
    <xf numFmtId="0" fontId="65" fillId="32" borderId="11" xfId="0" applyFont="1" applyFill="1" applyBorder="1" applyAlignment="1">
      <alignment horizontal="center" vertical="center"/>
    </xf>
    <xf numFmtId="0" fontId="47" fillId="0" borderId="11" xfId="0" applyFont="1" applyBorder="1"/>
    <xf numFmtId="0" fontId="98" fillId="0" borderId="11" xfId="0" applyFont="1" applyBorder="1" applyAlignment="1">
      <alignment horizontal="center" vertical="center"/>
    </xf>
    <xf numFmtId="0" fontId="99" fillId="0" borderId="11" xfId="0" applyFont="1" applyBorder="1" applyAlignment="1">
      <alignment horizontal="center" vertical="center"/>
    </xf>
    <xf numFmtId="167" fontId="98" fillId="0" borderId="11" xfId="0" applyNumberFormat="1" applyFont="1" applyBorder="1" applyAlignment="1">
      <alignment horizontal="center" vertical="center"/>
    </xf>
    <xf numFmtId="169" fontId="98" fillId="35" borderId="11" xfId="0" applyNumberFormat="1" applyFont="1" applyFill="1" applyBorder="1" applyAlignment="1">
      <alignment horizontal="center" vertical="center"/>
    </xf>
    <xf numFmtId="0" fontId="98" fillId="35" borderId="11" xfId="0" applyFont="1" applyFill="1" applyBorder="1" applyAlignment="1">
      <alignment horizontal="center" vertical="center"/>
    </xf>
    <xf numFmtId="168" fontId="98" fillId="0" borderId="11" xfId="0" applyNumberFormat="1" applyFont="1" applyBorder="1" applyAlignment="1">
      <alignment horizontal="center" vertical="center"/>
    </xf>
    <xf numFmtId="165" fontId="75" fillId="32" borderId="11" xfId="31" applyNumberFormat="1" applyFont="1" applyFill="1" applyBorder="1" applyAlignment="1" applyProtection="1">
      <alignment vertical="center" wrapText="1"/>
    </xf>
    <xf numFmtId="0" fontId="100" fillId="0" borderId="11" xfId="0" applyFont="1" applyBorder="1" applyAlignment="1">
      <alignment horizontal="left" vertical="center"/>
    </xf>
    <xf numFmtId="169" fontId="101" fillId="0" borderId="11" xfId="36" applyNumberFormat="1" applyFont="1" applyFill="1" applyBorder="1" applyAlignment="1" applyProtection="1">
      <alignment horizontal="center" vertical="center" wrapText="1"/>
      <protection locked="0"/>
    </xf>
    <xf numFmtId="0" fontId="102" fillId="0" borderId="11" xfId="36" applyFont="1" applyFill="1" applyBorder="1" applyAlignment="1">
      <alignment horizontal="center" vertical="center"/>
    </xf>
    <xf numFmtId="0" fontId="60" fillId="0" borderId="11" xfId="36" applyNumberFormat="1" applyFont="1" applyFill="1" applyBorder="1" applyAlignment="1">
      <alignment horizontal="left" vertical="center" wrapText="1"/>
    </xf>
    <xf numFmtId="1" fontId="94" fillId="0" borderId="11" xfId="36" applyNumberFormat="1" applyFont="1" applyFill="1" applyBorder="1" applyAlignment="1">
      <alignment horizontal="center" vertical="center" wrapText="1"/>
    </xf>
    <xf numFmtId="14" fontId="94" fillId="0" borderId="11" xfId="36" applyNumberFormat="1" applyFont="1" applyFill="1" applyBorder="1" applyAlignment="1">
      <alignment horizontal="center" vertical="center" wrapText="1"/>
    </xf>
    <xf numFmtId="0" fontId="94" fillId="0" borderId="11" xfId="36" applyFont="1" applyFill="1" applyBorder="1" applyAlignment="1">
      <alignment horizontal="center" vertical="center" wrapText="1"/>
    </xf>
    <xf numFmtId="169" fontId="103" fillId="0" borderId="11" xfId="36" applyNumberFormat="1" applyFont="1" applyFill="1" applyBorder="1" applyAlignment="1">
      <alignment horizontal="center" vertical="center"/>
    </xf>
    <xf numFmtId="49" fontId="104" fillId="0" borderId="11" xfId="36" applyNumberFormat="1" applyFont="1" applyFill="1" applyBorder="1" applyAlignment="1">
      <alignment horizontal="center" vertical="center"/>
    </xf>
    <xf numFmtId="49" fontId="104" fillId="37" borderId="11" xfId="36" applyNumberFormat="1" applyFont="1" applyFill="1" applyBorder="1" applyAlignment="1" applyProtection="1">
      <alignment horizontal="center" vertical="center"/>
      <protection locked="0" hidden="1"/>
    </xf>
    <xf numFmtId="49" fontId="104" fillId="37" borderId="11" xfId="36" applyNumberFormat="1" applyFont="1" applyFill="1" applyBorder="1" applyAlignment="1">
      <alignment horizontal="center" vertical="center"/>
    </xf>
    <xf numFmtId="49" fontId="104" fillId="37" borderId="11" xfId="36" applyNumberFormat="1" applyFont="1" applyFill="1" applyBorder="1" applyAlignment="1">
      <alignment vertical="center"/>
    </xf>
    <xf numFmtId="49" fontId="104" fillId="0" borderId="11" xfId="36" applyNumberFormat="1" applyFont="1" applyFill="1" applyBorder="1" applyAlignment="1">
      <alignment vertical="center"/>
    </xf>
    <xf numFmtId="169" fontId="92" fillId="29" borderId="10" xfId="36" applyNumberFormat="1" applyFont="1" applyFill="1" applyBorder="1" applyAlignment="1" applyProtection="1">
      <alignment vertical="center" wrapText="1"/>
      <protection locked="0"/>
    </xf>
    <xf numFmtId="169" fontId="92" fillId="29" borderId="12" xfId="36" applyNumberFormat="1" applyFont="1" applyFill="1" applyBorder="1" applyAlignment="1" applyProtection="1">
      <alignment vertical="center" wrapText="1"/>
      <protection locked="0"/>
    </xf>
    <xf numFmtId="0" fontId="0" fillId="35" borderId="0" xfId="0" applyFill="1"/>
    <xf numFmtId="0" fontId="52" fillId="35" borderId="15" xfId="36" applyFont="1" applyFill="1" applyBorder="1" applyAlignment="1">
      <alignment horizontal="center" vertical="center"/>
    </xf>
    <xf numFmtId="0" fontId="53" fillId="35" borderId="15" xfId="36" applyFont="1" applyFill="1" applyBorder="1" applyAlignment="1">
      <alignment horizontal="center" vertical="center"/>
    </xf>
    <xf numFmtId="1" fontId="52" fillId="35" borderId="15" xfId="36" applyNumberFormat="1" applyFont="1" applyFill="1" applyBorder="1" applyAlignment="1">
      <alignment horizontal="center" vertical="center"/>
    </xf>
    <xf numFmtId="14" fontId="52" fillId="35" borderId="15" xfId="36" applyNumberFormat="1" applyFont="1" applyFill="1" applyBorder="1" applyAlignment="1">
      <alignment horizontal="center" vertical="center"/>
    </xf>
    <xf numFmtId="0" fontId="52" fillId="35" borderId="15" xfId="36" applyNumberFormat="1" applyFont="1" applyFill="1" applyBorder="1" applyAlignment="1">
      <alignment horizontal="left" vertical="center" wrapText="1"/>
    </xf>
    <xf numFmtId="168" fontId="52" fillId="35" borderId="15" xfId="36" applyNumberFormat="1" applyFont="1" applyFill="1" applyBorder="1" applyAlignment="1">
      <alignment horizontal="center" vertical="center"/>
    </xf>
    <xf numFmtId="0" fontId="52" fillId="35" borderId="0" xfId="36" applyFont="1" applyFill="1" applyBorder="1" applyAlignment="1">
      <alignment horizontal="center" vertical="center"/>
    </xf>
    <xf numFmtId="0" fontId="53" fillId="35" borderId="0" xfId="36" applyFont="1" applyFill="1" applyBorder="1" applyAlignment="1">
      <alignment horizontal="center" vertical="center"/>
    </xf>
    <xf numFmtId="1" fontId="52" fillId="35" borderId="0" xfId="36" applyNumberFormat="1" applyFont="1" applyFill="1" applyBorder="1" applyAlignment="1">
      <alignment horizontal="center" vertical="center"/>
    </xf>
    <xf numFmtId="14" fontId="52" fillId="35" borderId="0" xfId="36" applyNumberFormat="1" applyFont="1" applyFill="1" applyBorder="1" applyAlignment="1">
      <alignment horizontal="center" vertical="center"/>
    </xf>
    <xf numFmtId="0" fontId="52" fillId="35" borderId="0" xfId="36" applyNumberFormat="1" applyFont="1" applyFill="1" applyBorder="1" applyAlignment="1">
      <alignment horizontal="left" vertical="center" wrapText="1"/>
    </xf>
    <xf numFmtId="168" fontId="52" fillId="35" borderId="0" xfId="36" applyNumberFormat="1" applyFont="1" applyFill="1" applyBorder="1" applyAlignment="1">
      <alignment horizontal="center" vertical="center"/>
    </xf>
    <xf numFmtId="0" fontId="52" fillId="35" borderId="13" xfId="36" applyFont="1" applyFill="1" applyBorder="1" applyAlignment="1">
      <alignment horizontal="center" vertical="center"/>
    </xf>
    <xf numFmtId="0" fontId="53" fillId="35" borderId="13" xfId="36" applyFont="1" applyFill="1" applyBorder="1" applyAlignment="1">
      <alignment horizontal="center" vertical="center"/>
    </xf>
    <xf numFmtId="1" fontId="52" fillId="35" borderId="13" xfId="36" applyNumberFormat="1" applyFont="1" applyFill="1" applyBorder="1" applyAlignment="1">
      <alignment horizontal="center" vertical="center"/>
    </xf>
    <xf numFmtId="14" fontId="52" fillId="35" borderId="13" xfId="36" applyNumberFormat="1" applyFont="1" applyFill="1" applyBorder="1" applyAlignment="1">
      <alignment horizontal="center" vertical="center"/>
    </xf>
    <xf numFmtId="0" fontId="52" fillId="35" borderId="13" xfId="36" applyNumberFormat="1" applyFont="1" applyFill="1" applyBorder="1" applyAlignment="1">
      <alignment horizontal="left" vertical="center" wrapText="1"/>
    </xf>
    <xf numFmtId="168" fontId="52" fillId="35" borderId="13" xfId="36" applyNumberFormat="1" applyFont="1" applyFill="1" applyBorder="1" applyAlignment="1">
      <alignment horizontal="center" vertical="center"/>
    </xf>
    <xf numFmtId="0" fontId="105" fillId="35" borderId="24" xfId="36" applyFont="1" applyFill="1" applyBorder="1" applyAlignment="1">
      <alignment vertical="center" wrapText="1"/>
    </xf>
    <xf numFmtId="0" fontId="105" fillId="35" borderId="24" xfId="36" applyFont="1" applyFill="1" applyBorder="1" applyAlignment="1">
      <alignment textRotation="90"/>
    </xf>
    <xf numFmtId="0" fontId="43" fillId="35" borderId="0" xfId="0" applyFont="1" applyFill="1" applyBorder="1" applyAlignment="1">
      <alignment horizontal="center"/>
    </xf>
    <xf numFmtId="0" fontId="43" fillId="35" borderId="13" xfId="0" applyFont="1" applyFill="1" applyBorder="1" applyAlignment="1">
      <alignment horizontal="center"/>
    </xf>
    <xf numFmtId="0" fontId="44" fillId="35" borderId="0" xfId="0" applyFont="1" applyFill="1"/>
    <xf numFmtId="0" fontId="76" fillId="32" borderId="0" xfId="31" applyFont="1" applyFill="1" applyBorder="1" applyAlignment="1" applyProtection="1">
      <alignment horizontal="center" vertical="center"/>
    </xf>
    <xf numFmtId="0" fontId="47" fillId="0" borderId="0" xfId="36" applyFont="1" applyAlignment="1" applyProtection="1">
      <alignment horizontal="center" vertical="center" wrapText="1"/>
      <protection locked="0"/>
    </xf>
    <xf numFmtId="0" fontId="99" fillId="0" borderId="0" xfId="36" applyFont="1" applyAlignment="1" applyProtection="1">
      <alignment wrapText="1"/>
      <protection locked="0"/>
    </xf>
    <xf numFmtId="0" fontId="99" fillId="0" borderId="0" xfId="36" applyFont="1" applyAlignment="1" applyProtection="1">
      <alignment vertical="center" wrapText="1"/>
      <protection locked="0"/>
    </xf>
    <xf numFmtId="0" fontId="99" fillId="0" borderId="0" xfId="36" applyFont="1" applyFill="1"/>
    <xf numFmtId="0" fontId="103" fillId="0" borderId="0" xfId="36" applyFont="1" applyFill="1" applyAlignment="1">
      <alignment vertical="center"/>
    </xf>
    <xf numFmtId="169" fontId="99" fillId="0" borderId="0" xfId="36" applyNumberFormat="1" applyFont="1" applyAlignment="1" applyProtection="1">
      <alignment wrapText="1"/>
      <protection locked="0"/>
    </xf>
    <xf numFmtId="169" fontId="99" fillId="0" borderId="0" xfId="36" applyNumberFormat="1" applyFont="1" applyAlignment="1" applyProtection="1">
      <alignment vertical="center" wrapText="1"/>
      <protection locked="0"/>
    </xf>
    <xf numFmtId="169" fontId="99" fillId="0" borderId="0" xfId="36" applyNumberFormat="1" applyFont="1" applyFill="1"/>
    <xf numFmtId="169" fontId="103" fillId="0" borderId="0" xfId="36" applyNumberFormat="1" applyFont="1" applyFill="1" applyAlignment="1">
      <alignment vertical="center"/>
    </xf>
    <xf numFmtId="0" fontId="29" fillId="0" borderId="0" xfId="36" applyFont="1" applyAlignment="1" applyProtection="1">
      <alignment horizontal="center" vertical="center" wrapText="1"/>
      <protection locked="0"/>
    </xf>
    <xf numFmtId="167" fontId="29" fillId="0" borderId="0" xfId="36" applyNumberFormat="1" applyFont="1" applyAlignment="1" applyProtection="1">
      <alignment horizontal="center" vertical="center" wrapText="1"/>
      <protection locked="0"/>
    </xf>
    <xf numFmtId="167" fontId="29" fillId="0" borderId="0" xfId="36" applyNumberFormat="1" applyFont="1" applyFill="1" applyAlignment="1" applyProtection="1">
      <alignment horizontal="center" vertical="center" wrapText="1"/>
      <protection locked="0"/>
    </xf>
    <xf numFmtId="168" fontId="47" fillId="0" borderId="0" xfId="36" applyNumberFormat="1" applyFont="1" applyAlignment="1" applyProtection="1">
      <alignment horizontal="center" vertical="center" wrapText="1"/>
      <protection locked="0"/>
    </xf>
    <xf numFmtId="168" fontId="50" fillId="0" borderId="0" xfId="36" applyNumberFormat="1" applyFont="1" applyFill="1" applyAlignment="1">
      <alignment horizontal="center" vertical="center"/>
    </xf>
    <xf numFmtId="169" fontId="29" fillId="0" borderId="0" xfId="36" applyNumberFormat="1" applyFont="1" applyAlignment="1" applyProtection="1">
      <alignment horizontal="center" vertical="center" wrapText="1"/>
      <protection locked="0"/>
    </xf>
    <xf numFmtId="169" fontId="29" fillId="0" borderId="0" xfId="36" applyNumberFormat="1" applyFont="1" applyFill="1" applyAlignment="1" applyProtection="1">
      <alignment horizontal="center" vertical="center" wrapText="1"/>
      <protection locked="0"/>
    </xf>
    <xf numFmtId="0" fontId="106" fillId="0" borderId="11" xfId="36" applyNumberFormat="1" applyFont="1" applyFill="1" applyBorder="1" applyAlignment="1">
      <alignment horizontal="center" vertical="center"/>
    </xf>
    <xf numFmtId="0" fontId="76" fillId="0" borderId="11" xfId="0" applyFont="1" applyBorder="1" applyAlignment="1">
      <alignment horizontal="center" vertical="center"/>
    </xf>
    <xf numFmtId="0" fontId="76" fillId="35" borderId="11" xfId="0" applyFont="1" applyFill="1" applyBorder="1" applyAlignment="1">
      <alignment horizontal="center" vertical="center"/>
    </xf>
    <xf numFmtId="0" fontId="75" fillId="34" borderId="26" xfId="36" applyFont="1" applyFill="1" applyBorder="1" applyAlignment="1">
      <alignment vertical="center"/>
    </xf>
    <xf numFmtId="0" fontId="75" fillId="34" borderId="24" xfId="36" applyFont="1" applyFill="1" applyBorder="1" applyAlignment="1">
      <alignment vertical="center"/>
    </xf>
    <xf numFmtId="0" fontId="75" fillId="34" borderId="25" xfId="36" applyFont="1" applyFill="1" applyBorder="1" applyAlignment="1">
      <alignment vertical="center"/>
    </xf>
    <xf numFmtId="49" fontId="29" fillId="0" borderId="11" xfId="36" applyNumberFormat="1" applyFont="1" applyFill="1" applyBorder="1" applyAlignment="1" applyProtection="1">
      <alignment vertical="center" wrapText="1"/>
      <protection locked="0"/>
    </xf>
    <xf numFmtId="0" fontId="107" fillId="34" borderId="24" xfId="36" applyFont="1" applyFill="1" applyBorder="1" applyAlignment="1">
      <alignment horizontal="right" vertical="center"/>
    </xf>
    <xf numFmtId="49" fontId="108" fillId="34" borderId="24" xfId="36" applyNumberFormat="1" applyFont="1" applyFill="1" applyBorder="1" applyAlignment="1">
      <alignment horizontal="left" vertical="center"/>
    </xf>
    <xf numFmtId="0" fontId="92" fillId="29" borderId="10" xfId="36" applyFont="1" applyFill="1" applyBorder="1" applyAlignment="1" applyProtection="1">
      <alignment vertical="center" wrapText="1"/>
      <protection locked="0"/>
    </xf>
    <xf numFmtId="0" fontId="52" fillId="0" borderId="11" xfId="36" applyFont="1" applyFill="1" applyBorder="1" applyAlignment="1">
      <alignment horizontal="left" vertical="center" wrapText="1"/>
    </xf>
    <xf numFmtId="0" fontId="109" fillId="0" borderId="11" xfId="36" applyFont="1" applyFill="1" applyBorder="1" applyAlignment="1">
      <alignment horizontal="left" vertical="center" wrapText="1"/>
    </xf>
    <xf numFmtId="1" fontId="108" fillId="0" borderId="11" xfId="36" quotePrefix="1" applyNumberFormat="1" applyFont="1" applyFill="1" applyBorder="1" applyAlignment="1" applyProtection="1">
      <alignment horizontal="center" vertical="center"/>
      <protection locked="0"/>
    </xf>
    <xf numFmtId="0" fontId="72" fillId="39" borderId="27" xfId="0" applyFont="1" applyFill="1" applyBorder="1" applyAlignment="1">
      <alignment horizontal="center" vertical="center"/>
    </xf>
    <xf numFmtId="170" fontId="65" fillId="40" borderId="28" xfId="36" applyNumberFormat="1" applyFont="1" applyFill="1" applyBorder="1" applyAlignment="1" applyProtection="1">
      <alignment horizontal="center" vertical="center" wrapText="1"/>
      <protection locked="0"/>
    </xf>
    <xf numFmtId="168" fontId="65" fillId="40" borderId="28" xfId="36" applyNumberFormat="1" applyFont="1" applyFill="1" applyBorder="1" applyAlignment="1" applyProtection="1">
      <alignment horizontal="center" vertical="center" wrapText="1"/>
      <protection locked="0"/>
    </xf>
    <xf numFmtId="171" fontId="65" fillId="40" borderId="28" xfId="36" applyNumberFormat="1" applyFont="1" applyFill="1" applyBorder="1" applyAlignment="1" applyProtection="1">
      <alignment horizontal="center" vertical="center" wrapText="1"/>
      <protection locked="0"/>
    </xf>
    <xf numFmtId="169" fontId="65" fillId="40" borderId="28" xfId="36" applyNumberFormat="1" applyFont="1" applyFill="1" applyBorder="1" applyAlignment="1" applyProtection="1">
      <alignment horizontal="center" vertical="center" wrapText="1"/>
      <protection locked="0"/>
    </xf>
    <xf numFmtId="0" fontId="72" fillId="39" borderId="29" xfId="0" applyFont="1" applyFill="1" applyBorder="1" applyAlignment="1">
      <alignment horizontal="center" vertical="center"/>
    </xf>
    <xf numFmtId="167" fontId="65" fillId="40" borderId="28" xfId="36" applyNumberFormat="1" applyFont="1" applyFill="1" applyBorder="1" applyAlignment="1" applyProtection="1">
      <alignment horizontal="center" vertical="center" wrapText="1"/>
      <protection locked="0"/>
    </xf>
    <xf numFmtId="0" fontId="72" fillId="0" borderId="30" xfId="5" applyNumberFormat="1" applyFont="1" applyFill="1" applyBorder="1" applyAlignment="1">
      <alignment horizontal="center"/>
    </xf>
    <xf numFmtId="167" fontId="94" fillId="0" borderId="31" xfId="5" applyNumberFormat="1" applyFont="1" applyFill="1" applyBorder="1" applyAlignment="1">
      <alignment horizontal="center" vertical="center"/>
    </xf>
    <xf numFmtId="168" fontId="94" fillId="0" borderId="31" xfId="5" applyNumberFormat="1" applyFont="1" applyFill="1" applyBorder="1" applyAlignment="1">
      <alignment horizontal="center"/>
    </xf>
    <xf numFmtId="0" fontId="72" fillId="41" borderId="11" xfId="5" applyNumberFormat="1" applyFont="1" applyFill="1" applyBorder="1" applyAlignment="1">
      <alignment horizontal="center"/>
    </xf>
    <xf numFmtId="167" fontId="94" fillId="41" borderId="32" xfId="5" applyNumberFormat="1" applyFont="1" applyFill="1" applyBorder="1" applyAlignment="1">
      <alignment horizontal="center" vertical="center"/>
    </xf>
    <xf numFmtId="168" fontId="94" fillId="41" borderId="32" xfId="5" applyNumberFormat="1" applyFont="1" applyFill="1" applyBorder="1" applyAlignment="1">
      <alignment horizontal="center"/>
    </xf>
    <xf numFmtId="169" fontId="94" fillId="41" borderId="32" xfId="5" applyNumberFormat="1" applyFont="1" applyFill="1" applyBorder="1" applyAlignment="1">
      <alignment horizontal="center" vertical="center"/>
    </xf>
    <xf numFmtId="0" fontId="72" fillId="0" borderId="11" xfId="5" applyNumberFormat="1" applyFont="1" applyFill="1" applyBorder="1" applyAlignment="1">
      <alignment horizontal="center"/>
    </xf>
    <xf numFmtId="167" fontId="94" fillId="0" borderId="32" xfId="5" applyNumberFormat="1" applyFont="1" applyFill="1" applyBorder="1" applyAlignment="1">
      <alignment horizontal="center" vertical="center"/>
    </xf>
    <xf numFmtId="168" fontId="94" fillId="0" borderId="32" xfId="5" applyNumberFormat="1" applyFont="1" applyFill="1" applyBorder="1" applyAlignment="1">
      <alignment horizontal="center"/>
    </xf>
    <xf numFmtId="169" fontId="94" fillId="0" borderId="32" xfId="5" applyNumberFormat="1" applyFont="1" applyFill="1" applyBorder="1" applyAlignment="1">
      <alignment horizontal="center" vertical="center"/>
    </xf>
    <xf numFmtId="168" fontId="94" fillId="0" borderId="31" xfId="5" applyNumberFormat="1" applyFont="1" applyFill="1" applyBorder="1" applyAlignment="1">
      <alignment horizontal="center" vertical="center"/>
    </xf>
    <xf numFmtId="169" fontId="26" fillId="42" borderId="11" xfId="36" applyNumberFormat="1" applyFont="1" applyFill="1" applyBorder="1" applyAlignment="1" applyProtection="1">
      <alignment horizontal="center" vertical="center" wrapText="1"/>
      <protection hidden="1"/>
    </xf>
    <xf numFmtId="1" fontId="26" fillId="0" borderId="11" xfId="36" quotePrefix="1" applyNumberFormat="1" applyFont="1" applyFill="1" applyBorder="1" applyAlignment="1" applyProtection="1">
      <alignment horizontal="center" vertical="center" wrapText="1"/>
      <protection locked="0"/>
    </xf>
    <xf numFmtId="0" fontId="0" fillId="0" borderId="30" xfId="0" applyBorder="1"/>
    <xf numFmtId="0" fontId="0" fillId="0" borderId="31" xfId="0" applyBorder="1"/>
    <xf numFmtId="169" fontId="26" fillId="42" borderId="11" xfId="36" applyNumberFormat="1" applyFont="1" applyFill="1" applyBorder="1" applyAlignment="1" applyProtection="1">
      <alignment horizontal="center" vertical="center" wrapText="1"/>
      <protection locked="0"/>
    </xf>
    <xf numFmtId="0" fontId="106" fillId="0" borderId="11" xfId="36" quotePrefix="1" applyNumberFormat="1" applyFont="1" applyFill="1" applyBorder="1" applyAlignment="1">
      <alignment horizontal="center" vertical="center"/>
    </xf>
    <xf numFmtId="0" fontId="65" fillId="43" borderId="33" xfId="0" applyFont="1" applyFill="1" applyBorder="1" applyAlignment="1">
      <alignment horizontal="center" vertical="center" wrapText="1"/>
    </xf>
    <xf numFmtId="0" fontId="65" fillId="43" borderId="30" xfId="0" applyFont="1" applyFill="1" applyBorder="1" applyAlignment="1">
      <alignment horizontal="center" vertical="center" wrapText="1"/>
    </xf>
    <xf numFmtId="168" fontId="75" fillId="33" borderId="11" xfId="31" applyNumberFormat="1" applyFont="1" applyFill="1" applyBorder="1" applyAlignment="1" applyProtection="1">
      <alignment horizontal="center" vertical="center" wrapText="1"/>
    </xf>
    <xf numFmtId="169" fontId="92" fillId="29" borderId="10" xfId="36" applyNumberFormat="1" applyFont="1" applyFill="1" applyBorder="1" applyAlignment="1" applyProtection="1">
      <alignment horizontal="left" vertical="center" wrapText="1"/>
      <protection locked="0"/>
    </xf>
    <xf numFmtId="169" fontId="110" fillId="34" borderId="11" xfId="36" applyNumberFormat="1" applyFont="1" applyFill="1" applyBorder="1" applyAlignment="1">
      <alignment horizontal="center" vertical="center"/>
    </xf>
    <xf numFmtId="0" fontId="111" fillId="29" borderId="10" xfId="36" applyFont="1" applyFill="1" applyBorder="1" applyAlignment="1" applyProtection="1">
      <alignment horizontal="center" vertical="center" wrapText="1"/>
      <protection locked="0"/>
    </xf>
    <xf numFmtId="167" fontId="45" fillId="0" borderId="33" xfId="37" quotePrefix="1" applyNumberFormat="1" applyFont="1" applyFill="1" applyBorder="1" applyAlignment="1" applyProtection="1">
      <alignment horizontal="center" vertical="center"/>
      <protection locked="0"/>
    </xf>
    <xf numFmtId="168" fontId="49" fillId="0" borderId="11" xfId="36" applyNumberFormat="1" applyFont="1" applyFill="1" applyBorder="1" applyAlignment="1">
      <alignment horizontal="center" vertical="center"/>
    </xf>
    <xf numFmtId="22" fontId="76" fillId="32" borderId="0" xfId="31" applyNumberFormat="1" applyFont="1" applyFill="1" applyBorder="1" applyAlignment="1" applyProtection="1">
      <alignment vertical="center"/>
    </xf>
    <xf numFmtId="168" fontId="112" fillId="29" borderId="11" xfId="36" applyNumberFormat="1" applyFont="1" applyFill="1" applyBorder="1" applyAlignment="1">
      <alignment horizontal="center" vertical="center" wrapText="1"/>
    </xf>
    <xf numFmtId="167" fontId="45" fillId="0" borderId="11" xfId="37" quotePrefix="1" applyNumberFormat="1" applyFont="1" applyFill="1" applyBorder="1" applyAlignment="1" applyProtection="1">
      <alignment horizontal="center" vertical="center"/>
      <protection locked="0"/>
    </xf>
    <xf numFmtId="0" fontId="113" fillId="29" borderId="10" xfId="36" applyFont="1" applyFill="1" applyBorder="1" applyAlignment="1" applyProtection="1">
      <alignment vertical="center" wrapText="1"/>
      <protection locked="0"/>
    </xf>
    <xf numFmtId="169" fontId="113" fillId="29" borderId="10" xfId="36" applyNumberFormat="1" applyFont="1" applyFill="1" applyBorder="1" applyAlignment="1" applyProtection="1">
      <alignment vertical="center" wrapText="1"/>
      <protection locked="0"/>
    </xf>
    <xf numFmtId="169" fontId="23" fillId="37" borderId="11" xfId="36" applyNumberFormat="1" applyFont="1" applyFill="1" applyBorder="1" applyAlignment="1" applyProtection="1">
      <alignment horizontal="center" vertical="center" wrapText="1"/>
      <protection locked="0"/>
    </xf>
    <xf numFmtId="0" fontId="52" fillId="0" borderId="11" xfId="0" applyFont="1" applyBorder="1" applyAlignment="1">
      <alignment horizontal="left" vertical="center"/>
    </xf>
    <xf numFmtId="0" fontId="52" fillId="0" borderId="30" xfId="36" applyFont="1" applyFill="1" applyBorder="1" applyAlignment="1">
      <alignment horizontal="center" vertical="center"/>
    </xf>
    <xf numFmtId="14" fontId="52" fillId="0" borderId="30" xfId="36" applyNumberFormat="1" applyFont="1" applyFill="1" applyBorder="1" applyAlignment="1">
      <alignment horizontal="center" vertical="center"/>
    </xf>
    <xf numFmtId="0" fontId="52" fillId="0" borderId="30" xfId="36" applyFont="1" applyFill="1" applyBorder="1" applyAlignment="1">
      <alignment horizontal="left" vertical="center" wrapText="1"/>
    </xf>
    <xf numFmtId="0" fontId="109" fillId="0" borderId="30" xfId="36" applyFont="1" applyFill="1" applyBorder="1" applyAlignment="1">
      <alignment horizontal="left" vertical="center" wrapText="1"/>
    </xf>
    <xf numFmtId="167" fontId="52" fillId="0" borderId="30" xfId="36" applyNumberFormat="1" applyFont="1" applyFill="1" applyBorder="1" applyAlignment="1">
      <alignment horizontal="center" vertical="center"/>
    </xf>
    <xf numFmtId="1" fontId="108" fillId="0" borderId="30" xfId="36" quotePrefix="1" applyNumberFormat="1" applyFont="1" applyFill="1" applyBorder="1" applyAlignment="1" applyProtection="1">
      <alignment horizontal="center" vertical="center"/>
      <protection locked="0"/>
    </xf>
    <xf numFmtId="0" fontId="52" fillId="0" borderId="51" xfId="36" applyFont="1" applyFill="1" applyBorder="1" applyAlignment="1">
      <alignment horizontal="center" vertical="center"/>
    </xf>
    <xf numFmtId="14" fontId="52" fillId="0" borderId="51" xfId="36" applyNumberFormat="1" applyFont="1" applyFill="1" applyBorder="1" applyAlignment="1">
      <alignment horizontal="center" vertical="center"/>
    </xf>
    <xf numFmtId="0" fontId="52" fillId="0" borderId="51" xfId="36" applyFont="1" applyFill="1" applyBorder="1" applyAlignment="1">
      <alignment horizontal="left" vertical="center" wrapText="1"/>
    </xf>
    <xf numFmtId="0" fontId="109" fillId="0" borderId="51" xfId="36" applyFont="1" applyFill="1" applyBorder="1" applyAlignment="1">
      <alignment horizontal="left" vertical="center" wrapText="1"/>
    </xf>
    <xf numFmtId="167" fontId="52" fillId="0" borderId="51" xfId="36" applyNumberFormat="1" applyFont="1" applyFill="1" applyBorder="1" applyAlignment="1">
      <alignment horizontal="center" vertical="center"/>
    </xf>
    <xf numFmtId="1" fontId="108" fillId="0" borderId="51" xfId="36" quotePrefix="1" applyNumberFormat="1" applyFont="1" applyFill="1" applyBorder="1" applyAlignment="1" applyProtection="1">
      <alignment horizontal="center" vertical="center"/>
      <protection locked="0"/>
    </xf>
    <xf numFmtId="1" fontId="26" fillId="0" borderId="11" xfId="36" applyNumberFormat="1" applyFont="1" applyFill="1" applyBorder="1" applyAlignment="1" applyProtection="1">
      <alignment horizontal="center" vertical="center" wrapText="1"/>
      <protection locked="0"/>
    </xf>
    <xf numFmtId="0" fontId="38" fillId="0" borderId="30" xfId="36" applyFont="1" applyFill="1" applyBorder="1" applyAlignment="1" applyProtection="1">
      <alignment horizontal="center" vertical="center" wrapText="1"/>
      <protection locked="0"/>
    </xf>
    <xf numFmtId="0" fontId="67" fillId="0" borderId="30" xfId="36" applyFont="1" applyFill="1" applyBorder="1" applyAlignment="1" applyProtection="1">
      <alignment horizontal="center" vertical="center" wrapText="1"/>
      <protection locked="0"/>
    </xf>
    <xf numFmtId="1" fontId="38" fillId="0" borderId="30" xfId="36" applyNumberFormat="1" applyFont="1" applyFill="1" applyBorder="1" applyAlignment="1" applyProtection="1">
      <alignment horizontal="center" vertical="center" wrapText="1"/>
      <protection locked="0"/>
    </xf>
    <xf numFmtId="14" fontId="38" fillId="0" borderId="30" xfId="36" applyNumberFormat="1" applyFont="1" applyFill="1" applyBorder="1" applyAlignment="1" applyProtection="1">
      <alignment horizontal="center" vertical="center" wrapText="1"/>
      <protection locked="0"/>
    </xf>
    <xf numFmtId="0" fontId="23" fillId="0" borderId="30" xfId="36" applyFont="1" applyFill="1" applyBorder="1" applyAlignment="1" applyProtection="1">
      <alignment horizontal="left" vertical="center" wrapText="1"/>
      <protection locked="0"/>
    </xf>
    <xf numFmtId="169" fontId="38" fillId="0" borderId="30" xfId="36" applyNumberFormat="1" applyFont="1" applyFill="1" applyBorder="1" applyAlignment="1" applyProtection="1">
      <alignment horizontal="center" vertical="center" wrapText="1"/>
      <protection locked="0"/>
    </xf>
    <xf numFmtId="169" fontId="101" fillId="0" borderId="30" xfId="36" applyNumberFormat="1" applyFont="1" applyFill="1" applyBorder="1" applyAlignment="1" applyProtection="1">
      <alignment horizontal="center" vertical="center" wrapText="1"/>
      <protection locked="0"/>
    </xf>
    <xf numFmtId="169" fontId="26" fillId="42" borderId="30" xfId="36" applyNumberFormat="1" applyFont="1" applyFill="1" applyBorder="1" applyAlignment="1" applyProtection="1">
      <alignment horizontal="center" vertical="center" wrapText="1"/>
      <protection hidden="1"/>
    </xf>
    <xf numFmtId="1" fontId="26" fillId="0" borderId="30" xfId="36" quotePrefix="1" applyNumberFormat="1" applyFont="1" applyFill="1" applyBorder="1" applyAlignment="1" applyProtection="1">
      <alignment horizontal="center" vertical="center" wrapText="1"/>
      <protection locked="0"/>
    </xf>
    <xf numFmtId="0" fontId="38" fillId="0" borderId="51" xfId="36" applyFont="1" applyFill="1" applyBorder="1" applyAlignment="1" applyProtection="1">
      <alignment horizontal="center" vertical="center" wrapText="1"/>
      <protection locked="0"/>
    </xf>
    <xf numFmtId="0" fontId="67" fillId="0" borderId="51" xfId="36" applyFont="1" applyFill="1" applyBorder="1" applyAlignment="1" applyProtection="1">
      <alignment horizontal="center" vertical="center" wrapText="1"/>
      <protection locked="0"/>
    </xf>
    <xf numFmtId="1" fontId="38" fillId="0" borderId="51" xfId="36" applyNumberFormat="1" applyFont="1" applyFill="1" applyBorder="1" applyAlignment="1" applyProtection="1">
      <alignment horizontal="center" vertical="center" wrapText="1"/>
      <protection locked="0"/>
    </xf>
    <xf numFmtId="14" fontId="38" fillId="0" borderId="51" xfId="36" applyNumberFormat="1" applyFont="1" applyFill="1" applyBorder="1" applyAlignment="1" applyProtection="1">
      <alignment horizontal="center" vertical="center" wrapText="1"/>
      <protection locked="0"/>
    </xf>
    <xf numFmtId="0" fontId="23" fillId="0" borderId="51" xfId="36" applyFont="1" applyFill="1" applyBorder="1" applyAlignment="1" applyProtection="1">
      <alignment horizontal="left" vertical="center" wrapText="1"/>
      <protection locked="0"/>
    </xf>
    <xf numFmtId="169" fontId="38" fillId="0" borderId="51" xfId="36" applyNumberFormat="1" applyFont="1" applyFill="1" applyBorder="1" applyAlignment="1" applyProtection="1">
      <alignment horizontal="center" vertical="center" wrapText="1"/>
      <protection locked="0"/>
    </xf>
    <xf numFmtId="169" fontId="101" fillId="0" borderId="51" xfId="36" applyNumberFormat="1" applyFont="1" applyFill="1" applyBorder="1" applyAlignment="1" applyProtection="1">
      <alignment horizontal="center" vertical="center" wrapText="1"/>
      <protection locked="0"/>
    </xf>
    <xf numFmtId="169" fontId="26" fillId="42" borderId="51" xfId="36" applyNumberFormat="1" applyFont="1" applyFill="1" applyBorder="1" applyAlignment="1" applyProtection="1">
      <alignment horizontal="center" vertical="center" wrapText="1"/>
      <protection hidden="1"/>
    </xf>
    <xf numFmtId="1" fontId="26" fillId="0" borderId="51" xfId="36" applyNumberFormat="1" applyFont="1" applyFill="1" applyBorder="1" applyAlignment="1" applyProtection="1">
      <alignment horizontal="center" vertical="center" wrapText="1"/>
      <protection locked="0"/>
    </xf>
    <xf numFmtId="0" fontId="114" fillId="36" borderId="17" xfId="0" applyFont="1" applyFill="1" applyBorder="1" applyAlignment="1">
      <alignment horizontal="center" vertical="center" wrapText="1"/>
    </xf>
    <xf numFmtId="0" fontId="114" fillId="36" borderId="0" xfId="0" applyFont="1" applyFill="1" applyBorder="1" applyAlignment="1">
      <alignment horizontal="center" vertical="center" wrapText="1"/>
    </xf>
    <xf numFmtId="0" fontId="114" fillId="36" borderId="18" xfId="0" applyFont="1" applyFill="1" applyBorder="1" applyAlignment="1">
      <alignment horizontal="center" vertical="center" wrapText="1"/>
    </xf>
    <xf numFmtId="0" fontId="28" fillId="36" borderId="17" xfId="0" applyFont="1" applyFill="1" applyBorder="1" applyAlignment="1">
      <alignment horizontal="center" vertical="center" wrapText="1"/>
    </xf>
    <xf numFmtId="0" fontId="28" fillId="36" borderId="0" xfId="0" applyFont="1" applyFill="1" applyBorder="1" applyAlignment="1">
      <alignment horizontal="center" vertical="center" wrapText="1"/>
    </xf>
    <xf numFmtId="0" fontId="28" fillId="36" borderId="18" xfId="0" applyFont="1" applyFill="1" applyBorder="1" applyAlignment="1">
      <alignment horizontal="center" vertical="center" wrapText="1"/>
    </xf>
    <xf numFmtId="164" fontId="26" fillId="36" borderId="17" xfId="0" applyNumberFormat="1" applyFont="1" applyFill="1" applyBorder="1" applyAlignment="1">
      <alignment horizontal="center" vertical="center" wrapText="1"/>
    </xf>
    <xf numFmtId="164" fontId="26" fillId="36" borderId="0" xfId="0" applyNumberFormat="1" applyFont="1" applyFill="1" applyBorder="1" applyAlignment="1">
      <alignment horizontal="center" vertical="center"/>
    </xf>
    <xf numFmtId="164" fontId="26" fillId="36" borderId="18" xfId="0" applyNumberFormat="1" applyFont="1" applyFill="1" applyBorder="1" applyAlignment="1">
      <alignment horizontal="center" vertical="center"/>
    </xf>
    <xf numFmtId="164" fontId="115" fillId="36" borderId="17" xfId="0" applyNumberFormat="1" applyFont="1" applyFill="1" applyBorder="1" applyAlignment="1">
      <alignment horizontal="center" vertical="center" wrapText="1"/>
    </xf>
    <xf numFmtId="0" fontId="115" fillId="36" borderId="0" xfId="0" applyFont="1" applyFill="1" applyBorder="1" applyAlignment="1">
      <alignment horizontal="center" vertical="center" wrapText="1"/>
    </xf>
    <xf numFmtId="0" fontId="115" fillId="36" borderId="18" xfId="0" applyFont="1" applyFill="1" applyBorder="1" applyAlignment="1">
      <alignment horizontal="center" vertical="center" wrapText="1"/>
    </xf>
    <xf numFmtId="164" fontId="114" fillId="36" borderId="34" xfId="0" applyNumberFormat="1" applyFont="1" applyFill="1" applyBorder="1" applyAlignment="1">
      <alignment horizontal="right" vertical="center"/>
    </xf>
    <xf numFmtId="164" fontId="114" fillId="36" borderId="35" xfId="0" applyNumberFormat="1" applyFont="1" applyFill="1" applyBorder="1" applyAlignment="1">
      <alignment horizontal="right" vertical="center"/>
    </xf>
    <xf numFmtId="164" fontId="114" fillId="36" borderId="36" xfId="0" applyNumberFormat="1" applyFont="1" applyFill="1" applyBorder="1" applyAlignment="1">
      <alignment horizontal="right" vertical="center"/>
    </xf>
    <xf numFmtId="164" fontId="88" fillId="36" borderId="19" xfId="0" applyNumberFormat="1" applyFont="1" applyFill="1" applyBorder="1" applyAlignment="1">
      <alignment horizontal="left" vertical="center" wrapText="1"/>
    </xf>
    <xf numFmtId="164" fontId="88" fillId="36" borderId="20" xfId="0" applyNumberFormat="1" applyFont="1" applyFill="1" applyBorder="1" applyAlignment="1">
      <alignment horizontal="left" vertical="center" wrapText="1"/>
    </xf>
    <xf numFmtId="164" fontId="88" fillId="36" borderId="21" xfId="0" applyNumberFormat="1" applyFont="1" applyFill="1" applyBorder="1" applyAlignment="1">
      <alignment horizontal="left" vertical="center" wrapText="1"/>
    </xf>
    <xf numFmtId="164" fontId="116" fillId="29" borderId="37" xfId="0" applyNumberFormat="1" applyFont="1" applyFill="1" applyBorder="1" applyAlignment="1">
      <alignment horizontal="center" vertical="center"/>
    </xf>
    <xf numFmtId="164" fontId="116" fillId="29" borderId="38" xfId="0" applyNumberFormat="1" applyFont="1" applyFill="1" applyBorder="1" applyAlignment="1">
      <alignment horizontal="center" vertical="center"/>
    </xf>
    <xf numFmtId="164" fontId="116" fillId="29" borderId="39"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14" fillId="36" borderId="40" xfId="0" applyNumberFormat="1" applyFont="1" applyFill="1" applyBorder="1" applyAlignment="1">
      <alignment horizontal="right" vertical="center"/>
    </xf>
    <xf numFmtId="164" fontId="114" fillId="36" borderId="41" xfId="0" applyNumberFormat="1" applyFont="1" applyFill="1" applyBorder="1" applyAlignment="1">
      <alignment horizontal="right" vertical="center"/>
    </xf>
    <xf numFmtId="164" fontId="114" fillId="36" borderId="42" xfId="0" applyNumberFormat="1" applyFont="1" applyFill="1" applyBorder="1" applyAlignment="1">
      <alignment horizontal="right" vertical="center"/>
    </xf>
    <xf numFmtId="164" fontId="114" fillId="36" borderId="17" xfId="0" applyNumberFormat="1" applyFont="1" applyFill="1" applyBorder="1" applyAlignment="1">
      <alignment horizontal="right" vertical="center"/>
    </xf>
    <xf numFmtId="164" fontId="114" fillId="36" borderId="0" xfId="0" applyNumberFormat="1" applyFont="1" applyFill="1" applyBorder="1" applyAlignment="1">
      <alignment horizontal="right" vertical="center"/>
    </xf>
    <xf numFmtId="164" fontId="114" fillId="36" borderId="43" xfId="0" applyNumberFormat="1" applyFont="1" applyFill="1" applyBorder="1" applyAlignment="1">
      <alignment horizontal="right" vertical="center"/>
    </xf>
    <xf numFmtId="0" fontId="117" fillId="34" borderId="11" xfId="0" applyFont="1" applyFill="1" applyBorder="1" applyAlignment="1">
      <alignment horizontal="center" vertical="center" wrapText="1"/>
    </xf>
    <xf numFmtId="0" fontId="118" fillId="34" borderId="11" xfId="0" applyFont="1" applyFill="1" applyBorder="1" applyAlignment="1">
      <alignment horizontal="center" vertical="center" wrapText="1"/>
    </xf>
    <xf numFmtId="0" fontId="119" fillId="29" borderId="22" xfId="0" applyFont="1" applyFill="1" applyBorder="1" applyAlignment="1">
      <alignment horizontal="right" vertical="center" wrapText="1"/>
    </xf>
    <xf numFmtId="0" fontId="119" fillId="29" borderId="13" xfId="0" applyFont="1" applyFill="1" applyBorder="1" applyAlignment="1">
      <alignment horizontal="right" vertical="center" wrapText="1"/>
    </xf>
    <xf numFmtId="0" fontId="119" fillId="29" borderId="13" xfId="0" applyFont="1" applyFill="1" applyBorder="1" applyAlignment="1">
      <alignment horizontal="left" vertical="center" wrapText="1"/>
    </xf>
    <xf numFmtId="0" fontId="119" fillId="29" borderId="23" xfId="0" applyFont="1" applyFill="1" applyBorder="1" applyAlignment="1">
      <alignment horizontal="left" vertical="center" wrapText="1"/>
    </xf>
    <xf numFmtId="0" fontId="63" fillId="28" borderId="17" xfId="0" applyFont="1" applyFill="1" applyBorder="1" applyAlignment="1">
      <alignment horizontal="center" vertical="center" wrapText="1"/>
    </xf>
    <xf numFmtId="0" fontId="63" fillId="28" borderId="0" xfId="0" applyFont="1" applyFill="1" applyBorder="1" applyAlignment="1">
      <alignment horizontal="center" vertical="center" wrapText="1"/>
    </xf>
    <xf numFmtId="0" fontId="63" fillId="28" borderId="18" xfId="0" applyFont="1" applyFill="1" applyBorder="1" applyAlignment="1">
      <alignment horizontal="center" vertical="center" wrapText="1"/>
    </xf>
    <xf numFmtId="0" fontId="120" fillId="26" borderId="14" xfId="0" applyFont="1" applyFill="1" applyBorder="1" applyAlignment="1">
      <alignment horizontal="center" vertical="center" wrapText="1"/>
    </xf>
    <xf numFmtId="0" fontId="120" fillId="26" borderId="15" xfId="0" applyFont="1" applyFill="1" applyBorder="1" applyAlignment="1">
      <alignment horizontal="center" vertical="center" wrapText="1"/>
    </xf>
    <xf numFmtId="0" fontId="120" fillId="26" borderId="16" xfId="0" applyFont="1" applyFill="1" applyBorder="1" applyAlignment="1">
      <alignment horizontal="center" vertical="center" wrapText="1"/>
    </xf>
    <xf numFmtId="0" fontId="49" fillId="35" borderId="17" xfId="0" applyFont="1" applyFill="1" applyBorder="1" applyAlignment="1">
      <alignment horizontal="center" vertical="center" wrapText="1"/>
    </xf>
    <xf numFmtId="0" fontId="49" fillId="35" borderId="0" xfId="0" applyFont="1" applyFill="1" applyBorder="1" applyAlignment="1">
      <alignment horizontal="center" vertical="center" wrapText="1"/>
    </xf>
    <xf numFmtId="0" fontId="49" fillId="35" borderId="18" xfId="0" applyFont="1" applyFill="1" applyBorder="1" applyAlignment="1">
      <alignment horizontal="center" vertical="center" wrapText="1"/>
    </xf>
    <xf numFmtId="0" fontId="33" fillId="0" borderId="10" xfId="36" applyFont="1" applyFill="1" applyBorder="1" applyAlignment="1" applyProtection="1">
      <alignment horizontal="center" vertical="center" wrapText="1"/>
      <protection locked="0"/>
    </xf>
    <xf numFmtId="0" fontId="33" fillId="0" borderId="10" xfId="36" applyFont="1" applyFill="1" applyBorder="1" applyAlignment="1" applyProtection="1">
      <alignment vertical="center" wrapText="1"/>
      <protection locked="0"/>
    </xf>
    <xf numFmtId="0" fontId="35" fillId="30" borderId="24" xfId="36" applyFont="1" applyFill="1" applyBorder="1" applyAlignment="1" applyProtection="1">
      <alignment horizontal="right" vertical="center" wrapText="1"/>
      <protection locked="0"/>
    </xf>
    <xf numFmtId="166" fontId="35" fillId="30" borderId="24" xfId="36" applyNumberFormat="1" applyFont="1" applyFill="1" applyBorder="1" applyAlignment="1" applyProtection="1">
      <alignment horizontal="center" vertical="center" wrapText="1"/>
      <protection locked="0"/>
    </xf>
    <xf numFmtId="0" fontId="75" fillId="34" borderId="26" xfId="36" applyFont="1" applyFill="1" applyBorder="1" applyAlignment="1">
      <alignment horizontal="center" vertical="center"/>
    </xf>
    <xf numFmtId="0" fontId="75" fillId="34" borderId="24" xfId="36" applyFont="1" applyFill="1" applyBorder="1" applyAlignment="1">
      <alignment horizontal="center" vertical="center"/>
    </xf>
    <xf numFmtId="0" fontId="100" fillId="44" borderId="13" xfId="0" applyFont="1" applyFill="1" applyBorder="1" applyAlignment="1">
      <alignment horizontal="center" vertical="center"/>
    </xf>
    <xf numFmtId="0" fontId="105" fillId="34" borderId="33" xfId="36" applyFont="1" applyFill="1" applyBorder="1" applyAlignment="1">
      <alignment horizontal="center" vertical="center" wrapText="1"/>
    </xf>
    <xf numFmtId="0" fontId="105" fillId="34" borderId="30" xfId="36" applyFont="1" applyFill="1" applyBorder="1" applyAlignment="1">
      <alignment horizontal="center" vertical="center" wrapText="1"/>
    </xf>
    <xf numFmtId="0" fontId="100" fillId="44" borderId="24" xfId="0" applyFont="1" applyFill="1" applyBorder="1" applyAlignment="1">
      <alignment horizontal="center" vertical="center"/>
    </xf>
    <xf numFmtId="0" fontId="121" fillId="29" borderId="0" xfId="36" applyFont="1" applyFill="1" applyBorder="1" applyAlignment="1" applyProtection="1">
      <alignment horizontal="center" vertical="center" wrapText="1"/>
      <protection locked="0"/>
    </xf>
    <xf numFmtId="0" fontId="122" fillId="34" borderId="0" xfId="36" applyFont="1" applyFill="1" applyBorder="1" applyAlignment="1" applyProtection="1">
      <alignment horizontal="center" vertical="center" wrapText="1"/>
      <protection locked="0"/>
    </xf>
    <xf numFmtId="0" fontId="63" fillId="32" borderId="0" xfId="0" applyFont="1" applyFill="1" applyBorder="1" applyAlignment="1">
      <alignment horizontal="center" vertical="center"/>
    </xf>
    <xf numFmtId="0" fontId="122" fillId="34" borderId="44" xfId="36" applyFont="1" applyFill="1" applyBorder="1" applyAlignment="1" applyProtection="1">
      <alignment horizontal="center" vertical="center" wrapText="1"/>
      <protection locked="0"/>
    </xf>
    <xf numFmtId="0" fontId="65" fillId="25" borderId="10" xfId="36" applyFont="1" applyFill="1" applyBorder="1" applyAlignment="1" applyProtection="1">
      <alignment horizontal="right" vertical="center" wrapText="1"/>
      <protection locked="0"/>
    </xf>
    <xf numFmtId="0" fontId="123" fillId="25" borderId="10" xfId="31" applyFont="1" applyFill="1" applyBorder="1" applyAlignment="1" applyProtection="1">
      <alignment horizontal="left" vertical="center" wrapText="1"/>
      <protection locked="0"/>
    </xf>
    <xf numFmtId="0" fontId="64" fillId="25" borderId="10" xfId="36" applyNumberFormat="1" applyFont="1" applyFill="1" applyBorder="1" applyAlignment="1" applyProtection="1">
      <alignment horizontal="center" vertical="center" wrapText="1"/>
      <protection locked="0"/>
    </xf>
    <xf numFmtId="0" fontId="65" fillId="29" borderId="12" xfId="36" applyFont="1" applyFill="1" applyBorder="1" applyAlignment="1" applyProtection="1">
      <alignment horizontal="right" vertical="center" wrapText="1"/>
      <protection locked="0"/>
    </xf>
    <xf numFmtId="0" fontId="124" fillId="29" borderId="12" xfId="36" applyFont="1" applyFill="1" applyBorder="1" applyAlignment="1" applyProtection="1">
      <alignment horizontal="left" vertical="center" wrapText="1"/>
      <protection locked="0"/>
    </xf>
    <xf numFmtId="0" fontId="56" fillId="34" borderId="11" xfId="36" applyFont="1" applyFill="1" applyBorder="1" applyAlignment="1">
      <alignment horizontal="center" textRotation="90" wrapText="1"/>
    </xf>
    <xf numFmtId="0" fontId="55" fillId="34" borderId="11" xfId="36" applyFont="1" applyFill="1" applyBorder="1" applyAlignment="1">
      <alignment horizontal="center" vertical="center" wrapText="1"/>
    </xf>
    <xf numFmtId="0" fontId="56" fillId="34" borderId="33" xfId="36" applyFont="1" applyFill="1" applyBorder="1" applyAlignment="1">
      <alignment horizontal="center" textRotation="90" wrapText="1"/>
    </xf>
    <xf numFmtId="0" fontId="56" fillId="34" borderId="30" xfId="36" applyFont="1" applyFill="1" applyBorder="1" applyAlignment="1">
      <alignment horizontal="center" textRotation="90" wrapText="1"/>
    </xf>
    <xf numFmtId="0" fontId="55" fillId="34" borderId="11" xfId="36" applyFont="1" applyFill="1" applyBorder="1" applyAlignment="1" applyProtection="1">
      <alignment horizontal="center" vertical="center" wrapText="1"/>
      <protection locked="0"/>
    </xf>
    <xf numFmtId="166" fontId="47" fillId="24" borderId="45" xfId="36" applyNumberFormat="1" applyFont="1" applyFill="1" applyBorder="1" applyAlignment="1" applyProtection="1">
      <alignment horizontal="center" vertical="center" wrapText="1"/>
      <protection locked="0"/>
    </xf>
    <xf numFmtId="0" fontId="124" fillId="25" borderId="10" xfId="36" applyNumberFormat="1" applyFont="1" applyFill="1" applyBorder="1" applyAlignment="1" applyProtection="1">
      <alignment horizontal="left" vertical="center" wrapText="1"/>
      <protection locked="0"/>
    </xf>
    <xf numFmtId="0" fontId="124" fillId="29" borderId="12" xfId="36" applyNumberFormat="1" applyFont="1" applyFill="1" applyBorder="1" applyAlignment="1" applyProtection="1">
      <alignment horizontal="left" vertical="center" wrapText="1"/>
      <protection locked="0"/>
    </xf>
    <xf numFmtId="167" fontId="48" fillId="25" borderId="10" xfId="36" applyNumberFormat="1" applyFont="1" applyFill="1" applyBorder="1" applyAlignment="1" applyProtection="1">
      <alignment horizontal="left" vertical="center" wrapText="1"/>
      <protection locked="0"/>
    </xf>
    <xf numFmtId="0" fontId="55" fillId="34" borderId="33" xfId="36" applyFont="1" applyFill="1" applyBorder="1" applyAlignment="1">
      <alignment horizontal="center" vertical="center" wrapText="1"/>
    </xf>
    <xf numFmtId="0" fontId="55" fillId="34" borderId="30" xfId="36" applyFont="1" applyFill="1" applyBorder="1" applyAlignment="1">
      <alignment horizontal="center" vertical="center" wrapText="1"/>
    </xf>
    <xf numFmtId="0" fontId="59" fillId="29" borderId="10" xfId="36" applyFont="1" applyFill="1" applyBorder="1" applyAlignment="1" applyProtection="1">
      <alignment horizontal="right" vertical="center" wrapText="1"/>
      <protection locked="0"/>
    </xf>
    <xf numFmtId="0" fontId="58" fillId="29" borderId="12" xfId="36" applyFont="1" applyFill="1" applyBorder="1" applyAlignment="1" applyProtection="1">
      <alignment horizontal="left" vertical="center" wrapText="1"/>
      <protection locked="0"/>
    </xf>
    <xf numFmtId="166" fontId="100" fillId="24" borderId="45" xfId="36" applyNumberFormat="1" applyFont="1" applyFill="1" applyBorder="1" applyAlignment="1" applyProtection="1">
      <alignment horizontal="center" vertical="center" wrapText="1"/>
      <protection locked="0"/>
    </xf>
    <xf numFmtId="0" fontId="125" fillId="29" borderId="10" xfId="36" applyFont="1" applyFill="1" applyBorder="1" applyAlignment="1" applyProtection="1">
      <alignment horizontal="left" vertical="center" wrapText="1"/>
      <protection locked="0"/>
    </xf>
    <xf numFmtId="0" fontId="99" fillId="29" borderId="10" xfId="36" applyFont="1" applyFill="1" applyBorder="1" applyAlignment="1" applyProtection="1">
      <alignment horizontal="right" vertical="center" wrapText="1"/>
      <protection locked="0"/>
    </xf>
    <xf numFmtId="0" fontId="100" fillId="29" borderId="0" xfId="36" applyFont="1" applyFill="1" applyBorder="1" applyAlignment="1" applyProtection="1">
      <alignment horizontal="center" vertical="center" wrapText="1"/>
      <protection locked="0"/>
    </xf>
    <xf numFmtId="0" fontId="126" fillId="31" borderId="44" xfId="36" applyFont="1" applyFill="1" applyBorder="1" applyAlignment="1" applyProtection="1">
      <alignment horizontal="center" vertical="center" wrapText="1"/>
      <protection locked="0"/>
    </xf>
    <xf numFmtId="0" fontId="127" fillId="29" borderId="10" xfId="31" applyFont="1" applyFill="1" applyBorder="1" applyAlignment="1" applyProtection="1">
      <alignment horizontal="left" vertical="center" wrapText="1"/>
      <protection locked="0"/>
    </xf>
    <xf numFmtId="49" fontId="78" fillId="34" borderId="11" xfId="36" applyNumberFormat="1" applyFont="1" applyFill="1" applyBorder="1" applyAlignment="1">
      <alignment horizontal="center" vertical="center" textRotation="90" wrapText="1"/>
    </xf>
    <xf numFmtId="2" fontId="78" fillId="34" borderId="11" xfId="36" applyNumberFormat="1" applyFont="1" applyFill="1" applyBorder="1" applyAlignment="1">
      <alignment horizontal="center" vertical="center" textRotation="90" wrapText="1"/>
    </xf>
    <xf numFmtId="0" fontId="78" fillId="34" borderId="11" xfId="36" applyFont="1" applyFill="1" applyBorder="1" applyAlignment="1">
      <alignment horizontal="center" vertical="center" textRotation="90" wrapText="1"/>
    </xf>
    <xf numFmtId="0" fontId="59" fillId="29" borderId="12" xfId="36" applyFont="1" applyFill="1" applyBorder="1" applyAlignment="1" applyProtection="1">
      <alignment horizontal="right" vertical="center" wrapText="1"/>
      <protection locked="0"/>
    </xf>
    <xf numFmtId="0" fontId="105" fillId="34" borderId="11" xfId="36" applyFont="1" applyFill="1" applyBorder="1" applyAlignment="1">
      <alignment horizontal="center" textRotation="90"/>
    </xf>
    <xf numFmtId="165" fontId="125" fillId="29" borderId="12" xfId="36" applyNumberFormat="1" applyFont="1" applyFill="1" applyBorder="1" applyAlignment="1" applyProtection="1">
      <alignment horizontal="left" vertical="center" wrapText="1"/>
      <protection locked="0"/>
    </xf>
    <xf numFmtId="0" fontId="78" fillId="34" borderId="26" xfId="36" applyFont="1" applyFill="1" applyBorder="1" applyAlignment="1">
      <alignment horizontal="center" vertical="center"/>
    </xf>
    <xf numFmtId="0" fontId="78" fillId="34" borderId="24" xfId="36" applyFont="1" applyFill="1" applyBorder="1" applyAlignment="1">
      <alignment horizontal="center" vertical="center"/>
    </xf>
    <xf numFmtId="0" fontId="78" fillId="34" borderId="25" xfId="36" applyFont="1" applyFill="1" applyBorder="1" applyAlignment="1">
      <alignment horizontal="center" vertical="center"/>
    </xf>
    <xf numFmtId="2" fontId="128" fillId="31" borderId="11" xfId="36" applyNumberFormat="1" applyFont="1" applyFill="1" applyBorder="1" applyAlignment="1" applyProtection="1">
      <alignment horizontal="center" vertical="center" wrapText="1"/>
      <protection locked="0"/>
    </xf>
    <xf numFmtId="0" fontId="36" fillId="29" borderId="0" xfId="36" applyFont="1" applyFill="1" applyBorder="1" applyAlignment="1" applyProtection="1">
      <alignment horizontal="center" vertical="center" wrapText="1"/>
      <protection locked="0"/>
    </xf>
    <xf numFmtId="0" fontId="35" fillId="31" borderId="0" xfId="36" applyFont="1" applyFill="1" applyBorder="1" applyAlignment="1" applyProtection="1">
      <alignment horizontal="center" vertical="center" wrapText="1"/>
      <protection locked="0"/>
    </xf>
    <xf numFmtId="0" fontId="128" fillId="31" borderId="11" xfId="36" applyFont="1" applyFill="1" applyBorder="1" applyAlignment="1" applyProtection="1">
      <alignment horizontal="center" vertical="center" wrapText="1"/>
      <protection locked="0"/>
    </xf>
    <xf numFmtId="0" fontId="26" fillId="29" borderId="12" xfId="36" applyFont="1" applyFill="1" applyBorder="1" applyAlignment="1" applyProtection="1">
      <alignment horizontal="right" vertical="center" wrapText="1"/>
      <protection locked="0"/>
    </xf>
    <xf numFmtId="165" fontId="31" fillId="29" borderId="12" xfId="36" applyNumberFormat="1" applyFont="1" applyFill="1" applyBorder="1" applyAlignment="1" applyProtection="1">
      <alignment horizontal="left" vertical="center" wrapText="1"/>
      <protection locked="0"/>
    </xf>
    <xf numFmtId="167" fontId="92" fillId="29" borderId="10" xfId="36" applyNumberFormat="1" applyFont="1" applyFill="1" applyBorder="1" applyAlignment="1" applyProtection="1">
      <alignment horizontal="left" vertical="center" wrapText="1"/>
      <protection locked="0"/>
    </xf>
    <xf numFmtId="0" fontId="31" fillId="29" borderId="12" xfId="36" applyFont="1" applyFill="1" applyBorder="1" applyAlignment="1" applyProtection="1">
      <alignment horizontal="left" vertical="center" wrapText="1"/>
      <protection locked="0"/>
    </xf>
    <xf numFmtId="14" fontId="128" fillId="31" borderId="11" xfId="36" applyNumberFormat="1" applyFont="1" applyFill="1" applyBorder="1" applyAlignment="1" applyProtection="1">
      <alignment horizontal="center" vertical="center" wrapText="1"/>
      <protection locked="0"/>
    </xf>
    <xf numFmtId="0" fontId="26" fillId="29" borderId="10" xfId="36" applyFont="1" applyFill="1" applyBorder="1" applyAlignment="1" applyProtection="1">
      <alignment horizontal="right" vertical="center" wrapText="1"/>
      <protection locked="0"/>
    </xf>
    <xf numFmtId="0" fontId="129" fillId="29" borderId="10" xfId="31" applyFont="1" applyFill="1" applyBorder="1" applyAlignment="1" applyProtection="1">
      <alignment horizontal="left"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166" fontId="65" fillId="24" borderId="45" xfId="36" applyNumberFormat="1"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0" fontId="76" fillId="32" borderId="0" xfId="31" applyFont="1" applyFill="1" applyBorder="1" applyAlignment="1" applyProtection="1">
      <alignment horizontal="center" vertical="center"/>
    </xf>
    <xf numFmtId="0" fontId="65" fillId="35" borderId="11" xfId="0" applyFont="1" applyFill="1" applyBorder="1" applyAlignment="1">
      <alignment horizontal="center" vertical="center"/>
    </xf>
    <xf numFmtId="0" fontId="130" fillId="29" borderId="0" xfId="36" applyFont="1" applyFill="1" applyBorder="1" applyAlignment="1" applyProtection="1">
      <alignment horizontal="center" vertical="center" wrapText="1"/>
      <protection locked="0"/>
    </xf>
    <xf numFmtId="0" fontId="126" fillId="34" borderId="0" xfId="36" applyFont="1" applyFill="1" applyBorder="1" applyAlignment="1" applyProtection="1">
      <alignment horizontal="center" vertical="center" wrapText="1"/>
      <protection locked="0"/>
    </xf>
    <xf numFmtId="0" fontId="65" fillId="43" borderId="11" xfId="0" applyFont="1" applyFill="1" applyBorder="1" applyAlignment="1">
      <alignment horizontal="center" vertical="center" wrapText="1"/>
    </xf>
    <xf numFmtId="0" fontId="65" fillId="43" borderId="11" xfId="0" applyFont="1" applyFill="1" applyBorder="1" applyAlignment="1">
      <alignment horizontal="center" vertical="center"/>
    </xf>
    <xf numFmtId="22" fontId="76" fillId="32" borderId="13" xfId="31" applyNumberFormat="1" applyFont="1" applyFill="1" applyBorder="1" applyAlignment="1" applyProtection="1">
      <alignment horizontal="center" vertical="center"/>
    </xf>
    <xf numFmtId="0" fontId="75" fillId="34" borderId="25" xfId="36" applyFont="1" applyFill="1" applyBorder="1" applyAlignment="1">
      <alignment horizontal="center" vertical="center"/>
    </xf>
    <xf numFmtId="0" fontId="63" fillId="44" borderId="24" xfId="0" applyFont="1" applyFill="1" applyBorder="1" applyAlignment="1">
      <alignment horizontal="center" vertical="center"/>
    </xf>
    <xf numFmtId="0" fontId="43" fillId="44" borderId="13" xfId="0" applyFont="1" applyFill="1" applyBorder="1" applyAlignment="1">
      <alignment horizontal="center"/>
    </xf>
    <xf numFmtId="0" fontId="75" fillId="35" borderId="26" xfId="36" applyFont="1" applyFill="1" applyBorder="1" applyAlignment="1">
      <alignment horizontal="center" vertical="center"/>
    </xf>
    <xf numFmtId="0" fontId="75" fillId="35" borderId="24" xfId="36" applyFont="1" applyFill="1" applyBorder="1" applyAlignment="1">
      <alignment horizontal="center" vertical="center"/>
    </xf>
    <xf numFmtId="0" fontId="105" fillId="35" borderId="15" xfId="36" applyFont="1" applyFill="1" applyBorder="1" applyAlignment="1">
      <alignment horizontal="center" vertical="center" wrapText="1"/>
    </xf>
    <xf numFmtId="0" fontId="105" fillId="35" borderId="0" xfId="36" applyFont="1" applyFill="1" applyBorder="1" applyAlignment="1">
      <alignment horizontal="center" vertical="center" wrapText="1"/>
    </xf>
    <xf numFmtId="168" fontId="55" fillId="34" borderId="11" xfId="36" applyNumberFormat="1" applyFont="1" applyFill="1" applyBorder="1" applyAlignment="1">
      <alignment horizontal="center" vertical="center" wrapText="1"/>
    </xf>
    <xf numFmtId="168" fontId="48" fillId="25" borderId="10" xfId="36" applyNumberFormat="1" applyFont="1" applyFill="1" applyBorder="1" applyAlignment="1" applyProtection="1">
      <alignment horizontal="left" vertical="center" wrapText="1"/>
      <protection locked="0"/>
    </xf>
    <xf numFmtId="0" fontId="48" fillId="25" borderId="10" xfId="36" applyFont="1" applyFill="1" applyBorder="1" applyAlignment="1" applyProtection="1">
      <alignment horizontal="center" vertical="center" wrapText="1"/>
      <protection locked="0"/>
    </xf>
    <xf numFmtId="0" fontId="130" fillId="35" borderId="13" xfId="0" applyFont="1" applyFill="1" applyBorder="1" applyAlignment="1">
      <alignment horizontal="center" vertical="center" wrapText="1"/>
    </xf>
    <xf numFmtId="0" fontId="78" fillId="35" borderId="13" xfId="0" applyFont="1" applyFill="1" applyBorder="1" applyAlignment="1">
      <alignment horizontal="right" vertical="center" wrapText="1"/>
    </xf>
    <xf numFmtId="0" fontId="72" fillId="45" borderId="46" xfId="0" applyNumberFormat="1" applyFont="1" applyFill="1" applyBorder="1" applyAlignment="1">
      <alignment horizontal="center" vertical="center"/>
    </xf>
    <xf numFmtId="0" fontId="72" fillId="45" borderId="47" xfId="0" applyNumberFormat="1" applyFont="1" applyFill="1" applyBorder="1" applyAlignment="1">
      <alignment horizontal="center" vertical="center"/>
    </xf>
    <xf numFmtId="0" fontId="131" fillId="46" borderId="48" xfId="0" applyFont="1" applyFill="1" applyBorder="1" applyAlignment="1">
      <alignment horizontal="center" vertical="center"/>
    </xf>
    <xf numFmtId="0" fontId="131" fillId="46" borderId="0" xfId="0" applyFont="1" applyFill="1" applyBorder="1" applyAlignment="1">
      <alignment horizontal="center" vertical="center"/>
    </xf>
    <xf numFmtId="0" fontId="72" fillId="45" borderId="49" xfId="0" applyNumberFormat="1" applyFont="1" applyFill="1" applyBorder="1" applyAlignment="1">
      <alignment horizontal="center" vertical="center"/>
    </xf>
    <xf numFmtId="0" fontId="72" fillId="45" borderId="50" xfId="0" applyNumberFormat="1" applyFont="1" applyFill="1" applyBorder="1" applyAlignment="1">
      <alignment horizontal="center" vertical="center"/>
    </xf>
    <xf numFmtId="0" fontId="62" fillId="0" borderId="30" xfId="36" applyFont="1" applyFill="1" applyBorder="1" applyAlignment="1">
      <alignment horizontal="center" vertical="center"/>
    </xf>
    <xf numFmtId="0" fontId="93" fillId="0" borderId="30" xfId="36" applyFont="1" applyFill="1" applyBorder="1" applyAlignment="1">
      <alignment horizontal="center" vertical="center"/>
    </xf>
    <xf numFmtId="1" fontId="57" fillId="0" borderId="30" xfId="36" applyNumberFormat="1" applyFont="1" applyFill="1" applyBorder="1" applyAlignment="1">
      <alignment horizontal="center" vertical="center" wrapText="1"/>
    </xf>
    <xf numFmtId="14" fontId="57" fillId="0" borderId="30" xfId="36" applyNumberFormat="1" applyFont="1" applyFill="1" applyBorder="1" applyAlignment="1">
      <alignment horizontal="center" vertical="center" wrapText="1"/>
    </xf>
    <xf numFmtId="0" fontId="57" fillId="0" borderId="30" xfId="36" applyFont="1" applyFill="1" applyBorder="1" applyAlignment="1">
      <alignment horizontal="left" vertical="center" wrapText="1"/>
    </xf>
    <xf numFmtId="0" fontId="57" fillId="0" borderId="30" xfId="36" applyFont="1" applyFill="1" applyBorder="1" applyAlignment="1">
      <alignment horizontal="center" vertical="center" wrapText="1"/>
    </xf>
    <xf numFmtId="49" fontId="104" fillId="0" borderId="30" xfId="36" applyNumberFormat="1" applyFont="1" applyFill="1" applyBorder="1" applyAlignment="1">
      <alignment horizontal="center" vertical="center"/>
    </xf>
    <xf numFmtId="49" fontId="104" fillId="37" borderId="30" xfId="36" applyNumberFormat="1" applyFont="1" applyFill="1" applyBorder="1" applyAlignment="1" applyProtection="1">
      <alignment horizontal="center" vertical="center"/>
      <protection locked="0" hidden="1"/>
    </xf>
    <xf numFmtId="49" fontId="104" fillId="37" borderId="30" xfId="36" applyNumberFormat="1" applyFont="1" applyFill="1" applyBorder="1" applyAlignment="1">
      <alignment horizontal="center" vertical="center"/>
    </xf>
    <xf numFmtId="49" fontId="104" fillId="0" borderId="30" xfId="36" applyNumberFormat="1" applyFont="1" applyFill="1" applyBorder="1" applyAlignment="1">
      <alignment vertical="center"/>
    </xf>
    <xf numFmtId="49" fontId="104" fillId="37" borderId="30" xfId="36" applyNumberFormat="1" applyFont="1" applyFill="1" applyBorder="1" applyAlignment="1">
      <alignment vertical="center"/>
    </xf>
    <xf numFmtId="169" fontId="103" fillId="0" borderId="30" xfId="36" applyNumberFormat="1" applyFont="1" applyFill="1" applyBorder="1" applyAlignment="1">
      <alignment horizontal="center" vertical="center"/>
    </xf>
    <xf numFmtId="0" fontId="106" fillId="0" borderId="30" xfId="36" applyNumberFormat="1" applyFont="1" applyFill="1" applyBorder="1" applyAlignment="1">
      <alignment horizontal="center" vertical="center"/>
    </xf>
    <xf numFmtId="169" fontId="61" fillId="0" borderId="30" xfId="36" applyNumberFormat="1" applyFont="1" applyFill="1" applyBorder="1" applyAlignment="1">
      <alignment horizontal="center" vertical="center"/>
    </xf>
    <xf numFmtId="0" fontId="62" fillId="0" borderId="51" xfId="36" applyFont="1" applyFill="1" applyBorder="1" applyAlignment="1">
      <alignment horizontal="center" vertical="center"/>
    </xf>
    <xf numFmtId="0" fontId="93" fillId="0" borderId="51" xfId="36" applyFont="1" applyFill="1" applyBorder="1" applyAlignment="1">
      <alignment horizontal="center" vertical="center"/>
    </xf>
    <xf numFmtId="1" fontId="57" fillId="0" borderId="51" xfId="36" applyNumberFormat="1" applyFont="1" applyFill="1" applyBorder="1" applyAlignment="1">
      <alignment horizontal="center" vertical="center" wrapText="1"/>
    </xf>
    <xf numFmtId="14" fontId="57" fillId="0" borderId="51" xfId="36" applyNumberFormat="1" applyFont="1" applyFill="1" applyBorder="1" applyAlignment="1">
      <alignment horizontal="center" vertical="center" wrapText="1"/>
    </xf>
    <xf numFmtId="0" fontId="57" fillId="0" borderId="51" xfId="36" applyFont="1" applyFill="1" applyBorder="1" applyAlignment="1">
      <alignment horizontal="left" vertical="center" wrapText="1"/>
    </xf>
    <xf numFmtId="0" fontId="57" fillId="0" borderId="51" xfId="36" applyFont="1" applyFill="1" applyBorder="1" applyAlignment="1">
      <alignment horizontal="center" vertical="center" wrapText="1"/>
    </xf>
    <xf numFmtId="49" fontId="104" fillId="0" borderId="51" xfId="36" applyNumberFormat="1" applyFont="1" applyFill="1" applyBorder="1" applyAlignment="1">
      <alignment horizontal="center" vertical="center"/>
    </xf>
    <xf numFmtId="49" fontId="104" fillId="37" borderId="51" xfId="36" applyNumberFormat="1" applyFont="1" applyFill="1" applyBorder="1" applyAlignment="1" applyProtection="1">
      <alignment horizontal="center" vertical="center"/>
      <protection locked="0" hidden="1"/>
    </xf>
    <xf numFmtId="49" fontId="104" fillId="37" borderId="51" xfId="36" applyNumberFormat="1" applyFont="1" applyFill="1" applyBorder="1" applyAlignment="1">
      <alignment horizontal="center" vertical="center"/>
    </xf>
    <xf numFmtId="49" fontId="104" fillId="0" borderId="51" xfId="36" applyNumberFormat="1" applyFont="1" applyFill="1" applyBorder="1" applyAlignment="1">
      <alignment vertical="center"/>
    </xf>
    <xf numFmtId="49" fontId="104" fillId="37" borderId="51" xfId="36" applyNumberFormat="1" applyFont="1" applyFill="1" applyBorder="1" applyAlignment="1">
      <alignment vertical="center"/>
    </xf>
    <xf numFmtId="169" fontId="103" fillId="0" borderId="51" xfId="36" applyNumberFormat="1" applyFont="1" applyFill="1" applyBorder="1" applyAlignment="1">
      <alignment horizontal="center" vertical="center"/>
    </xf>
    <xf numFmtId="0" fontId="106" fillId="0" borderId="51" xfId="36" applyNumberFormat="1" applyFont="1" applyFill="1" applyBorder="1" applyAlignment="1">
      <alignment horizontal="center" vertical="center"/>
    </xf>
    <xf numFmtId="169" fontId="61" fillId="0" borderId="51" xfId="36" applyNumberFormat="1" applyFont="1" applyFill="1" applyBorder="1" applyAlignment="1">
      <alignment horizontal="center" vertical="center"/>
    </xf>
    <xf numFmtId="168" fontId="45" fillId="0" borderId="33" xfId="37" quotePrefix="1" applyNumberFormat="1" applyFont="1" applyFill="1" applyBorder="1" applyAlignment="1" applyProtection="1">
      <alignment horizontal="center" vertical="center"/>
      <protection locked="0"/>
    </xf>
    <xf numFmtId="0" fontId="52" fillId="0" borderId="11" xfId="36" applyFont="1" applyFill="1" applyBorder="1" applyAlignment="1">
      <alignment horizontal="center" vertical="center" wrapText="1"/>
    </xf>
    <xf numFmtId="14" fontId="52" fillId="0" borderId="11" xfId="36" applyNumberFormat="1" applyFont="1" applyFill="1" applyBorder="1" applyAlignment="1">
      <alignment horizontal="center" vertical="center" wrapText="1"/>
    </xf>
    <xf numFmtId="168" fontId="45" fillId="0" borderId="33" xfId="37" applyNumberFormat="1" applyFont="1" applyFill="1" applyBorder="1" applyAlignment="1" applyProtection="1">
      <alignment horizontal="center" vertical="center"/>
      <protection locked="0"/>
    </xf>
    <xf numFmtId="0" fontId="38" fillId="0" borderId="30" xfId="36" applyFont="1" applyFill="1" applyBorder="1" applyAlignment="1" applyProtection="1">
      <alignment horizontal="left" vertical="center" wrapText="1"/>
      <protection locked="0"/>
    </xf>
    <xf numFmtId="169" fontId="101" fillId="44" borderId="30" xfId="36" applyNumberFormat="1" applyFont="1" applyFill="1" applyBorder="1" applyAlignment="1" applyProtection="1">
      <alignment horizontal="center" vertical="center" wrapText="1"/>
      <protection locked="0"/>
    </xf>
    <xf numFmtId="169" fontId="26" fillId="42" borderId="30" xfId="36" applyNumberFormat="1" applyFont="1" applyFill="1" applyBorder="1" applyAlignment="1" applyProtection="1">
      <alignment horizontal="center" vertical="center" wrapText="1"/>
      <protection locked="0"/>
    </xf>
    <xf numFmtId="49" fontId="29" fillId="0" borderId="30" xfId="36" applyNumberFormat="1" applyFont="1" applyFill="1" applyBorder="1" applyAlignment="1" applyProtection="1">
      <alignment vertical="center" wrapText="1"/>
      <protection locked="0"/>
    </xf>
    <xf numFmtId="0" fontId="38" fillId="0" borderId="51" xfId="36" applyFont="1" applyFill="1" applyBorder="1" applyAlignment="1" applyProtection="1">
      <alignment horizontal="left" vertical="center" wrapText="1"/>
      <protection locked="0"/>
    </xf>
    <xf numFmtId="169" fontId="26" fillId="42" borderId="51" xfId="36" applyNumberFormat="1" applyFont="1" applyFill="1" applyBorder="1" applyAlignment="1" applyProtection="1">
      <alignment horizontal="center" vertical="center" wrapText="1"/>
      <protection locked="0"/>
    </xf>
    <xf numFmtId="1" fontId="26" fillId="0" borderId="51" xfId="36" quotePrefix="1" applyNumberFormat="1" applyFont="1" applyFill="1" applyBorder="1" applyAlignment="1" applyProtection="1">
      <alignment horizontal="center" vertical="center" wrapText="1"/>
      <protection locked="0"/>
    </xf>
    <xf numFmtId="49" fontId="29" fillId="0" borderId="51" xfId="36" applyNumberFormat="1" applyFont="1" applyFill="1" applyBorder="1" applyAlignment="1" applyProtection="1">
      <alignment vertical="center" wrapText="1"/>
      <protection locked="0"/>
    </xf>
    <xf numFmtId="168" fontId="52" fillId="0" borderId="30" xfId="36" applyNumberFormat="1" applyFont="1" applyFill="1" applyBorder="1" applyAlignment="1">
      <alignment horizontal="center" vertical="center"/>
    </xf>
    <xf numFmtId="168" fontId="52" fillId="0" borderId="51" xfId="36" applyNumberFormat="1" applyFont="1" applyFill="1" applyBorder="1" applyAlignment="1">
      <alignment horizontal="center" vertical="center"/>
    </xf>
  </cellXfs>
  <cellStyles count="48">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rmal_AZ IF ÇOK İŞ" xfId="37"/>
    <cellStyle name="Not" xfId="38" builtinId="10" customBuiltin="1"/>
    <cellStyle name="Nötr" xfId="39" builtinId="28" customBuiltin="1"/>
    <cellStyle name="Toplam" xfId="40" builtinId="25" customBuiltin="1"/>
    <cellStyle name="Uyarı Metni" xfId="41" builtinId="11" customBuiltin="1"/>
    <cellStyle name="Vurgu1" xfId="42" builtinId="29" customBuiltin="1"/>
    <cellStyle name="Vurgu2" xfId="43" builtinId="33" customBuiltin="1"/>
    <cellStyle name="Vurgu3" xfId="44" builtinId="37" customBuiltin="1"/>
    <cellStyle name="Vurgu4" xfId="45" builtinId="41" customBuiltin="1"/>
    <cellStyle name="Vurgu5" xfId="46" builtinId="45" customBuiltin="1"/>
    <cellStyle name="Vurgu6" xfId="47" builtinId="49" customBuiltin="1"/>
  </cellStyles>
  <dxfs count="1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1.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drawing9.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7</xdr:col>
      <xdr:colOff>285750</xdr:colOff>
      <xdr:row>2</xdr:row>
      <xdr:rowOff>104775</xdr:rowOff>
    </xdr:from>
    <xdr:to>
      <xdr:col>8</xdr:col>
      <xdr:colOff>533400</xdr:colOff>
      <xdr:row>7</xdr:row>
      <xdr:rowOff>95250</xdr:rowOff>
    </xdr:to>
    <xdr:pic>
      <xdr:nvPicPr>
        <xdr:cNvPr id="186585" name="Resim 1"/>
        <xdr:cNvPicPr>
          <a:picLocks noChangeArrowheads="1"/>
        </xdr:cNvPicPr>
      </xdr:nvPicPr>
      <xdr:blipFill>
        <a:blip xmlns:r="http://schemas.openxmlformats.org/officeDocument/2006/relationships" r:embed="rId1" cstate="print"/>
        <a:srcRect/>
        <a:stretch>
          <a:fillRect/>
        </a:stretch>
      </xdr:blipFill>
      <xdr:spPr bwMode="auto">
        <a:xfrm>
          <a:off x="4352925" y="1743075"/>
          <a:ext cx="800100" cy="819150"/>
        </a:xfrm>
        <a:prstGeom prst="rect">
          <a:avLst/>
        </a:prstGeom>
        <a:noFill/>
        <a:ln w="9525">
          <a:noFill/>
          <a:miter lim="800000"/>
          <a:headEnd/>
          <a:tailEnd/>
        </a:ln>
        <a:effectLst>
          <a:outerShdw dist="35921" dir="2700000" algn="ctr" rotWithShape="0">
            <a:srgbClr val="808080"/>
          </a:outerShdw>
        </a:effectLst>
      </xdr:spPr>
    </xdr:pic>
    <xdr:clientData/>
  </xdr:twoCellAnchor>
  <xdr:twoCellAnchor>
    <xdr:from>
      <xdr:col>0</xdr:col>
      <xdr:colOff>295275</xdr:colOff>
      <xdr:row>19</xdr:row>
      <xdr:rowOff>371475</xdr:rowOff>
    </xdr:from>
    <xdr:to>
      <xdr:col>1</xdr:col>
      <xdr:colOff>266700</xdr:colOff>
      <xdr:row>21</xdr:row>
      <xdr:rowOff>180975</xdr:rowOff>
    </xdr:to>
    <xdr:grpSp>
      <xdr:nvGrpSpPr>
        <xdr:cNvPr id="186771" name="5 Grup"/>
        <xdr:cNvGrpSpPr>
          <a:grpSpLocks/>
        </xdr:cNvGrpSpPr>
      </xdr:nvGrpSpPr>
      <xdr:grpSpPr bwMode="auto">
        <a:xfrm>
          <a:off x="310896" y="7677912"/>
          <a:ext cx="762000" cy="68676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774" name="Resim 1"/>
          <xdr:cNvPicPr>
            <a:picLocks noChangeArrowheads="1"/>
          </xdr:cNvPicPr>
        </xdr:nvPicPr>
        <xdr:blipFill>
          <a:blip xmlns:r="http://schemas.openxmlformats.org/officeDocument/2006/relationships" r:embed="rId2" cstate="print"/>
          <a:srcRect/>
          <a:stretch>
            <a:fillRect/>
          </a:stretch>
        </xdr:blipFill>
        <xdr:spPr bwMode="auto">
          <a:xfrm>
            <a:off x="376238" y="7934326"/>
            <a:ext cx="273843" cy="278606"/>
          </a:xfrm>
          <a:prstGeom prst="rect">
            <a:avLst/>
          </a:prstGeom>
          <a:noFill/>
          <a:ln w="9525">
            <a:noFill/>
            <a:miter lim="800000"/>
            <a:headEnd/>
            <a:tailEnd/>
          </a:ln>
        </xdr:spPr>
      </xdr:pic>
    </xdr:grpSp>
    <xdr:clientData/>
  </xdr:twoCellAnchor>
  <xdr:twoCellAnchor editAs="oneCell">
    <xdr:from>
      <xdr:col>2</xdr:col>
      <xdr:colOff>123825</xdr:colOff>
      <xdr:row>2</xdr:row>
      <xdr:rowOff>76200</xdr:rowOff>
    </xdr:from>
    <xdr:to>
      <xdr:col>3</xdr:col>
      <xdr:colOff>514350</xdr:colOff>
      <xdr:row>8</xdr:row>
      <xdr:rowOff>19050</xdr:rowOff>
    </xdr:to>
    <xdr:pic>
      <xdr:nvPicPr>
        <xdr:cNvPr id="186772" name="Resim 2"/>
        <xdr:cNvPicPr>
          <a:picLocks noChangeAspect="1"/>
        </xdr:cNvPicPr>
      </xdr:nvPicPr>
      <xdr:blipFill>
        <a:blip xmlns:r="http://schemas.openxmlformats.org/officeDocument/2006/relationships" r:embed="rId3" cstate="print"/>
        <a:srcRect/>
        <a:stretch>
          <a:fillRect/>
        </a:stretch>
      </xdr:blipFill>
      <xdr:spPr bwMode="auto">
        <a:xfrm>
          <a:off x="1428750" y="1714500"/>
          <a:ext cx="942975" cy="9334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1266825</xdr:colOff>
      <xdr:row>0</xdr:row>
      <xdr:rowOff>133350</xdr:rowOff>
    </xdr:from>
    <xdr:to>
      <xdr:col>15</xdr:col>
      <xdr:colOff>361950</xdr:colOff>
      <xdr:row>2</xdr:row>
      <xdr:rowOff>19050</xdr:rowOff>
    </xdr:to>
    <xdr:pic macro="[0]!gizliceooo">
      <xdr:nvPicPr>
        <xdr:cNvPr id="164159" name="Resim 1"/>
        <xdr:cNvPicPr>
          <a:picLocks noChangeArrowheads="1"/>
        </xdr:cNvPicPr>
      </xdr:nvPicPr>
      <xdr:blipFill>
        <a:blip xmlns:r="http://schemas.openxmlformats.org/officeDocument/2006/relationships" r:embed="rId1" cstate="print"/>
        <a:srcRect/>
        <a:stretch>
          <a:fillRect/>
        </a:stretch>
      </xdr:blipFill>
      <xdr:spPr bwMode="auto">
        <a:xfrm>
          <a:off x="9705975" y="133350"/>
          <a:ext cx="819150" cy="819150"/>
        </a:xfrm>
        <a:prstGeom prst="rect">
          <a:avLst/>
        </a:prstGeom>
        <a:noFill/>
        <a:ln w="9525">
          <a:noFill/>
          <a:miter lim="800000"/>
          <a:headEnd/>
          <a:tailEnd/>
        </a:ln>
        <a:effectLst>
          <a:outerShdw dist="35921" dir="2700000" algn="ctr" rotWithShape="0">
            <a:srgbClr val="808080"/>
          </a:outerShdw>
        </a:effectLst>
      </xdr:spPr>
    </xdr:pic>
    <xdr:clientData/>
  </xdr:twoCellAnchor>
  <xdr:twoCellAnchor editAs="oneCell">
    <xdr:from>
      <xdr:col>1</xdr:col>
      <xdr:colOff>276225</xdr:colOff>
      <xdr:row>0</xdr:row>
      <xdr:rowOff>28575</xdr:rowOff>
    </xdr:from>
    <xdr:to>
      <xdr:col>2</xdr:col>
      <xdr:colOff>628650</xdr:colOff>
      <xdr:row>1</xdr:row>
      <xdr:rowOff>276225</xdr:rowOff>
    </xdr:to>
    <xdr:pic>
      <xdr:nvPicPr>
        <xdr:cNvPr id="164248" name="Resim 2"/>
        <xdr:cNvPicPr>
          <a:picLocks noChangeAspect="1"/>
        </xdr:cNvPicPr>
      </xdr:nvPicPr>
      <xdr:blipFill>
        <a:blip xmlns:r="http://schemas.openxmlformats.org/officeDocument/2006/relationships" r:embed="rId2" cstate="print"/>
        <a:srcRect/>
        <a:stretch>
          <a:fillRect/>
        </a:stretch>
      </xdr:blipFill>
      <xdr:spPr bwMode="auto">
        <a:xfrm>
          <a:off x="600075" y="28575"/>
          <a:ext cx="866775" cy="866775"/>
        </a:xfrm>
        <a:prstGeom prst="rect">
          <a:avLst/>
        </a:prstGeom>
        <a:noFill/>
        <a:ln w="9525">
          <a:noFill/>
          <a:miter lim="800000"/>
          <a:headEnd/>
          <a:tailEnd/>
        </a:ln>
      </xdr:spPr>
    </xdr:pic>
    <xdr:clientData/>
  </xdr:twoCellAnchor>
  <xdr:twoCellAnchor>
    <xdr:from>
      <xdr:col>17</xdr:col>
      <xdr:colOff>74083</xdr:colOff>
      <xdr:row>3</xdr:row>
      <xdr:rowOff>148166</xdr:rowOff>
    </xdr:from>
    <xdr:to>
      <xdr:col>23</xdr:col>
      <xdr:colOff>201084</xdr:colOff>
      <xdr:row>8</xdr:row>
      <xdr:rowOff>518583</xdr:rowOff>
    </xdr:to>
    <xdr:sp macro="" textlink="">
      <xdr:nvSpPr>
        <xdr:cNvPr id="4" name="3 Metin kutusu"/>
        <xdr:cNvSpPr txBox="1"/>
      </xdr:nvSpPr>
      <xdr:spPr>
        <a:xfrm>
          <a:off x="12213166" y="1344083"/>
          <a:ext cx="2349501" cy="22754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tr-TR" sz="1100"/>
            <a:t>Adres Çubuğu üzerinde bulunan Güvenlik Uyarısında</a:t>
          </a:r>
          <a:r>
            <a:rPr lang="tr-TR" sz="1100" baseline="0"/>
            <a:t> Seçenekler Bu içeriği etkinleştiri seçmeniz gerekiyor.</a:t>
          </a:r>
        </a:p>
        <a:p>
          <a:r>
            <a:rPr lang="tr-TR" sz="1100"/>
            <a:t>Eğer</a:t>
          </a:r>
          <a:r>
            <a:rPr lang="tr-TR" sz="1100" baseline="0"/>
            <a:t> ilinizde el kronometresi kullanılıyorsa "Derece " olan bölüme yazmanız gerekiyor elektronik bölümde çevirili halini göreceksiniz.Federasyon logosunu tıkladığınız zaman el kronometresi bölümü gizlenecektir</a:t>
          </a:r>
          <a:endParaRPr lang="tr-T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1266825</xdr:colOff>
      <xdr:row>0</xdr:row>
      <xdr:rowOff>95250</xdr:rowOff>
    </xdr:from>
    <xdr:to>
      <xdr:col>15</xdr:col>
      <xdr:colOff>257175</xdr:colOff>
      <xdr:row>1</xdr:row>
      <xdr:rowOff>219075</xdr:rowOff>
    </xdr:to>
    <xdr:pic>
      <xdr:nvPicPr>
        <xdr:cNvPr id="187457" name="Resim 1"/>
        <xdr:cNvPicPr>
          <a:picLocks noChangeArrowheads="1"/>
        </xdr:cNvPicPr>
      </xdr:nvPicPr>
      <xdr:blipFill>
        <a:blip xmlns:r="http://schemas.openxmlformats.org/officeDocument/2006/relationships" r:embed="rId1" cstate="print"/>
        <a:srcRect/>
        <a:stretch>
          <a:fillRect/>
        </a:stretch>
      </xdr:blipFill>
      <xdr:spPr bwMode="auto">
        <a:xfrm>
          <a:off x="11268075" y="95250"/>
          <a:ext cx="819150" cy="733425"/>
        </a:xfrm>
        <a:prstGeom prst="rect">
          <a:avLst/>
        </a:prstGeom>
        <a:noFill/>
        <a:ln w="9525">
          <a:noFill/>
          <a:miter lim="800000"/>
          <a:headEnd/>
          <a:tailEnd/>
        </a:ln>
        <a:effectLst>
          <a:outerShdw dist="35921" dir="2700000" algn="ctr" rotWithShape="0">
            <a:srgbClr val="808080"/>
          </a:outerShdw>
        </a:effectLst>
      </xdr:spPr>
    </xdr:pic>
    <xdr:clientData/>
  </xdr:twoCellAnchor>
  <xdr:twoCellAnchor editAs="oneCell">
    <xdr:from>
      <xdr:col>2</xdr:col>
      <xdr:colOff>447675</xdr:colOff>
      <xdr:row>0</xdr:row>
      <xdr:rowOff>161925</xdr:rowOff>
    </xdr:from>
    <xdr:to>
      <xdr:col>3</xdr:col>
      <xdr:colOff>771525</xdr:colOff>
      <xdr:row>1</xdr:row>
      <xdr:rowOff>171450</xdr:rowOff>
    </xdr:to>
    <xdr:pic>
      <xdr:nvPicPr>
        <xdr:cNvPr id="187532" name="Resim 2"/>
        <xdr:cNvPicPr>
          <a:picLocks noChangeAspect="1"/>
        </xdr:cNvPicPr>
      </xdr:nvPicPr>
      <xdr:blipFill>
        <a:blip xmlns:r="http://schemas.openxmlformats.org/officeDocument/2006/relationships" r:embed="rId2" cstate="print"/>
        <a:srcRect/>
        <a:stretch>
          <a:fillRect/>
        </a:stretch>
      </xdr:blipFill>
      <xdr:spPr bwMode="auto">
        <a:xfrm>
          <a:off x="1057275" y="161925"/>
          <a:ext cx="933450" cy="6191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1352550</xdr:colOff>
      <xdr:row>0</xdr:row>
      <xdr:rowOff>66675</xdr:rowOff>
    </xdr:from>
    <xdr:to>
      <xdr:col>15</xdr:col>
      <xdr:colOff>275166</xdr:colOff>
      <xdr:row>2</xdr:row>
      <xdr:rowOff>47625</xdr:rowOff>
    </xdr:to>
    <xdr:pic macro="[0]!gizliceooo">
      <xdr:nvPicPr>
        <xdr:cNvPr id="163140" name="Resim 1"/>
        <xdr:cNvPicPr>
          <a:picLocks noChangeArrowheads="1"/>
        </xdr:cNvPicPr>
      </xdr:nvPicPr>
      <xdr:blipFill>
        <a:blip xmlns:r="http://schemas.openxmlformats.org/officeDocument/2006/relationships" r:embed="rId1" cstate="print"/>
        <a:srcRect/>
        <a:stretch>
          <a:fillRect/>
        </a:stretch>
      </xdr:blipFill>
      <xdr:spPr bwMode="auto">
        <a:xfrm>
          <a:off x="9914467" y="66675"/>
          <a:ext cx="1335616" cy="975783"/>
        </a:xfrm>
        <a:prstGeom prst="rect">
          <a:avLst/>
        </a:prstGeom>
        <a:noFill/>
        <a:ln w="9525">
          <a:noFill/>
          <a:miter lim="800000"/>
          <a:headEnd/>
          <a:tailEnd/>
        </a:ln>
        <a:effectLst>
          <a:outerShdw dist="35921" dir="2700000" algn="ctr" rotWithShape="0">
            <a:srgbClr val="808080"/>
          </a:outerShdw>
        </a:effectLst>
      </xdr:spPr>
    </xdr:pic>
    <xdr:clientData/>
  </xdr:twoCellAnchor>
  <xdr:twoCellAnchor editAs="oneCell">
    <xdr:from>
      <xdr:col>2</xdr:col>
      <xdr:colOff>390525</xdr:colOff>
      <xdr:row>0</xdr:row>
      <xdr:rowOff>28575</xdr:rowOff>
    </xdr:from>
    <xdr:to>
      <xdr:col>3</xdr:col>
      <xdr:colOff>409575</xdr:colOff>
      <xdr:row>1</xdr:row>
      <xdr:rowOff>228600</xdr:rowOff>
    </xdr:to>
    <xdr:pic>
      <xdr:nvPicPr>
        <xdr:cNvPr id="163229" name="Resim 3"/>
        <xdr:cNvPicPr>
          <a:picLocks noChangeAspect="1"/>
        </xdr:cNvPicPr>
      </xdr:nvPicPr>
      <xdr:blipFill>
        <a:blip xmlns:r="http://schemas.openxmlformats.org/officeDocument/2006/relationships" r:embed="rId2" cstate="print"/>
        <a:srcRect/>
        <a:stretch>
          <a:fillRect/>
        </a:stretch>
      </xdr:blipFill>
      <xdr:spPr bwMode="auto">
        <a:xfrm>
          <a:off x="1228725" y="28575"/>
          <a:ext cx="866775" cy="876300"/>
        </a:xfrm>
        <a:prstGeom prst="rect">
          <a:avLst/>
        </a:prstGeom>
        <a:noFill/>
        <a:ln w="9525">
          <a:noFill/>
          <a:miter lim="800000"/>
          <a:headEnd/>
          <a:tailEnd/>
        </a:ln>
      </xdr:spPr>
    </xdr:pic>
    <xdr:clientData/>
  </xdr:twoCellAnchor>
  <xdr:twoCellAnchor>
    <xdr:from>
      <xdr:col>18</xdr:col>
      <xdr:colOff>0</xdr:colOff>
      <xdr:row>1</xdr:row>
      <xdr:rowOff>0</xdr:rowOff>
    </xdr:from>
    <xdr:to>
      <xdr:col>22</xdr:col>
      <xdr:colOff>449792</xdr:colOff>
      <xdr:row>6</xdr:row>
      <xdr:rowOff>207697</xdr:rowOff>
    </xdr:to>
    <xdr:sp macro="" textlink="">
      <xdr:nvSpPr>
        <xdr:cNvPr id="4" name="3 Metin kutusu"/>
        <xdr:cNvSpPr txBox="1"/>
      </xdr:nvSpPr>
      <xdr:spPr>
        <a:xfrm>
          <a:off x="12509500" y="677333"/>
          <a:ext cx="2905125" cy="15835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tr-TR" sz="1100"/>
            <a:t>Adres Çubuğu üzerinde bulunan Güvenlik Uyarısında</a:t>
          </a:r>
          <a:r>
            <a:rPr lang="tr-TR" sz="1100" baseline="0"/>
            <a:t> Seçenekler Bu içeriği etkinleştiri seçmeniz gerekiyor.</a:t>
          </a:r>
        </a:p>
        <a:p>
          <a:r>
            <a:rPr lang="tr-TR" sz="1100"/>
            <a:t>Eğer</a:t>
          </a:r>
          <a:r>
            <a:rPr lang="tr-TR" sz="1100" baseline="0"/>
            <a:t> ilinizde el kronometresi kullanılıyorsa "Derece " olan bölüme yazmanız gerekiyor elektronik bölümde çevirili halini göreceksiniz.Federasyon logosunu tıkladığınız zaman el kronometresi bölümü gizlenecektir</a:t>
          </a:r>
          <a:endParaRPr lang="tr-TR"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95250</xdr:colOff>
      <xdr:row>0</xdr:row>
      <xdr:rowOff>95250</xdr:rowOff>
    </xdr:from>
    <xdr:to>
      <xdr:col>31</xdr:col>
      <xdr:colOff>547687</xdr:colOff>
      <xdr:row>2</xdr:row>
      <xdr:rowOff>166687</xdr:rowOff>
    </xdr:to>
    <xdr:pic>
      <xdr:nvPicPr>
        <xdr:cNvPr id="165181" name="Resim 1"/>
        <xdr:cNvPicPr>
          <a:picLocks noChangeArrowheads="1"/>
        </xdr:cNvPicPr>
      </xdr:nvPicPr>
      <xdr:blipFill>
        <a:blip xmlns:r="http://schemas.openxmlformats.org/officeDocument/2006/relationships" r:embed="rId1" cstate="print"/>
        <a:srcRect/>
        <a:stretch>
          <a:fillRect/>
        </a:stretch>
      </xdr:blipFill>
      <xdr:spPr bwMode="auto">
        <a:xfrm>
          <a:off x="22621875" y="95250"/>
          <a:ext cx="2524125" cy="1428750"/>
        </a:xfrm>
        <a:prstGeom prst="rect">
          <a:avLst/>
        </a:prstGeom>
        <a:noFill/>
        <a:ln w="9525">
          <a:noFill/>
          <a:miter lim="800000"/>
          <a:headEnd/>
          <a:tailEnd/>
        </a:ln>
        <a:effectLst>
          <a:outerShdw dist="35921" dir="2700000" algn="ctr" rotWithShape="0">
            <a:srgbClr val="808080"/>
          </a:outerShdw>
        </a:effectLst>
      </xdr:spPr>
    </xdr:pic>
    <xdr:clientData/>
  </xdr:twoCellAnchor>
  <xdr:twoCellAnchor editAs="oneCell">
    <xdr:from>
      <xdr:col>4</xdr:col>
      <xdr:colOff>1019175</xdr:colOff>
      <xdr:row>0</xdr:row>
      <xdr:rowOff>190500</xdr:rowOff>
    </xdr:from>
    <xdr:to>
      <xdr:col>5</xdr:col>
      <xdr:colOff>342899</xdr:colOff>
      <xdr:row>1</xdr:row>
      <xdr:rowOff>400050</xdr:rowOff>
    </xdr:to>
    <xdr:pic>
      <xdr:nvPicPr>
        <xdr:cNvPr id="165260" name="Resim 3"/>
        <xdr:cNvPicPr>
          <a:picLocks noChangeAspect="1"/>
        </xdr:cNvPicPr>
      </xdr:nvPicPr>
      <xdr:blipFill>
        <a:blip xmlns:r="http://schemas.openxmlformats.org/officeDocument/2006/relationships" r:embed="rId2" cstate="print"/>
        <a:srcRect/>
        <a:stretch>
          <a:fillRect/>
        </a:stretch>
      </xdr:blipFill>
      <xdr:spPr bwMode="auto">
        <a:xfrm>
          <a:off x="3371850" y="190500"/>
          <a:ext cx="1485900" cy="1095375"/>
        </a:xfrm>
        <a:prstGeom prst="rect">
          <a:avLst/>
        </a:prstGeom>
        <a:noFill/>
        <a:ln w="9525">
          <a:noFill/>
          <a:miter lim="800000"/>
          <a:headEnd/>
          <a:tailEnd/>
        </a:ln>
      </xdr:spPr>
    </xdr:pic>
    <xdr:clientData/>
  </xdr:twoCellAnchor>
  <xdr:twoCellAnchor>
    <xdr:from>
      <xdr:col>40</xdr:col>
      <xdr:colOff>0</xdr:colOff>
      <xdr:row>3</xdr:row>
      <xdr:rowOff>0</xdr:rowOff>
    </xdr:from>
    <xdr:to>
      <xdr:col>50</xdr:col>
      <xdr:colOff>238125</xdr:colOff>
      <xdr:row>6</xdr:row>
      <xdr:rowOff>61232</xdr:rowOff>
    </xdr:to>
    <xdr:sp macro="" textlink="">
      <xdr:nvSpPr>
        <xdr:cNvPr id="4" name="3 Metin kutusu"/>
        <xdr:cNvSpPr txBox="1"/>
      </xdr:nvSpPr>
      <xdr:spPr>
        <a:xfrm>
          <a:off x="27455813" y="1643063"/>
          <a:ext cx="6524625" cy="10137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tr-TR" sz="1800"/>
            <a:t>Sütunlar AG</a:t>
          </a:r>
          <a:r>
            <a:rPr lang="tr-TR" sz="1800" baseline="0"/>
            <a:t> sütunundan sonra gizlenmiştir sütun eklemeyip yalnızca AG sütunları gösterin</a:t>
          </a:r>
          <a:endParaRPr lang="tr-TR" sz="1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561975</xdr:colOff>
      <xdr:row>0</xdr:row>
      <xdr:rowOff>95250</xdr:rowOff>
    </xdr:from>
    <xdr:to>
      <xdr:col>12</xdr:col>
      <xdr:colOff>247650</xdr:colOff>
      <xdr:row>1</xdr:row>
      <xdr:rowOff>295275</xdr:rowOff>
    </xdr:to>
    <xdr:pic>
      <xdr:nvPicPr>
        <xdr:cNvPr id="175350" name="Resim 1"/>
        <xdr:cNvPicPr>
          <a:picLocks noChangeArrowheads="1"/>
        </xdr:cNvPicPr>
      </xdr:nvPicPr>
      <xdr:blipFill>
        <a:blip xmlns:r="http://schemas.openxmlformats.org/officeDocument/2006/relationships" r:embed="rId1" cstate="print"/>
        <a:srcRect/>
        <a:stretch>
          <a:fillRect/>
        </a:stretch>
      </xdr:blipFill>
      <xdr:spPr bwMode="auto">
        <a:xfrm>
          <a:off x="8362950" y="95250"/>
          <a:ext cx="809625" cy="819150"/>
        </a:xfrm>
        <a:prstGeom prst="rect">
          <a:avLst/>
        </a:prstGeom>
        <a:noFill/>
        <a:ln w="9525">
          <a:noFill/>
          <a:miter lim="800000"/>
          <a:headEnd/>
          <a:tailEnd/>
        </a:ln>
        <a:effectLst>
          <a:outerShdw dist="35921" dir="2700000" algn="ctr" rotWithShape="0">
            <a:srgbClr val="808080"/>
          </a:outerShdw>
        </a:effectLst>
      </xdr:spPr>
    </xdr:pic>
    <xdr:clientData/>
  </xdr:twoCellAnchor>
  <xdr:twoCellAnchor editAs="oneCell">
    <xdr:from>
      <xdr:col>0</xdr:col>
      <xdr:colOff>247650</xdr:colOff>
      <xdr:row>0</xdr:row>
      <xdr:rowOff>76200</xdr:rowOff>
    </xdr:from>
    <xdr:to>
      <xdr:col>3</xdr:col>
      <xdr:colOff>323850</xdr:colOff>
      <xdr:row>1</xdr:row>
      <xdr:rowOff>285750</xdr:rowOff>
    </xdr:to>
    <xdr:pic>
      <xdr:nvPicPr>
        <xdr:cNvPr id="175425" name="Resim 2"/>
        <xdr:cNvPicPr>
          <a:picLocks noChangeAspect="1"/>
        </xdr:cNvPicPr>
      </xdr:nvPicPr>
      <xdr:blipFill>
        <a:blip xmlns:r="http://schemas.openxmlformats.org/officeDocument/2006/relationships" r:embed="rId2" cstate="print"/>
        <a:srcRect/>
        <a:stretch>
          <a:fillRect/>
        </a:stretch>
      </xdr:blipFill>
      <xdr:spPr bwMode="auto">
        <a:xfrm>
          <a:off x="247650" y="76200"/>
          <a:ext cx="942975" cy="8286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190500</xdr:colOff>
      <xdr:row>0</xdr:row>
      <xdr:rowOff>95250</xdr:rowOff>
    </xdr:from>
    <xdr:to>
      <xdr:col>16</xdr:col>
      <xdr:colOff>571500</xdr:colOff>
      <xdr:row>1</xdr:row>
      <xdr:rowOff>314325</xdr:rowOff>
    </xdr:to>
    <xdr:pic>
      <xdr:nvPicPr>
        <xdr:cNvPr id="189501" name="Resim 1"/>
        <xdr:cNvPicPr>
          <a:picLocks noChangeArrowheads="1"/>
        </xdr:cNvPicPr>
      </xdr:nvPicPr>
      <xdr:blipFill>
        <a:blip xmlns:r="http://schemas.openxmlformats.org/officeDocument/2006/relationships" r:embed="rId1" cstate="print"/>
        <a:srcRect/>
        <a:stretch>
          <a:fillRect/>
        </a:stretch>
      </xdr:blipFill>
      <xdr:spPr bwMode="auto">
        <a:xfrm>
          <a:off x="12820650" y="95250"/>
          <a:ext cx="990600" cy="952500"/>
        </a:xfrm>
        <a:prstGeom prst="rect">
          <a:avLst/>
        </a:prstGeom>
        <a:noFill/>
        <a:ln w="9525">
          <a:noFill/>
          <a:miter lim="800000"/>
          <a:headEnd/>
          <a:tailEnd/>
        </a:ln>
        <a:effectLst>
          <a:outerShdw dist="35921" dir="2700000" algn="ctr" rotWithShape="0">
            <a:srgbClr val="808080"/>
          </a:outerShdw>
        </a:effectLst>
      </xdr:spPr>
    </xdr:pic>
    <xdr:clientData/>
  </xdr:twoCellAnchor>
  <xdr:twoCellAnchor editAs="oneCell">
    <xdr:from>
      <xdr:col>1</xdr:col>
      <xdr:colOff>666750</xdr:colOff>
      <xdr:row>0</xdr:row>
      <xdr:rowOff>142875</xdr:rowOff>
    </xdr:from>
    <xdr:to>
      <xdr:col>1</xdr:col>
      <xdr:colOff>1781175</xdr:colOff>
      <xdr:row>1</xdr:row>
      <xdr:rowOff>304800</xdr:rowOff>
    </xdr:to>
    <xdr:pic>
      <xdr:nvPicPr>
        <xdr:cNvPr id="189576" name="Resim 2"/>
        <xdr:cNvPicPr>
          <a:picLocks noChangeAspect="1"/>
        </xdr:cNvPicPr>
      </xdr:nvPicPr>
      <xdr:blipFill>
        <a:blip xmlns:r="http://schemas.openxmlformats.org/officeDocument/2006/relationships" r:embed="rId2" cstate="print"/>
        <a:srcRect/>
        <a:stretch>
          <a:fillRect/>
        </a:stretch>
      </xdr:blipFill>
      <xdr:spPr bwMode="auto">
        <a:xfrm>
          <a:off x="1276350" y="142875"/>
          <a:ext cx="1114425" cy="8953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1266825</xdr:colOff>
      <xdr:row>0</xdr:row>
      <xdr:rowOff>95250</xdr:rowOff>
    </xdr:from>
    <xdr:to>
      <xdr:col>15</xdr:col>
      <xdr:colOff>257175</xdr:colOff>
      <xdr:row>1</xdr:row>
      <xdr:rowOff>219075</xdr:rowOff>
    </xdr:to>
    <xdr:pic>
      <xdr:nvPicPr>
        <xdr:cNvPr id="188481" name="Resim 1"/>
        <xdr:cNvPicPr>
          <a:picLocks noChangeArrowheads="1"/>
        </xdr:cNvPicPr>
      </xdr:nvPicPr>
      <xdr:blipFill>
        <a:blip xmlns:r="http://schemas.openxmlformats.org/officeDocument/2006/relationships" r:embed="rId1" cstate="print"/>
        <a:srcRect/>
        <a:stretch>
          <a:fillRect/>
        </a:stretch>
      </xdr:blipFill>
      <xdr:spPr bwMode="auto">
        <a:xfrm>
          <a:off x="11334750" y="95250"/>
          <a:ext cx="819150" cy="733425"/>
        </a:xfrm>
        <a:prstGeom prst="rect">
          <a:avLst/>
        </a:prstGeom>
        <a:noFill/>
        <a:ln w="9525">
          <a:noFill/>
          <a:miter lim="800000"/>
          <a:headEnd/>
          <a:tailEnd/>
        </a:ln>
        <a:effectLst>
          <a:outerShdw dist="35921" dir="2700000" algn="ctr" rotWithShape="0">
            <a:srgbClr val="808080"/>
          </a:outerShdw>
        </a:effectLst>
      </xdr:spPr>
    </xdr:pic>
    <xdr:clientData/>
  </xdr:twoCellAnchor>
  <xdr:twoCellAnchor editAs="oneCell">
    <xdr:from>
      <xdr:col>2</xdr:col>
      <xdr:colOff>447675</xdr:colOff>
      <xdr:row>0</xdr:row>
      <xdr:rowOff>161925</xdr:rowOff>
    </xdr:from>
    <xdr:to>
      <xdr:col>3</xdr:col>
      <xdr:colOff>771525</xdr:colOff>
      <xdr:row>1</xdr:row>
      <xdr:rowOff>171450</xdr:rowOff>
    </xdr:to>
    <xdr:pic>
      <xdr:nvPicPr>
        <xdr:cNvPr id="188556" name="Resim 2"/>
        <xdr:cNvPicPr>
          <a:picLocks noChangeAspect="1"/>
        </xdr:cNvPicPr>
      </xdr:nvPicPr>
      <xdr:blipFill>
        <a:blip xmlns:r="http://schemas.openxmlformats.org/officeDocument/2006/relationships" r:embed="rId2" cstate="print"/>
        <a:srcRect/>
        <a:stretch>
          <a:fillRect/>
        </a:stretch>
      </xdr:blipFill>
      <xdr:spPr bwMode="auto">
        <a:xfrm>
          <a:off x="1057275" y="161925"/>
          <a:ext cx="933450" cy="6191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1428750</xdr:colOff>
      <xdr:row>0</xdr:row>
      <xdr:rowOff>66675</xdr:rowOff>
    </xdr:from>
    <xdr:to>
      <xdr:col>15</xdr:col>
      <xdr:colOff>485775</xdr:colOff>
      <xdr:row>1</xdr:row>
      <xdr:rowOff>304800</xdr:rowOff>
    </xdr:to>
    <xdr:pic macro="[0]!gizliceooo">
      <xdr:nvPicPr>
        <xdr:cNvPr id="162117" name="Resim 1"/>
        <xdr:cNvPicPr>
          <a:picLocks noChangeArrowheads="1"/>
        </xdr:cNvPicPr>
      </xdr:nvPicPr>
      <xdr:blipFill>
        <a:blip xmlns:r="http://schemas.openxmlformats.org/officeDocument/2006/relationships" r:embed="rId1" cstate="print"/>
        <a:srcRect/>
        <a:stretch>
          <a:fillRect/>
        </a:stretch>
      </xdr:blipFill>
      <xdr:spPr bwMode="auto">
        <a:xfrm>
          <a:off x="10191750" y="66675"/>
          <a:ext cx="838200" cy="876300"/>
        </a:xfrm>
        <a:prstGeom prst="rect">
          <a:avLst/>
        </a:prstGeom>
        <a:noFill/>
        <a:ln w="9525">
          <a:noFill/>
          <a:miter lim="800000"/>
          <a:headEnd/>
          <a:tailEnd/>
        </a:ln>
        <a:effectLst>
          <a:outerShdw dist="35921" dir="2700000" algn="ctr" rotWithShape="0">
            <a:srgbClr val="808080"/>
          </a:outerShdw>
        </a:effectLst>
      </xdr:spPr>
    </xdr:pic>
    <xdr:clientData/>
  </xdr:twoCellAnchor>
  <xdr:twoCellAnchor editAs="oneCell">
    <xdr:from>
      <xdr:col>2</xdr:col>
      <xdr:colOff>95250</xdr:colOff>
      <xdr:row>0</xdr:row>
      <xdr:rowOff>57150</xdr:rowOff>
    </xdr:from>
    <xdr:to>
      <xdr:col>3</xdr:col>
      <xdr:colOff>133350</xdr:colOff>
      <xdr:row>1</xdr:row>
      <xdr:rowOff>285750</xdr:rowOff>
    </xdr:to>
    <xdr:pic>
      <xdr:nvPicPr>
        <xdr:cNvPr id="162206" name="Resim 3"/>
        <xdr:cNvPicPr>
          <a:picLocks noChangeAspect="1"/>
        </xdr:cNvPicPr>
      </xdr:nvPicPr>
      <xdr:blipFill>
        <a:blip xmlns:r="http://schemas.openxmlformats.org/officeDocument/2006/relationships" r:embed="rId2" cstate="print"/>
        <a:srcRect/>
        <a:stretch>
          <a:fillRect/>
        </a:stretch>
      </xdr:blipFill>
      <xdr:spPr bwMode="auto">
        <a:xfrm>
          <a:off x="1009650" y="57150"/>
          <a:ext cx="876300" cy="866775"/>
        </a:xfrm>
        <a:prstGeom prst="rect">
          <a:avLst/>
        </a:prstGeom>
        <a:noFill/>
        <a:ln w="9525">
          <a:noFill/>
          <a:miter lim="800000"/>
          <a:headEnd/>
          <a:tailEnd/>
        </a:ln>
      </xdr:spPr>
    </xdr:pic>
    <xdr:clientData/>
  </xdr:twoCellAnchor>
  <xdr:twoCellAnchor>
    <xdr:from>
      <xdr:col>18</xdr:col>
      <xdr:colOff>0</xdr:colOff>
      <xdr:row>2</xdr:row>
      <xdr:rowOff>0</xdr:rowOff>
    </xdr:from>
    <xdr:to>
      <xdr:col>23</xdr:col>
      <xdr:colOff>174625</xdr:colOff>
      <xdr:row>7</xdr:row>
      <xdr:rowOff>218281</xdr:rowOff>
    </xdr:to>
    <xdr:sp macro="" textlink="">
      <xdr:nvSpPr>
        <xdr:cNvPr id="4" name="3 Metin kutusu"/>
        <xdr:cNvSpPr txBox="1"/>
      </xdr:nvSpPr>
      <xdr:spPr>
        <a:xfrm>
          <a:off x="12721167" y="952500"/>
          <a:ext cx="2905125" cy="15835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tr-TR" sz="1100"/>
            <a:t>Adres Çubuğu üzerinde bulunan Güvenlik Uyarısında</a:t>
          </a:r>
          <a:r>
            <a:rPr lang="tr-TR" sz="1100" baseline="0"/>
            <a:t> Seçenekler Bu içeriği etkinleştiri seçmeniz gerekiyor.</a:t>
          </a:r>
        </a:p>
        <a:p>
          <a:r>
            <a:rPr lang="tr-TR" sz="1100"/>
            <a:t>Eğer</a:t>
          </a:r>
          <a:r>
            <a:rPr lang="tr-TR" sz="1100" baseline="0"/>
            <a:t> ilinizde el kronometresi kullanılıyorsa "Derece " olan bölüme yazmanız gerekiyor elektronik bölümde çevirili halini göreceksiniz.Federasyon logosunu tıkladığınız zaman el kronometresi bölümü gizlenecektir</a:t>
          </a:r>
          <a:endParaRPr lang="tr-TR"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666750</xdr:colOff>
      <xdr:row>0</xdr:row>
      <xdr:rowOff>104775</xdr:rowOff>
    </xdr:from>
    <xdr:to>
      <xdr:col>12</xdr:col>
      <xdr:colOff>266700</xdr:colOff>
      <xdr:row>1</xdr:row>
      <xdr:rowOff>304800</xdr:rowOff>
    </xdr:to>
    <xdr:pic>
      <xdr:nvPicPr>
        <xdr:cNvPr id="166205" name="Resim 1"/>
        <xdr:cNvPicPr>
          <a:picLocks noChangeArrowheads="1"/>
        </xdr:cNvPicPr>
      </xdr:nvPicPr>
      <xdr:blipFill>
        <a:blip xmlns:r="http://schemas.openxmlformats.org/officeDocument/2006/relationships" r:embed="rId1" cstate="print"/>
        <a:srcRect/>
        <a:stretch>
          <a:fillRect/>
        </a:stretch>
      </xdr:blipFill>
      <xdr:spPr bwMode="auto">
        <a:xfrm>
          <a:off x="8448675" y="104775"/>
          <a:ext cx="819150" cy="819150"/>
        </a:xfrm>
        <a:prstGeom prst="rect">
          <a:avLst/>
        </a:prstGeom>
        <a:noFill/>
        <a:ln w="9525">
          <a:noFill/>
          <a:miter lim="800000"/>
          <a:headEnd/>
          <a:tailEnd/>
        </a:ln>
        <a:effectLst>
          <a:outerShdw dist="35921" dir="2700000" algn="ctr" rotWithShape="0">
            <a:srgbClr val="808080"/>
          </a:outerShdw>
        </a:effectLst>
      </xdr:spPr>
    </xdr:pic>
    <xdr:clientData/>
  </xdr:twoCellAnchor>
  <xdr:twoCellAnchor editAs="oneCell">
    <xdr:from>
      <xdr:col>1</xdr:col>
      <xdr:colOff>0</xdr:colOff>
      <xdr:row>0</xdr:row>
      <xdr:rowOff>76200</xdr:rowOff>
    </xdr:from>
    <xdr:to>
      <xdr:col>3</xdr:col>
      <xdr:colOff>409575</xdr:colOff>
      <xdr:row>2</xdr:row>
      <xdr:rowOff>0</xdr:rowOff>
    </xdr:to>
    <xdr:pic>
      <xdr:nvPicPr>
        <xdr:cNvPr id="166280" name="Resim 3"/>
        <xdr:cNvPicPr>
          <a:picLocks noChangeAspect="1"/>
        </xdr:cNvPicPr>
      </xdr:nvPicPr>
      <xdr:blipFill>
        <a:blip xmlns:r="http://schemas.openxmlformats.org/officeDocument/2006/relationships" r:embed="rId2" cstate="print"/>
        <a:srcRect/>
        <a:stretch>
          <a:fillRect/>
        </a:stretch>
      </xdr:blipFill>
      <xdr:spPr bwMode="auto">
        <a:xfrm>
          <a:off x="400050" y="76200"/>
          <a:ext cx="876300" cy="866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ayfa1">
    <tabColor rgb="FFFFFF00"/>
  </sheetPr>
  <dimension ref="A1:K30"/>
  <sheetViews>
    <sheetView view="pageBreakPreview" zoomScale="112" zoomScaleNormal="100" zoomScaleSheetLayoutView="112" workbookViewId="0">
      <selection activeCell="A24" sqref="A24:E24"/>
    </sheetView>
  </sheetViews>
  <sheetFormatPr defaultRowHeight="12.75"/>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c r="A1" s="181"/>
      <c r="B1" s="182"/>
      <c r="C1" s="182"/>
      <c r="D1" s="182"/>
      <c r="E1" s="182"/>
      <c r="F1" s="182"/>
      <c r="G1" s="182"/>
      <c r="H1" s="182"/>
      <c r="I1" s="182"/>
      <c r="J1" s="182"/>
      <c r="K1" s="183"/>
    </row>
    <row r="2" spans="1:11" ht="116.25" customHeight="1">
      <c r="A2" s="407" t="s">
        <v>120</v>
      </c>
      <c r="B2" s="408"/>
      <c r="C2" s="408"/>
      <c r="D2" s="408"/>
      <c r="E2" s="408"/>
      <c r="F2" s="408"/>
      <c r="G2" s="408"/>
      <c r="H2" s="408"/>
      <c r="I2" s="408"/>
      <c r="J2" s="408"/>
      <c r="K2" s="409"/>
    </row>
    <row r="3" spans="1:11" ht="14.25">
      <c r="A3" s="184"/>
      <c r="B3" s="185"/>
      <c r="C3" s="185"/>
      <c r="D3" s="185"/>
      <c r="E3" s="185"/>
      <c r="F3" s="185"/>
      <c r="G3" s="185"/>
      <c r="H3" s="185"/>
      <c r="I3" s="185"/>
      <c r="J3" s="185"/>
      <c r="K3" s="186"/>
    </row>
    <row r="4" spans="1:11">
      <c r="A4" s="187"/>
      <c r="B4" s="188"/>
      <c r="C4" s="188"/>
      <c r="D4" s="188"/>
      <c r="E4" s="188"/>
      <c r="F4" s="188"/>
      <c r="G4" s="188"/>
      <c r="H4" s="188"/>
      <c r="I4" s="188"/>
      <c r="J4" s="188"/>
      <c r="K4" s="189"/>
    </row>
    <row r="5" spans="1:11">
      <c r="A5" s="187"/>
      <c r="B5" s="188"/>
      <c r="C5" s="188"/>
      <c r="D5" s="188"/>
      <c r="E5" s="188"/>
      <c r="F5" s="188"/>
      <c r="G5" s="188"/>
      <c r="H5" s="188"/>
      <c r="I5" s="188"/>
      <c r="J5" s="188"/>
      <c r="K5" s="189"/>
    </row>
    <row r="6" spans="1:11">
      <c r="A6" s="187"/>
      <c r="B6" s="188"/>
      <c r="C6" s="188"/>
      <c r="D6" s="188"/>
      <c r="E6" s="188"/>
      <c r="F6" s="188"/>
      <c r="G6" s="188"/>
      <c r="H6" s="188"/>
      <c r="I6" s="188"/>
      <c r="J6" s="188"/>
      <c r="K6" s="189"/>
    </row>
    <row r="7" spans="1:11">
      <c r="A7" s="187"/>
      <c r="B7" s="188"/>
      <c r="C7" s="188"/>
      <c r="D7" s="188"/>
      <c r="E7" s="188"/>
      <c r="F7" s="188"/>
      <c r="G7" s="188"/>
      <c r="H7" s="188"/>
      <c r="I7" s="188"/>
      <c r="J7" s="188"/>
      <c r="K7" s="189"/>
    </row>
    <row r="8" spans="1:11">
      <c r="A8" s="187"/>
      <c r="B8" s="188"/>
      <c r="C8" s="188"/>
      <c r="D8" s="188"/>
      <c r="E8" s="188"/>
      <c r="F8" s="188"/>
      <c r="G8" s="188"/>
      <c r="H8" s="188"/>
      <c r="I8" s="188"/>
      <c r="J8" s="188"/>
      <c r="K8" s="189"/>
    </row>
    <row r="9" spans="1:11">
      <c r="A9" s="187"/>
      <c r="B9" s="188"/>
      <c r="C9" s="188"/>
      <c r="D9" s="188"/>
      <c r="E9" s="188"/>
      <c r="F9" s="188"/>
      <c r="G9" s="188"/>
      <c r="H9" s="188"/>
      <c r="I9" s="188"/>
      <c r="J9" s="188"/>
      <c r="K9" s="189"/>
    </row>
    <row r="10" spans="1:11">
      <c r="A10" s="187"/>
      <c r="B10" s="188"/>
      <c r="C10" s="188"/>
      <c r="D10" s="188"/>
      <c r="E10" s="188"/>
      <c r="F10" s="188"/>
      <c r="G10" s="188"/>
      <c r="H10" s="188"/>
      <c r="I10" s="188"/>
      <c r="J10" s="188"/>
      <c r="K10" s="189"/>
    </row>
    <row r="11" spans="1:11">
      <c r="A11" s="187"/>
      <c r="B11" s="188"/>
      <c r="C11" s="188"/>
      <c r="D11" s="188"/>
      <c r="E11" s="188"/>
      <c r="F11" s="188"/>
      <c r="G11" s="188"/>
      <c r="H11" s="188"/>
      <c r="I11" s="188"/>
      <c r="J11" s="188"/>
      <c r="K11" s="189"/>
    </row>
    <row r="12" spans="1:11" ht="51.75" customHeight="1">
      <c r="A12" s="428"/>
      <c r="B12" s="429"/>
      <c r="C12" s="429"/>
      <c r="D12" s="429"/>
      <c r="E12" s="429"/>
      <c r="F12" s="429"/>
      <c r="G12" s="429"/>
      <c r="H12" s="429"/>
      <c r="I12" s="429"/>
      <c r="J12" s="429"/>
      <c r="K12" s="430"/>
    </row>
    <row r="13" spans="1:11" ht="71.25" customHeight="1">
      <c r="A13" s="410"/>
      <c r="B13" s="411"/>
      <c r="C13" s="411"/>
      <c r="D13" s="411"/>
      <c r="E13" s="411"/>
      <c r="F13" s="411"/>
      <c r="G13" s="411"/>
      <c r="H13" s="411"/>
      <c r="I13" s="411"/>
      <c r="J13" s="411"/>
      <c r="K13" s="412"/>
    </row>
    <row r="14" spans="1:11" ht="72" customHeight="1">
      <c r="A14" s="416" t="str">
        <f>F19</f>
        <v>2014-15 Öğretim Yılı Okullararası Puanlı  Atletizm Grup Yarışmaları</v>
      </c>
      <c r="B14" s="417"/>
      <c r="C14" s="417"/>
      <c r="D14" s="417"/>
      <c r="E14" s="417"/>
      <c r="F14" s="417"/>
      <c r="G14" s="417"/>
      <c r="H14" s="417"/>
      <c r="I14" s="417"/>
      <c r="J14" s="417"/>
      <c r="K14" s="418"/>
    </row>
    <row r="15" spans="1:11" ht="51.75" customHeight="1">
      <c r="A15" s="413"/>
      <c r="B15" s="414"/>
      <c r="C15" s="414"/>
      <c r="D15" s="414"/>
      <c r="E15" s="414"/>
      <c r="F15" s="414"/>
      <c r="G15" s="414"/>
      <c r="H15" s="414"/>
      <c r="I15" s="414"/>
      <c r="J15" s="414"/>
      <c r="K15" s="415"/>
    </row>
    <row r="16" spans="1:11">
      <c r="A16" s="187"/>
      <c r="B16" s="188"/>
      <c r="C16" s="188"/>
      <c r="D16" s="188"/>
      <c r="E16" s="188"/>
      <c r="F16" s="188"/>
      <c r="G16" s="188"/>
      <c r="H16" s="188"/>
      <c r="I16" s="188"/>
      <c r="J16" s="188"/>
      <c r="K16" s="189"/>
    </row>
    <row r="17" spans="1:11" ht="25.5">
      <c r="A17" s="431"/>
      <c r="B17" s="432"/>
      <c r="C17" s="432"/>
      <c r="D17" s="432"/>
      <c r="E17" s="432"/>
      <c r="F17" s="432"/>
      <c r="G17" s="432"/>
      <c r="H17" s="432"/>
      <c r="I17" s="432"/>
      <c r="J17" s="432"/>
      <c r="K17" s="433"/>
    </row>
    <row r="18" spans="1:11" ht="24.75" customHeight="1">
      <c r="A18" s="425" t="s">
        <v>61</v>
      </c>
      <c r="B18" s="426"/>
      <c r="C18" s="426"/>
      <c r="D18" s="426"/>
      <c r="E18" s="426"/>
      <c r="F18" s="426"/>
      <c r="G18" s="426"/>
      <c r="H18" s="426"/>
      <c r="I18" s="426"/>
      <c r="J18" s="426"/>
      <c r="K18" s="427"/>
    </row>
    <row r="19" spans="1:11" s="36" customFormat="1" ht="35.25" customHeight="1">
      <c r="A19" s="440" t="s">
        <v>57</v>
      </c>
      <c r="B19" s="441"/>
      <c r="C19" s="441"/>
      <c r="D19" s="441"/>
      <c r="E19" s="442"/>
      <c r="F19" s="422" t="s">
        <v>352</v>
      </c>
      <c r="G19" s="423"/>
      <c r="H19" s="423"/>
      <c r="I19" s="423"/>
      <c r="J19" s="423"/>
      <c r="K19" s="424"/>
    </row>
    <row r="20" spans="1:11" s="36" customFormat="1" ht="35.25" customHeight="1">
      <c r="A20" s="443" t="s">
        <v>58</v>
      </c>
      <c r="B20" s="444"/>
      <c r="C20" s="444"/>
      <c r="D20" s="444"/>
      <c r="E20" s="445"/>
      <c r="F20" s="422" t="s">
        <v>336</v>
      </c>
      <c r="G20" s="423"/>
      <c r="H20" s="423"/>
      <c r="I20" s="423"/>
      <c r="J20" s="423"/>
      <c r="K20" s="424"/>
    </row>
    <row r="21" spans="1:11" s="36" customFormat="1" ht="35.25" customHeight="1">
      <c r="A21" s="443" t="s">
        <v>59</v>
      </c>
      <c r="B21" s="444"/>
      <c r="C21" s="444"/>
      <c r="D21" s="444"/>
      <c r="E21" s="445"/>
      <c r="F21" s="422" t="s">
        <v>270</v>
      </c>
      <c r="G21" s="423"/>
      <c r="H21" s="423"/>
      <c r="I21" s="423"/>
      <c r="J21" s="423"/>
      <c r="K21" s="424"/>
    </row>
    <row r="22" spans="1:11" s="36" customFormat="1" ht="35.25" customHeight="1">
      <c r="A22" s="443" t="s">
        <v>60</v>
      </c>
      <c r="B22" s="444"/>
      <c r="C22" s="444"/>
      <c r="D22" s="444"/>
      <c r="E22" s="445"/>
      <c r="F22" s="422" t="s">
        <v>353</v>
      </c>
      <c r="G22" s="423"/>
      <c r="H22" s="423"/>
      <c r="I22" s="423"/>
      <c r="J22" s="423"/>
      <c r="K22" s="424"/>
    </row>
    <row r="23" spans="1:11" s="36" customFormat="1" ht="35.25" customHeight="1">
      <c r="A23" s="419" t="s">
        <v>62</v>
      </c>
      <c r="B23" s="420"/>
      <c r="C23" s="420"/>
      <c r="D23" s="420"/>
      <c r="E23" s="421"/>
      <c r="F23" s="190"/>
      <c r="G23" s="191"/>
      <c r="H23" s="191"/>
      <c r="I23" s="191"/>
      <c r="J23" s="191"/>
      <c r="K23" s="192"/>
    </row>
    <row r="24" spans="1:11" ht="31.5" customHeight="1">
      <c r="A24" s="419" t="s">
        <v>354</v>
      </c>
      <c r="B24" s="420"/>
      <c r="C24" s="420"/>
      <c r="D24" s="420"/>
      <c r="E24" s="421"/>
      <c r="F24" s="190"/>
      <c r="G24" s="191"/>
      <c r="H24" s="191"/>
      <c r="I24" s="191"/>
      <c r="J24" s="191"/>
      <c r="K24" s="192"/>
    </row>
    <row r="25" spans="1:11" ht="20.25">
      <c r="A25" s="437"/>
      <c r="B25" s="438"/>
      <c r="C25" s="438"/>
      <c r="D25" s="438"/>
      <c r="E25" s="438"/>
      <c r="F25" s="438"/>
      <c r="G25" s="438"/>
      <c r="H25" s="438"/>
      <c r="I25" s="438"/>
      <c r="J25" s="438"/>
      <c r="K25" s="439"/>
    </row>
    <row r="26" spans="1:11">
      <c r="A26" s="187"/>
      <c r="B26" s="188"/>
      <c r="C26" s="188"/>
      <c r="D26" s="188"/>
      <c r="E26" s="188"/>
      <c r="F26" s="188"/>
      <c r="G26" s="188"/>
      <c r="H26" s="188"/>
      <c r="I26" s="188"/>
      <c r="J26" s="188"/>
      <c r="K26" s="189"/>
    </row>
    <row r="27" spans="1:11" ht="20.25">
      <c r="A27" s="434"/>
      <c r="B27" s="435"/>
      <c r="C27" s="435"/>
      <c r="D27" s="435"/>
      <c r="E27" s="435"/>
      <c r="F27" s="435"/>
      <c r="G27" s="435"/>
      <c r="H27" s="435"/>
      <c r="I27" s="435"/>
      <c r="J27" s="435"/>
      <c r="K27" s="436"/>
    </row>
    <row r="28" spans="1:11">
      <c r="A28" s="187"/>
      <c r="B28" s="188"/>
      <c r="C28" s="188"/>
      <c r="D28" s="188"/>
      <c r="E28" s="188"/>
      <c r="F28" s="188"/>
      <c r="G28" s="188"/>
      <c r="H28" s="188"/>
      <c r="I28" s="188"/>
      <c r="J28" s="188"/>
      <c r="K28" s="189"/>
    </row>
    <row r="29" spans="1:11">
      <c r="A29" s="187"/>
      <c r="B29" s="188"/>
      <c r="C29" s="188"/>
      <c r="D29" s="188"/>
      <c r="E29" s="188"/>
      <c r="F29" s="188"/>
      <c r="G29" s="188"/>
      <c r="H29" s="188"/>
      <c r="I29" s="188"/>
      <c r="J29" s="188"/>
      <c r="K29" s="189"/>
    </row>
    <row r="30" spans="1:11">
      <c r="A30" s="193"/>
      <c r="B30" s="194"/>
      <c r="C30" s="194"/>
      <c r="D30" s="194"/>
      <c r="E30" s="194"/>
      <c r="F30" s="194"/>
      <c r="G30" s="194"/>
      <c r="H30" s="194"/>
      <c r="I30" s="194"/>
      <c r="J30" s="194"/>
      <c r="K30" s="195"/>
    </row>
  </sheetData>
  <mergeCells count="19">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s>
  <phoneticPr fontId="1" type="noConversion"/>
  <printOptions horizontalCentered="1" verticalCentered="1"/>
  <pageMargins left="0.55118110236220474" right="0.27559055118110237" top="0.47244094488188981" bottom="0.27559055118110237" header="0.35433070866141736" footer="0.15748031496062992"/>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sheetPr codeName="Sayfa10">
    <tabColor rgb="FFFF0000"/>
  </sheetPr>
  <dimension ref="A1:V63"/>
  <sheetViews>
    <sheetView view="pageBreakPreview" topLeftCell="A7" zoomScale="90" zoomScaleNormal="100" zoomScaleSheetLayoutView="90" workbookViewId="0">
      <selection activeCell="L14" sqref="L14"/>
    </sheetView>
  </sheetViews>
  <sheetFormatPr defaultRowHeight="12.75"/>
  <cols>
    <col min="1" max="1" width="4.85546875" style="28" customWidth="1"/>
    <col min="2" max="2" width="8.85546875" style="28" customWidth="1"/>
    <col min="3" max="3" width="12.5703125" style="21" customWidth="1"/>
    <col min="4" max="4" width="20.140625" style="54" customWidth="1"/>
    <col min="5" max="5" width="23.7109375" style="54" customWidth="1"/>
    <col min="6" max="6" width="9.28515625" style="211" customWidth="1"/>
    <col min="7" max="7" width="7.5703125" style="29" customWidth="1"/>
    <col min="8" max="8" width="1" style="21" customWidth="1"/>
    <col min="9" max="9" width="4.42578125" style="28" customWidth="1"/>
    <col min="10" max="10" width="12.42578125" style="28" hidden="1" customWidth="1"/>
    <col min="11" max="11" width="6.5703125" style="28" customWidth="1"/>
    <col min="12" max="12" width="11.5703125" style="30" customWidth="1"/>
    <col min="13" max="13" width="14.7109375" style="58" bestFit="1" customWidth="1"/>
    <col min="14" max="14" width="26.7109375" style="58" customWidth="1"/>
    <col min="15" max="15" width="11.140625" style="58" customWidth="1"/>
    <col min="16" max="16" width="10.140625" style="211" hidden="1" customWidth="1"/>
    <col min="17" max="17" width="7.7109375" style="21" customWidth="1"/>
    <col min="18" max="18" width="5.7109375" style="21" customWidth="1"/>
    <col min="19" max="20" width="9.140625" style="21"/>
    <col min="21" max="21" width="7.7109375" style="320" bestFit="1" customWidth="1"/>
    <col min="22" max="22" width="5.5703125" style="20" bestFit="1" customWidth="1"/>
    <col min="23" max="16384" width="9.140625" style="21"/>
  </cols>
  <sheetData>
    <row r="1" spans="1:22" s="10" customFormat="1" ht="50.25" customHeight="1">
      <c r="A1" s="471" t="str">
        <f>('YARIŞMA BİLGİLERİ'!A2)</f>
        <v>Gençlik ve Spor Bakanlığı
Spor Genel Müdürlüğü
Spor Faaliyetleri Daire Başkanlığı</v>
      </c>
      <c r="B1" s="471"/>
      <c r="C1" s="471"/>
      <c r="D1" s="471"/>
      <c r="E1" s="471"/>
      <c r="F1" s="471"/>
      <c r="G1" s="471"/>
      <c r="H1" s="471"/>
      <c r="I1" s="471"/>
      <c r="J1" s="471"/>
      <c r="K1" s="471"/>
      <c r="L1" s="471"/>
      <c r="M1" s="471"/>
      <c r="N1" s="471"/>
      <c r="O1" s="471"/>
      <c r="P1" s="471"/>
      <c r="Q1" s="471"/>
      <c r="U1" s="319"/>
      <c r="V1" s="307"/>
    </row>
    <row r="2" spans="1:22" s="10" customFormat="1" ht="24.75" customHeight="1">
      <c r="A2" s="474" t="str">
        <f>'YARIŞMA BİLGİLERİ'!F19</f>
        <v>2014-15 Öğretim Yılı Okullararası Puanlı  Atletizm Grup Yarışmaları</v>
      </c>
      <c r="B2" s="474"/>
      <c r="C2" s="474"/>
      <c r="D2" s="474"/>
      <c r="E2" s="474"/>
      <c r="F2" s="474"/>
      <c r="G2" s="474"/>
      <c r="H2" s="474"/>
      <c r="I2" s="474"/>
      <c r="J2" s="474"/>
      <c r="K2" s="474"/>
      <c r="L2" s="474"/>
      <c r="M2" s="474"/>
      <c r="N2" s="474"/>
      <c r="O2" s="474"/>
      <c r="P2" s="474"/>
      <c r="Q2" s="474"/>
      <c r="U2" s="319"/>
      <c r="V2" s="307"/>
    </row>
    <row r="3" spans="1:22" s="12" customFormat="1" ht="29.25" customHeight="1">
      <c r="A3" s="475" t="s">
        <v>70</v>
      </c>
      <c r="B3" s="475"/>
      <c r="C3" s="475"/>
      <c r="D3" s="476" t="str">
        <f>'YARIŞMA PROGRAMI'!C12</f>
        <v>1000 Metre</v>
      </c>
      <c r="E3" s="476"/>
      <c r="F3" s="477" t="s">
        <v>46</v>
      </c>
      <c r="G3" s="477"/>
      <c r="H3" s="11" t="s">
        <v>55</v>
      </c>
      <c r="I3" s="538">
        <f>'YARIŞMA PROGRAMI'!D12</f>
        <v>31014</v>
      </c>
      <c r="J3" s="538"/>
      <c r="K3" s="538"/>
      <c r="L3" s="538"/>
      <c r="M3" s="89"/>
      <c r="N3" s="486"/>
      <c r="O3" s="486"/>
      <c r="P3" s="486"/>
      <c r="Q3" s="486"/>
      <c r="U3" s="319"/>
      <c r="V3" s="307"/>
    </row>
    <row r="4" spans="1:22" s="12" customFormat="1" ht="17.25" customHeight="1">
      <c r="A4" s="478" t="s">
        <v>59</v>
      </c>
      <c r="B4" s="478"/>
      <c r="C4" s="478"/>
      <c r="D4" s="479" t="str">
        <f>'YARIŞMA BİLGİLERİ'!F21</f>
        <v>Küçük Erkek</v>
      </c>
      <c r="E4" s="479"/>
      <c r="F4" s="212"/>
      <c r="G4" s="34"/>
      <c r="H4" s="34"/>
      <c r="I4" s="34"/>
      <c r="J4" s="34"/>
      <c r="K4" s="34"/>
      <c r="L4" s="35"/>
      <c r="M4" s="90" t="s">
        <v>5</v>
      </c>
      <c r="N4" s="487" t="str">
        <f>'YARIŞMA PROGRAMI'!B12</f>
        <v>26 Nisan 2015 - 10.30</v>
      </c>
      <c r="O4" s="487"/>
      <c r="P4" s="487"/>
      <c r="Q4" s="487"/>
      <c r="U4" s="319"/>
      <c r="V4" s="307"/>
    </row>
    <row r="5" spans="1:22" s="10" customFormat="1" ht="15" customHeight="1">
      <c r="A5" s="13"/>
      <c r="B5" s="13"/>
      <c r="C5" s="14"/>
      <c r="D5" s="15"/>
      <c r="E5" s="16"/>
      <c r="F5" s="213"/>
      <c r="G5" s="16"/>
      <c r="H5" s="16"/>
      <c r="I5" s="13"/>
      <c r="J5" s="13"/>
      <c r="K5" s="13"/>
      <c r="L5" s="17"/>
      <c r="M5" s="18"/>
      <c r="N5" s="521">
        <f ca="1">NOW()</f>
        <v>42120.560325810184</v>
      </c>
      <c r="O5" s="521"/>
      <c r="P5" s="521"/>
      <c r="Q5" s="521"/>
      <c r="U5" s="319"/>
      <c r="V5" s="307"/>
    </row>
    <row r="6" spans="1:22" s="19" customFormat="1" ht="18.75" customHeight="1">
      <c r="A6" s="480" t="s">
        <v>12</v>
      </c>
      <c r="B6" s="482" t="s">
        <v>53</v>
      </c>
      <c r="C6" s="484" t="s">
        <v>66</v>
      </c>
      <c r="D6" s="481" t="s">
        <v>14</v>
      </c>
      <c r="E6" s="481" t="s">
        <v>161</v>
      </c>
      <c r="F6" s="537" t="s">
        <v>15</v>
      </c>
      <c r="G6" s="489" t="s">
        <v>269</v>
      </c>
      <c r="I6" s="326" t="s">
        <v>16</v>
      </c>
      <c r="J6" s="327"/>
      <c r="K6" s="327"/>
      <c r="L6" s="327"/>
      <c r="M6" s="327"/>
      <c r="N6" s="327"/>
      <c r="O6" s="327"/>
      <c r="P6" s="327"/>
      <c r="Q6" s="328"/>
      <c r="U6" s="320"/>
      <c r="V6" s="20"/>
    </row>
    <row r="7" spans="1:22" ht="26.25" customHeight="1">
      <c r="A7" s="480"/>
      <c r="B7" s="483"/>
      <c r="C7" s="484"/>
      <c r="D7" s="481"/>
      <c r="E7" s="481"/>
      <c r="F7" s="537"/>
      <c r="G7" s="490"/>
      <c r="H7" s="20"/>
      <c r="I7" s="51" t="s">
        <v>12</v>
      </c>
      <c r="J7" s="51" t="s">
        <v>54</v>
      </c>
      <c r="K7" s="51" t="s">
        <v>53</v>
      </c>
      <c r="L7" s="142" t="s">
        <v>13</v>
      </c>
      <c r="M7" s="143" t="s">
        <v>14</v>
      </c>
      <c r="N7" s="143" t="s">
        <v>161</v>
      </c>
      <c r="O7" s="143" t="s">
        <v>340</v>
      </c>
      <c r="P7" s="370" t="s">
        <v>339</v>
      </c>
      <c r="Q7" s="51" t="s">
        <v>28</v>
      </c>
    </row>
    <row r="8" spans="1:22" s="19" customFormat="1" ht="27.75" customHeight="1" thickBot="1">
      <c r="A8" s="382">
        <v>1</v>
      </c>
      <c r="B8" s="382">
        <v>76</v>
      </c>
      <c r="C8" s="383">
        <v>37975</v>
      </c>
      <c r="D8" s="384" t="s">
        <v>483</v>
      </c>
      <c r="E8" s="385" t="s">
        <v>484</v>
      </c>
      <c r="F8" s="589">
        <v>30591</v>
      </c>
      <c r="G8" s="387">
        <f>IF(ISTEXT(F8)," ",IFERROR(VLOOKUP(SMALL(PUAN!$C$5:$D$109,COUNTIF(PUAN!$C$5:$D$109,"&lt;"&amp;F8)+1),PUAN!$C$5:$D$109,2,0),"    "))</f>
        <v>61</v>
      </c>
      <c r="H8" s="22"/>
      <c r="I8" s="23">
        <v>1</v>
      </c>
      <c r="J8" s="24" t="s">
        <v>271</v>
      </c>
      <c r="K8" s="25">
        <f>IF(ISERROR(VLOOKUP(J8,'KAYIT LİSTESİ'!$B$4:$H$1000,2,0)),"",(VLOOKUP(J8,'KAYIT LİSTESİ'!$B$4:$H$1000,2,0)))</f>
        <v>2</v>
      </c>
      <c r="L8" s="26">
        <f>IF(ISERROR(VLOOKUP(J8,'KAYIT LİSTESİ'!$B$4:$H$1000,4,0)),"",(VLOOKUP(J8,'KAYIT LİSTESİ'!$B$4:$H$1000,4,0)))</f>
        <v>37913</v>
      </c>
      <c r="M8" s="52" t="str">
        <f>IF(ISERROR(VLOOKUP(J8,'KAYIT LİSTESİ'!$B$4:$H$1000,5,0)),"",(VLOOKUP(J8,'KAYIT LİSTESİ'!$B$4:$H$1000,5,0)))</f>
        <v>ONUR ÇOLAK</v>
      </c>
      <c r="N8" s="52" t="str">
        <f>IF(ISERROR(VLOOKUP(J8,'KAYIT LİSTESİ'!$B$4:$H$1000,6,0)),"",(VLOOKUP(J8,'KAYIT LİSTESİ'!$B$4:$H$1000,6,0)))</f>
        <v>BARTIN MERKEZ İMAM HATİP ORTAOKULU</v>
      </c>
      <c r="O8" s="368">
        <v>34696</v>
      </c>
      <c r="P8" s="208"/>
      <c r="Q8" s="25">
        <v>11</v>
      </c>
      <c r="U8" s="320"/>
      <c r="V8" s="20"/>
    </row>
    <row r="9" spans="1:22" s="19" customFormat="1" ht="27.75" customHeight="1">
      <c r="A9" s="376">
        <v>2</v>
      </c>
      <c r="B9" s="376">
        <v>72</v>
      </c>
      <c r="C9" s="377">
        <v>37988</v>
      </c>
      <c r="D9" s="378" t="s">
        <v>477</v>
      </c>
      <c r="E9" s="379" t="s">
        <v>476</v>
      </c>
      <c r="F9" s="588">
        <v>31534</v>
      </c>
      <c r="G9" s="381">
        <f>IF(ISTEXT(F9)," ",IFERROR(VLOOKUP(SMALL(PUAN!$C$5:$D$109,COUNTIF(PUAN!$C$5:$D$109,"&lt;"&amp;F9)+1),PUAN!$C$5:$D$109,2,0),"    "))</f>
        <v>46</v>
      </c>
      <c r="H9" s="22"/>
      <c r="I9" s="23">
        <v>2</v>
      </c>
      <c r="J9" s="24" t="s">
        <v>272</v>
      </c>
      <c r="K9" s="25">
        <f>IF(ISERROR(VLOOKUP(J9,'KAYIT LİSTESİ'!$B$4:$H$1000,2,0)),"",(VLOOKUP(J9,'KAYIT LİSTESİ'!$B$4:$H$1000,2,0)))</f>
        <v>43</v>
      </c>
      <c r="L9" s="26">
        <f>IF(ISERROR(VLOOKUP(J9,'KAYIT LİSTESİ'!$B$4:$H$1000,4,0)),"",(VLOOKUP(J9,'KAYIT LİSTESİ'!$B$4:$H$1000,4,0)))</f>
        <v>37735</v>
      </c>
      <c r="M9" s="52" t="str">
        <f>IF(ISERROR(VLOOKUP(J9,'KAYIT LİSTESİ'!$B$4:$H$1000,5,0)),"",(VLOOKUP(J9,'KAYIT LİSTESİ'!$B$4:$H$1000,5,0)))</f>
        <v>ÖMER KURT</v>
      </c>
      <c r="N9" s="52" t="str">
        <f>IF(ISERROR(VLOOKUP(J9,'KAYIT LİSTESİ'!$B$4:$H$1000,6,0)),"",(VLOOKUP(J9,'KAYIT LİSTESİ'!$B$4:$H$1000,6,0)))</f>
        <v>SAKARYA AŞAĞI KİRAZCA O.O</v>
      </c>
      <c r="O9" s="368">
        <v>33847</v>
      </c>
      <c r="P9" s="208"/>
      <c r="Q9" s="25">
        <v>9</v>
      </c>
      <c r="U9" s="320"/>
      <c r="V9" s="20"/>
    </row>
    <row r="10" spans="1:22" s="19" customFormat="1" ht="27.75" customHeight="1">
      <c r="A10" s="23">
        <v>3</v>
      </c>
      <c r="B10" s="23">
        <v>16</v>
      </c>
      <c r="C10" s="26" t="s">
        <v>377</v>
      </c>
      <c r="D10" s="333" t="s">
        <v>383</v>
      </c>
      <c r="E10" s="334" t="s">
        <v>382</v>
      </c>
      <c r="F10" s="208">
        <v>32298</v>
      </c>
      <c r="G10" s="335">
        <f>IF(ISTEXT(F10)," ",IFERROR(VLOOKUP(SMALL(PUAN!$C$5:$D$109,COUNTIF(PUAN!$C$5:$D$109,"&lt;"&amp;F10)+1),PUAN!$C$5:$D$109,2,0),"    "))</f>
        <v>39</v>
      </c>
      <c r="H10" s="22"/>
      <c r="I10" s="23">
        <v>3</v>
      </c>
      <c r="J10" s="24" t="s">
        <v>273</v>
      </c>
      <c r="K10" s="25">
        <f>IF(ISERROR(VLOOKUP(J10,'KAYIT LİSTESİ'!$B$4:$H$1000,2,0)),"",(VLOOKUP(J10,'KAYIT LİSTESİ'!$B$4:$H$1000,2,0)))</f>
        <v>26</v>
      </c>
      <c r="L10" s="26" t="str">
        <f>IF(ISERROR(VLOOKUP(J10,'KAYIT LİSTESİ'!$B$4:$H$1000,4,0)),"",(VLOOKUP(J10,'KAYIT LİSTESİ'!$B$4:$H$1000,4,0)))</f>
        <v>03.11.2003</v>
      </c>
      <c r="M10" s="52" t="str">
        <f>IF(ISERROR(VLOOKUP(J10,'KAYIT LİSTESİ'!$B$4:$H$1000,5,0)),"",(VLOOKUP(J10,'KAYIT LİSTESİ'!$B$4:$H$1000,5,0)))</f>
        <v>EMRE YAVUZ</v>
      </c>
      <c r="N10" s="52" t="str">
        <f>IF(ISERROR(VLOOKUP(J10,'KAYIT LİSTESİ'!$B$4:$H$1000,6,0)),"",(VLOOKUP(J10,'KAYIT LİSTESİ'!$B$4:$H$1000,6,0)))</f>
        <v>KIRKLARELİ CUMHURİYET ORTAOKULU</v>
      </c>
      <c r="O10" s="368">
        <v>33775</v>
      </c>
      <c r="P10" s="208"/>
      <c r="Q10" s="25">
        <v>13</v>
      </c>
      <c r="U10" s="320"/>
      <c r="V10" s="20"/>
    </row>
    <row r="11" spans="1:22" s="19" customFormat="1" ht="27.75" customHeight="1">
      <c r="A11" s="23">
        <v>4</v>
      </c>
      <c r="B11" s="23">
        <v>21</v>
      </c>
      <c r="C11" s="26">
        <v>37785</v>
      </c>
      <c r="D11" s="333" t="s">
        <v>389</v>
      </c>
      <c r="E11" s="334" t="s">
        <v>393</v>
      </c>
      <c r="F11" s="208">
        <v>32528</v>
      </c>
      <c r="G11" s="335">
        <f>IF(ISTEXT(F11)," ",IFERROR(VLOOKUP(SMALL(PUAN!$C$5:$D$109,COUNTIF(PUAN!$C$5:$D$109,"&lt;"&amp;F11)+1),PUAN!$C$5:$D$109,2,0),"    "))</f>
        <v>37</v>
      </c>
      <c r="H11" s="22"/>
      <c r="I11" s="23">
        <v>4</v>
      </c>
      <c r="J11" s="24" t="s">
        <v>274</v>
      </c>
      <c r="K11" s="25">
        <f>IF(ISERROR(VLOOKUP(J11,'KAYIT LİSTESİ'!$B$4:$H$1000,2,0)),"",(VLOOKUP(J11,'KAYIT LİSTESİ'!$B$4:$H$1000,2,0)))</f>
        <v>16</v>
      </c>
      <c r="L11" s="26" t="str">
        <f>IF(ISERROR(VLOOKUP(J11,'KAYIT LİSTESİ'!$B$4:$H$1000,4,0)),"",(VLOOKUP(J11,'KAYIT LİSTESİ'!$B$4:$H$1000,4,0)))</f>
        <v>01,01,2003</v>
      </c>
      <c r="M11" s="52" t="str">
        <f>IF(ISERROR(VLOOKUP(J11,'KAYIT LİSTESİ'!$B$4:$H$1000,5,0)),"",(VLOOKUP(J11,'KAYIT LİSTESİ'!$B$4:$H$1000,5,0)))</f>
        <v>EMİR KADAL</v>
      </c>
      <c r="N11" s="52" t="str">
        <f>IF(ISERROR(VLOOKUP(J11,'KAYIT LİSTESİ'!$B$4:$H$1000,6,0)),"",(VLOOKUP(J11,'KAYIT LİSTESİ'!$B$4:$H$1000,6,0)))</f>
        <v>İSTANBUL ŞEHİT ÖĞRETMEN AHMET ONAY ORTA OKULU</v>
      </c>
      <c r="O11" s="368">
        <v>32298</v>
      </c>
      <c r="P11" s="208"/>
      <c r="Q11" s="25">
        <v>3</v>
      </c>
      <c r="U11" s="320"/>
      <c r="V11" s="20"/>
    </row>
    <row r="12" spans="1:22" s="19" customFormat="1" ht="27.75" customHeight="1">
      <c r="A12" s="23">
        <v>5</v>
      </c>
      <c r="B12" s="23">
        <v>37</v>
      </c>
      <c r="C12" s="26">
        <v>37883</v>
      </c>
      <c r="D12" s="333" t="s">
        <v>428</v>
      </c>
      <c r="E12" s="334" t="s">
        <v>431</v>
      </c>
      <c r="F12" s="208">
        <v>32590</v>
      </c>
      <c r="G12" s="335">
        <f>IF(ISTEXT(F12)," ",IFERROR(VLOOKUP(SMALL(PUAN!$C$5:$D$109,COUNTIF(PUAN!$C$5:$D$109,"&lt;"&amp;F12)+1),PUAN!$C$5:$D$109,2,0),"    "))</f>
        <v>37</v>
      </c>
      <c r="H12" s="22"/>
      <c r="I12" s="23">
        <v>5</v>
      </c>
      <c r="J12" s="24" t="s">
        <v>275</v>
      </c>
      <c r="K12" s="25">
        <f>IF(ISERROR(VLOOKUP(J12,'KAYIT LİSTESİ'!$B$4:$H$1000,2,0)),"",(VLOOKUP(J12,'KAYIT LİSTESİ'!$B$4:$H$1000,2,0)))</f>
        <v>58</v>
      </c>
      <c r="L12" s="26">
        <f>IF(ISERROR(VLOOKUP(J12,'KAYIT LİSTESİ'!$B$4:$H$1000,4,0)),"",(VLOOKUP(J12,'KAYIT LİSTESİ'!$B$4:$H$1000,4,0)))</f>
        <v>37698</v>
      </c>
      <c r="M12" s="52" t="str">
        <f>IF(ISERROR(VLOOKUP(J12,'KAYIT LİSTESİ'!$B$4:$H$1000,5,0)),"",(VLOOKUP(J12,'KAYIT LİSTESİ'!$B$4:$H$1000,5,0)))</f>
        <v>BARIŞ DEMİREL</v>
      </c>
      <c r="N12" s="52" t="str">
        <f>IF(ISERROR(VLOOKUP(J12,'KAYIT LİSTESİ'!$B$4:$H$1000,6,0)),"",(VLOOKUP(J12,'KAYIT LİSTESİ'!$B$4:$H$1000,6,0)))</f>
        <v>ÇORLU ORTAOKULU</v>
      </c>
      <c r="O12" s="368">
        <v>34264</v>
      </c>
      <c r="P12" s="208"/>
      <c r="Q12" s="25">
        <v>10</v>
      </c>
      <c r="U12" s="320"/>
      <c r="V12" s="20"/>
    </row>
    <row r="13" spans="1:22" s="19" customFormat="1" ht="27.75" customHeight="1">
      <c r="A13" s="23">
        <v>6</v>
      </c>
      <c r="B13" s="23">
        <v>53</v>
      </c>
      <c r="C13" s="26" t="s">
        <v>439</v>
      </c>
      <c r="D13" s="333" t="s">
        <v>440</v>
      </c>
      <c r="E13" s="334" t="s">
        <v>445</v>
      </c>
      <c r="F13" s="208">
        <v>32817</v>
      </c>
      <c r="G13" s="335">
        <f>IF(ISTEXT(F13)," ",IFERROR(VLOOKUP(SMALL(PUAN!$C$5:$D$109,COUNTIF(PUAN!$C$5:$D$109,"&lt;"&amp;F13)+1),PUAN!$C$5:$D$109,2,0),"    "))</f>
        <v>35</v>
      </c>
      <c r="H13" s="22"/>
      <c r="I13" s="23">
        <v>6</v>
      </c>
      <c r="J13" s="24" t="s">
        <v>276</v>
      </c>
      <c r="K13" s="25">
        <f>IF(ISERROR(VLOOKUP(J13,'KAYIT LİSTESİ'!$B$4:$H$1000,2,0)),"",(VLOOKUP(J13,'KAYIT LİSTESİ'!$B$4:$H$1000,2,0)))</f>
        <v>32</v>
      </c>
      <c r="L13" s="26">
        <f>IF(ISERROR(VLOOKUP(J13,'KAYIT LİSTESİ'!$B$4:$H$1000,4,0)),"",(VLOOKUP(J13,'KAYIT LİSTESİ'!$B$4:$H$1000,4,0)))</f>
        <v>37713</v>
      </c>
      <c r="M13" s="52" t="str">
        <f>IF(ISERROR(VLOOKUP(J13,'KAYIT LİSTESİ'!$B$4:$H$1000,5,0)),"",(VLOOKUP(J13,'KAYIT LİSTESİ'!$B$4:$H$1000,5,0)))</f>
        <v>SEFERCAN OSKAR</v>
      </c>
      <c r="N13" s="52" t="str">
        <f>IF(ISERROR(VLOOKUP(J13,'KAYIT LİSTESİ'!$B$4:$H$1000,6,0)),"",(VLOOKUP(J13,'KAYIT LİSTESİ'!$B$4:$H$1000,6,0)))</f>
        <v>EDİRNE KARAKASIM ORTAOKULU</v>
      </c>
      <c r="O13" s="368">
        <v>34887</v>
      </c>
      <c r="P13" s="208"/>
      <c r="Q13" s="25">
        <v>12</v>
      </c>
      <c r="U13" s="320"/>
      <c r="V13" s="20"/>
    </row>
    <row r="14" spans="1:22" s="19" customFormat="1" ht="27.75" customHeight="1">
      <c r="A14" s="23">
        <v>7</v>
      </c>
      <c r="B14" s="23">
        <v>48</v>
      </c>
      <c r="C14" s="26">
        <v>37746</v>
      </c>
      <c r="D14" s="333" t="s">
        <v>447</v>
      </c>
      <c r="E14" s="334" t="s">
        <v>451</v>
      </c>
      <c r="F14" s="208">
        <v>33251</v>
      </c>
      <c r="G14" s="335">
        <f>IF(ISTEXT(F14)," ",IFERROR(VLOOKUP(SMALL(PUAN!$C$5:$D$109,COUNTIF(PUAN!$C$5:$D$109,"&lt;"&amp;F14)+1),PUAN!$C$5:$D$109,2,0),"    "))</f>
        <v>33</v>
      </c>
      <c r="H14" s="22"/>
      <c r="I14" s="23">
        <v>7</v>
      </c>
      <c r="J14" s="24" t="s">
        <v>277</v>
      </c>
      <c r="K14" s="25">
        <f>IF(ISERROR(VLOOKUP(J14,'KAYIT LİSTESİ'!$B$4:$H$1000,2,0)),"",(VLOOKUP(J14,'KAYIT LİSTESİ'!$B$4:$H$1000,2,0)))</f>
        <v>21</v>
      </c>
      <c r="L14" s="26">
        <f>IF(ISERROR(VLOOKUP(J14,'KAYIT LİSTESİ'!$B$4:$H$1000,4,0)),"",(VLOOKUP(J14,'KAYIT LİSTESİ'!$B$4:$H$1000,4,0)))</f>
        <v>37785</v>
      </c>
      <c r="M14" s="52" t="str">
        <f>IF(ISERROR(VLOOKUP(J14,'KAYIT LİSTESİ'!$B$4:$H$1000,5,0)),"",(VLOOKUP(J14,'KAYIT LİSTESİ'!$B$4:$H$1000,5,0)))</f>
        <v>MEHMET BOZAK</v>
      </c>
      <c r="N14" s="52" t="str">
        <f>IF(ISERROR(VLOOKUP(J14,'KAYIT LİSTESİ'!$B$4:$H$1000,6,0)),"",(VLOOKUP(J14,'KAYIT LİSTESİ'!$B$4:$H$1000,6,0)))</f>
        <v>İZMİR EVİN LEBLEBİCİOĞLU ORTAOKULU</v>
      </c>
      <c r="O14" s="368">
        <v>32528</v>
      </c>
      <c r="P14" s="208"/>
      <c r="Q14" s="25">
        <v>4</v>
      </c>
      <c r="U14" s="320"/>
      <c r="V14" s="20"/>
    </row>
    <row r="15" spans="1:22" s="19" customFormat="1" ht="27.75" customHeight="1">
      <c r="A15" s="23">
        <v>8</v>
      </c>
      <c r="B15" s="23">
        <v>8</v>
      </c>
      <c r="C15" s="26">
        <v>2052003</v>
      </c>
      <c r="D15" s="333" t="s">
        <v>369</v>
      </c>
      <c r="E15" s="334" t="s">
        <v>372</v>
      </c>
      <c r="F15" s="208">
        <v>33338</v>
      </c>
      <c r="G15" s="335">
        <f>IF(ISTEXT(F15)," ",IFERROR(VLOOKUP(SMALL(PUAN!$C$5:$D$109,COUNTIF(PUAN!$C$5:$D$109,"&lt;"&amp;F15)+1),PUAN!$C$5:$D$109,2,0),"    "))</f>
        <v>32</v>
      </c>
      <c r="H15" s="22"/>
      <c r="I15" s="23">
        <v>8</v>
      </c>
      <c r="J15" s="24" t="s">
        <v>278</v>
      </c>
      <c r="K15" s="25">
        <f>IF(ISERROR(VLOOKUP(J15,'KAYIT LİSTESİ'!$B$4:$H$1000,2,0)),"",(VLOOKUP(J15,'KAYIT LİSTESİ'!$B$4:$H$1000,2,0)))</f>
        <v>37</v>
      </c>
      <c r="L15" s="26">
        <f>IF(ISERROR(VLOOKUP(J15,'KAYIT LİSTESİ'!$B$4:$H$1000,4,0)),"",(VLOOKUP(J15,'KAYIT LİSTESİ'!$B$4:$H$1000,4,0)))</f>
        <v>37883</v>
      </c>
      <c r="M15" s="52" t="str">
        <f>IF(ISERROR(VLOOKUP(J15,'KAYIT LİSTESİ'!$B$4:$H$1000,5,0)),"",(VLOOKUP(J15,'KAYIT LİSTESİ'!$B$4:$H$1000,5,0)))</f>
        <v>TAHA BARTU KURUOĞLU</v>
      </c>
      <c r="N15" s="52" t="str">
        <f>IF(ISERROR(VLOOKUP(J15,'KAYIT LİSTESİ'!$B$4:$H$1000,6,0)),"",(VLOOKUP(J15,'KAYIT LİSTESİ'!$B$4:$H$1000,6,0)))</f>
        <v>BURSA ŞEHİT BAKIMCI ONBAŞI TOLGA TAŞTAN ORTAOKULU</v>
      </c>
      <c r="O15" s="368">
        <v>32590</v>
      </c>
      <c r="P15" s="208"/>
      <c r="Q15" s="25">
        <v>5</v>
      </c>
      <c r="U15" s="320"/>
      <c r="V15" s="20"/>
    </row>
    <row r="16" spans="1:22" s="19" customFormat="1" ht="27.75" customHeight="1">
      <c r="A16" s="23">
        <v>9</v>
      </c>
      <c r="B16" s="23">
        <v>26</v>
      </c>
      <c r="C16" s="26" t="s">
        <v>396</v>
      </c>
      <c r="D16" s="333" t="s">
        <v>397</v>
      </c>
      <c r="E16" s="334" t="s">
        <v>406</v>
      </c>
      <c r="F16" s="208">
        <v>33775</v>
      </c>
      <c r="G16" s="335">
        <f>IF(ISTEXT(F16)," ",IFERROR(VLOOKUP(SMALL(PUAN!$C$5:$D$109,COUNTIF(PUAN!$C$5:$D$109,"&lt;"&amp;F16)+1),PUAN!$C$5:$D$109,2,0),"    "))</f>
        <v>29</v>
      </c>
      <c r="H16" s="22"/>
      <c r="I16" s="23">
        <v>9</v>
      </c>
      <c r="J16" s="24" t="s">
        <v>279</v>
      </c>
      <c r="K16" s="25">
        <f>IF(ISERROR(VLOOKUP(J16,'KAYIT LİSTESİ'!$B$4:$H$1000,2,0)),"",(VLOOKUP(J16,'KAYIT LİSTESİ'!$B$4:$H$1000,2,0)))</f>
        <v>48</v>
      </c>
      <c r="L16" s="26">
        <f>IF(ISERROR(VLOOKUP(J16,'KAYIT LİSTESİ'!$B$4:$H$1000,4,0)),"",(VLOOKUP(J16,'KAYIT LİSTESİ'!$B$4:$H$1000,4,0)))</f>
        <v>37746</v>
      </c>
      <c r="M16" s="52" t="str">
        <f>IF(ISERROR(VLOOKUP(J16,'KAYIT LİSTESİ'!$B$4:$H$1000,5,0)),"",(VLOOKUP(J16,'KAYIT LİSTESİ'!$B$4:$H$1000,5,0)))</f>
        <v>ABDULLAH BİLGİN</v>
      </c>
      <c r="N16" s="52" t="str">
        <f>IF(ISERROR(VLOOKUP(J16,'KAYIT LİSTESİ'!$B$4:$H$1000,6,0)),"",(VLOOKUP(J16,'KAYIT LİSTESİ'!$B$4:$H$1000,6,0)))</f>
        <v>KURTKÖY ANADOLU İMAM HATİP O.O.</v>
      </c>
      <c r="O16" s="368">
        <v>33251</v>
      </c>
      <c r="P16" s="208"/>
      <c r="Q16" s="25">
        <v>7</v>
      </c>
      <c r="U16" s="320"/>
      <c r="V16" s="20"/>
    </row>
    <row r="17" spans="1:22" s="19" customFormat="1" ht="27.75" customHeight="1">
      <c r="A17" s="23">
        <v>10</v>
      </c>
      <c r="B17" s="23">
        <v>43</v>
      </c>
      <c r="C17" s="26">
        <v>37735</v>
      </c>
      <c r="D17" s="333" t="s">
        <v>467</v>
      </c>
      <c r="E17" s="334" t="s">
        <v>435</v>
      </c>
      <c r="F17" s="208">
        <v>33847</v>
      </c>
      <c r="G17" s="335">
        <f>IF(ISTEXT(F17)," ",IFERROR(VLOOKUP(SMALL(PUAN!$C$5:$D$109,COUNTIF(PUAN!$C$5:$D$109,"&lt;"&amp;F17)+1),PUAN!$C$5:$D$109,2,0),"    "))</f>
        <v>29</v>
      </c>
      <c r="H17" s="22"/>
      <c r="I17" s="23">
        <v>10</v>
      </c>
      <c r="J17" s="24" t="s">
        <v>280</v>
      </c>
      <c r="K17" s="25">
        <f>IF(ISERROR(VLOOKUP(J17,'KAYIT LİSTESİ'!$B$4:$H$1000,2,0)),"",(VLOOKUP(J17,'KAYIT LİSTESİ'!$B$4:$H$1000,2,0)))</f>
        <v>8</v>
      </c>
      <c r="L17" s="26">
        <f>IF(ISERROR(VLOOKUP(J17,'KAYIT LİSTESİ'!$B$4:$H$1000,4,0)),"",(VLOOKUP(J17,'KAYIT LİSTESİ'!$B$4:$H$1000,4,0)))</f>
        <v>2052003</v>
      </c>
      <c r="M17" s="52" t="str">
        <f>IF(ISERROR(VLOOKUP(J17,'KAYIT LİSTESİ'!$B$4:$H$1000,5,0)),"",(VLOOKUP(J17,'KAYIT LİSTESİ'!$B$4:$H$1000,5,0)))</f>
        <v>TURGAY ERDOĞAN</v>
      </c>
      <c r="N17" s="52" t="str">
        <f>IF(ISERROR(VLOOKUP(J17,'KAYIT LİSTESİ'!$B$4:$H$1000,6,0)),"",(VLOOKUP(J17,'KAYIT LİSTESİ'!$B$4:$H$1000,6,0)))</f>
        <v>BOZÜYÜK YAVUZ SULTAN SELİM ORTAOKULU</v>
      </c>
      <c r="O17" s="368">
        <v>33338</v>
      </c>
      <c r="P17" s="208"/>
      <c r="Q17" s="25">
        <v>8</v>
      </c>
      <c r="U17" s="320"/>
      <c r="V17" s="20"/>
    </row>
    <row r="18" spans="1:22" s="19" customFormat="1" ht="27.75" customHeight="1">
      <c r="A18" s="23">
        <v>11</v>
      </c>
      <c r="B18" s="23">
        <v>58</v>
      </c>
      <c r="C18" s="26">
        <v>37698</v>
      </c>
      <c r="D18" s="333" t="s">
        <v>452</v>
      </c>
      <c r="E18" s="334" t="s">
        <v>457</v>
      </c>
      <c r="F18" s="208">
        <v>34264</v>
      </c>
      <c r="G18" s="335">
        <f>IF(ISTEXT(F18)," ",IFERROR(VLOOKUP(SMALL(PUAN!$C$5:$D$109,COUNTIF(PUAN!$C$5:$D$109,"&lt;"&amp;F18)+1),PUAN!$C$5:$D$109,2,0),"    "))</f>
        <v>27</v>
      </c>
      <c r="H18" s="22"/>
      <c r="I18" s="23">
        <v>11</v>
      </c>
      <c r="J18" s="24" t="s">
        <v>281</v>
      </c>
      <c r="K18" s="25">
        <f>IF(ISERROR(VLOOKUP(J18,'KAYIT LİSTESİ'!$B$4:$H$1000,2,0)),"",(VLOOKUP(J18,'KAYIT LİSTESİ'!$B$4:$H$1000,2,0)))</f>
        <v>76</v>
      </c>
      <c r="L18" s="26">
        <f>IF(ISERROR(VLOOKUP(J18,'KAYIT LİSTESİ'!$B$4:$H$1000,4,0)),"",(VLOOKUP(J18,'KAYIT LİSTESİ'!$B$4:$H$1000,4,0)))</f>
        <v>37975</v>
      </c>
      <c r="M18" s="52" t="str">
        <f>IF(ISERROR(VLOOKUP(J18,'KAYIT LİSTESİ'!$B$4:$H$1000,5,0)),"",(VLOOKUP(J18,'KAYIT LİSTESİ'!$B$4:$H$1000,5,0)))</f>
        <v>CEMAL KAYA</v>
      </c>
      <c r="N18" s="52" t="str">
        <f>IF(ISERROR(VLOOKUP(J18,'KAYIT LİSTESİ'!$B$4:$H$1000,6,0)),"",(VLOOKUP(J18,'KAYIT LİSTESİ'!$B$4:$H$1000,6,0)))</f>
        <v>KOCAELİ MUSTAFA NECATİ ORTAOKULU</v>
      </c>
      <c r="O18" s="368">
        <v>30591</v>
      </c>
      <c r="P18" s="208"/>
      <c r="Q18" s="25">
        <v>1</v>
      </c>
      <c r="U18" s="320"/>
      <c r="V18" s="20"/>
    </row>
    <row r="19" spans="1:22" s="19" customFormat="1" ht="27.75" customHeight="1">
      <c r="A19" s="23">
        <v>12</v>
      </c>
      <c r="B19" s="23">
        <v>2</v>
      </c>
      <c r="C19" s="26">
        <v>37913</v>
      </c>
      <c r="D19" s="333" t="s">
        <v>362</v>
      </c>
      <c r="E19" s="334" t="s">
        <v>366</v>
      </c>
      <c r="F19" s="208">
        <v>34696</v>
      </c>
      <c r="G19" s="335">
        <f>IF(ISTEXT(F19)," ",IFERROR(VLOOKUP(SMALL(PUAN!$C$5:$D$109,COUNTIF(PUAN!$C$5:$D$109,"&lt;"&amp;F19)+1),PUAN!$C$5:$D$109,2,0),"    "))</f>
        <v>25</v>
      </c>
      <c r="H19" s="22"/>
      <c r="I19" s="23">
        <v>12</v>
      </c>
      <c r="J19" s="24" t="s">
        <v>282</v>
      </c>
      <c r="K19" s="25">
        <f>IF(ISERROR(VLOOKUP(J19,'KAYIT LİSTESİ'!$B$4:$H$1000,2,0)),"",(VLOOKUP(J19,'KAYIT LİSTESİ'!$B$4:$H$1000,2,0)))</f>
        <v>53</v>
      </c>
      <c r="L19" s="26" t="str">
        <f>IF(ISERROR(VLOOKUP(J19,'KAYIT LİSTESİ'!$B$4:$H$1000,4,0)),"",(VLOOKUP(J19,'KAYIT LİSTESİ'!$B$4:$H$1000,4,0)))</f>
        <v>06.03.2003</v>
      </c>
      <c r="M19" s="52" t="str">
        <f>IF(ISERROR(VLOOKUP(J19,'KAYIT LİSTESİ'!$B$4:$H$1000,5,0)),"",(VLOOKUP(J19,'KAYIT LİSTESİ'!$B$4:$H$1000,5,0)))</f>
        <v>EREN KARACA</v>
      </c>
      <c r="N19" s="52" t="str">
        <f>IF(ISERROR(VLOOKUP(J19,'KAYIT LİSTESİ'!$B$4:$H$1000,6,0)),"",(VLOOKUP(J19,'KAYIT LİSTESİ'!$B$4:$H$1000,6,0)))</f>
        <v>ZONGULDAK CENGİZ TOPEL ORTA OKULU</v>
      </c>
      <c r="O19" s="368">
        <v>32817</v>
      </c>
      <c r="P19" s="208"/>
      <c r="Q19" s="25">
        <v>6</v>
      </c>
      <c r="U19" s="320"/>
      <c r="V19" s="20"/>
    </row>
    <row r="20" spans="1:22" s="19" customFormat="1" ht="27.75" customHeight="1">
      <c r="A20" s="23">
        <v>13</v>
      </c>
      <c r="B20" s="23">
        <v>32</v>
      </c>
      <c r="C20" s="26">
        <v>37713</v>
      </c>
      <c r="D20" s="333" t="s">
        <v>423</v>
      </c>
      <c r="E20" s="334" t="s">
        <v>426</v>
      </c>
      <c r="F20" s="208">
        <v>34887</v>
      </c>
      <c r="G20" s="335">
        <f>IF(ISTEXT(F20)," ",IFERROR(VLOOKUP(SMALL(PUAN!$C$5:$D$109,COUNTIF(PUAN!$C$5:$D$109,"&lt;"&amp;F20)+1),PUAN!$C$5:$D$109,2,0),"    "))</f>
        <v>24</v>
      </c>
      <c r="H20" s="22"/>
      <c r="I20" s="326" t="s">
        <v>16</v>
      </c>
      <c r="J20" s="327"/>
      <c r="K20" s="327"/>
      <c r="L20" s="327"/>
      <c r="M20" s="327"/>
      <c r="N20" s="327"/>
      <c r="O20" s="327"/>
      <c r="P20" s="327"/>
      <c r="Q20" s="328"/>
      <c r="U20" s="320"/>
      <c r="V20" s="20"/>
    </row>
    <row r="21" spans="1:22" s="19" customFormat="1" ht="27.75" customHeight="1">
      <c r="A21" s="23" t="s">
        <v>504</v>
      </c>
      <c r="B21" s="23"/>
      <c r="C21" s="26"/>
      <c r="D21" s="333"/>
      <c r="E21" s="334"/>
      <c r="F21" s="208"/>
      <c r="G21" s="335" t="str">
        <f>IF(ISTEXT(F21)," ",IFERROR(VLOOKUP(SMALL(PUAN!$C$5:$D$109,COUNTIF(PUAN!$C$5:$D$109,"&lt;"&amp;F21)+1),PUAN!$C$5:$D$109,2,0),"    "))</f>
        <v xml:space="preserve">    </v>
      </c>
      <c r="H21" s="22"/>
      <c r="I21" s="51" t="s">
        <v>12</v>
      </c>
      <c r="J21" s="51" t="s">
        <v>54</v>
      </c>
      <c r="K21" s="51" t="s">
        <v>53</v>
      </c>
      <c r="L21" s="142" t="s">
        <v>13</v>
      </c>
      <c r="M21" s="143" t="s">
        <v>14</v>
      </c>
      <c r="N21" s="143" t="s">
        <v>161</v>
      </c>
      <c r="O21" s="143" t="s">
        <v>340</v>
      </c>
      <c r="P21" s="370" t="s">
        <v>339</v>
      </c>
      <c r="Q21" s="51" t="s">
        <v>28</v>
      </c>
      <c r="U21" s="320"/>
      <c r="V21" s="20"/>
    </row>
    <row r="22" spans="1:22" s="19" customFormat="1" ht="27.75" customHeight="1">
      <c r="A22" s="23"/>
      <c r="B22" s="23"/>
      <c r="C22" s="26"/>
      <c r="D22" s="333"/>
      <c r="E22" s="334"/>
      <c r="F22" s="208"/>
      <c r="G22" s="335" t="str">
        <f>IF(ISTEXT(F22)," ",IFERROR(VLOOKUP(SMALL(PUAN!$C$5:$D$109,COUNTIF(PUAN!$C$5:$D$109,"&lt;"&amp;F22)+1),PUAN!$C$5:$D$109,2,0),"    "))</f>
        <v xml:space="preserve">    </v>
      </c>
      <c r="H22" s="22"/>
      <c r="I22" s="23">
        <v>13</v>
      </c>
      <c r="J22" s="24" t="s">
        <v>283</v>
      </c>
      <c r="K22" s="25">
        <f>IF(ISERROR(VLOOKUP(J22,'KAYIT LİSTESİ'!$B$4:$H$1000,2,0)),"",(VLOOKUP(J22,'KAYIT LİSTESİ'!$B$4:$H$1000,2,0)))</f>
        <v>72</v>
      </c>
      <c r="L22" s="26">
        <f>IF(ISERROR(VLOOKUP(J22,'KAYIT LİSTESİ'!$B$4:$H$1000,4,0)),"",(VLOOKUP(J22,'KAYIT LİSTESİ'!$B$4:$H$1000,4,0)))</f>
        <v>37988</v>
      </c>
      <c r="M22" s="52" t="str">
        <f>IF(ISERROR(VLOOKUP(J22,'KAYIT LİSTESİ'!$B$4:$H$1000,5,0)),"",(VLOOKUP(J22,'KAYIT LİSTESİ'!$B$4:$H$1000,5,0)))</f>
        <v>AHMET KELEK</v>
      </c>
      <c r="N22" s="52" t="str">
        <f>IF(ISERROR(VLOOKUP(J22,'KAYIT LİSTESİ'!$B$4:$H$1000,6,0)),"",(VLOOKUP(J22,'KAYIT LİSTESİ'!$B$4:$H$1000,6,0)))</f>
        <v>ESKİŞEHİR ŞEHİT ALİ GAFFAR OKKAN ORTAOKULU</v>
      </c>
      <c r="O22" s="368">
        <v>31534</v>
      </c>
      <c r="P22" s="208"/>
      <c r="Q22" s="25">
        <v>2</v>
      </c>
      <c r="U22" s="320"/>
      <c r="V22" s="20"/>
    </row>
    <row r="23" spans="1:22" s="19" customFormat="1" ht="27.75" customHeight="1">
      <c r="A23" s="23"/>
      <c r="B23" s="23"/>
      <c r="C23" s="26"/>
      <c r="D23" s="333"/>
      <c r="E23" s="334"/>
      <c r="F23" s="208"/>
      <c r="G23" s="335" t="str">
        <f>IF(ISTEXT(F23)," ",IFERROR(VLOOKUP(SMALL(PUAN!$C$5:$D$109,COUNTIF(PUAN!$C$5:$D$109,"&lt;"&amp;F23)+1),PUAN!$C$5:$D$109,2,0),"    "))</f>
        <v xml:space="preserve">    </v>
      </c>
      <c r="H23" s="22"/>
      <c r="I23" s="23"/>
      <c r="J23" s="24" t="s">
        <v>284</v>
      </c>
      <c r="K23" s="25" t="str">
        <f>IF(ISERROR(VLOOKUP(J23,'KAYIT LİSTESİ'!$B$4:$H$1000,2,0)),"",(VLOOKUP(J23,'KAYIT LİSTESİ'!$B$4:$H$1000,2,0)))</f>
        <v/>
      </c>
      <c r="L23" s="26" t="str">
        <f>IF(ISERROR(VLOOKUP(J23,'KAYIT LİSTESİ'!$B$4:$H$1000,4,0)),"",(VLOOKUP(J23,'KAYIT LİSTESİ'!$B$4:$H$1000,4,0)))</f>
        <v/>
      </c>
      <c r="M23" s="52" t="str">
        <f>IF(ISERROR(VLOOKUP(J23,'KAYIT LİSTESİ'!$B$4:$H$1000,5,0)),"",(VLOOKUP(J23,'KAYIT LİSTESİ'!$B$4:$H$1000,5,0)))</f>
        <v/>
      </c>
      <c r="N23" s="52" t="str">
        <f>IF(ISERROR(VLOOKUP(J23,'KAYIT LİSTESİ'!$B$4:$H$1000,6,0)),"",(VLOOKUP(J23,'KAYIT LİSTESİ'!$B$4:$H$1000,6,0)))</f>
        <v/>
      </c>
      <c r="O23" s="368" t="str">
        <f t="shared" ref="O23:O33" si="0">IF(IF(OR(P23="NM",P23="DNF",P23="DNS",P23="DQ",P23=""),P23,(ROUNDUP(P23,-1)+14))=0," ",IF(OR(P23="NM",P23="DNF",P23="DNS",P23="DQ",P23=""),P23,(ROUNDUP(P23,-1)+14)))</f>
        <v xml:space="preserve"> </v>
      </c>
      <c r="P23" s="208"/>
      <c r="Q23" s="25"/>
      <c r="U23" s="320"/>
      <c r="V23" s="20"/>
    </row>
    <row r="24" spans="1:22" s="19" customFormat="1" ht="27.75" customHeight="1">
      <c r="A24" s="23"/>
      <c r="B24" s="23"/>
      <c r="C24" s="26"/>
      <c r="D24" s="333"/>
      <c r="E24" s="334"/>
      <c r="F24" s="208"/>
      <c r="G24" s="335" t="str">
        <f>IF(ISTEXT(F24)," ",IFERROR(VLOOKUP(SMALL(PUAN!$C$5:$D$109,COUNTIF(PUAN!$C$5:$D$109,"&lt;"&amp;F24)+1),PUAN!$C$5:$D$109,2,0),"    "))</f>
        <v xml:space="preserve">    </v>
      </c>
      <c r="H24" s="22"/>
      <c r="I24" s="23"/>
      <c r="J24" s="24" t="s">
        <v>285</v>
      </c>
      <c r="K24" s="25" t="str">
        <f>IF(ISERROR(VLOOKUP(J24,'KAYIT LİSTESİ'!$B$4:$H$1000,2,0)),"",(VLOOKUP(J24,'KAYIT LİSTESİ'!$B$4:$H$1000,2,0)))</f>
        <v/>
      </c>
      <c r="L24" s="26" t="str">
        <f>IF(ISERROR(VLOOKUP(J24,'KAYIT LİSTESİ'!$B$4:$H$1000,4,0)),"",(VLOOKUP(J24,'KAYIT LİSTESİ'!$B$4:$H$1000,4,0)))</f>
        <v/>
      </c>
      <c r="M24" s="52" t="str">
        <f>IF(ISERROR(VLOOKUP(J24,'KAYIT LİSTESİ'!$B$4:$H$1000,5,0)),"",(VLOOKUP(J24,'KAYIT LİSTESİ'!$B$4:$H$1000,5,0)))</f>
        <v/>
      </c>
      <c r="N24" s="52" t="str">
        <f>IF(ISERROR(VLOOKUP(J24,'KAYIT LİSTESİ'!$B$4:$H$1000,6,0)),"",(VLOOKUP(J24,'KAYIT LİSTESİ'!$B$4:$H$1000,6,0)))</f>
        <v/>
      </c>
      <c r="O24" s="368" t="str">
        <f t="shared" si="0"/>
        <v xml:space="preserve"> </v>
      </c>
      <c r="P24" s="208"/>
      <c r="Q24" s="25"/>
      <c r="U24" s="320"/>
      <c r="V24" s="20"/>
    </row>
    <row r="25" spans="1:22" s="19" customFormat="1" ht="27.75" customHeight="1">
      <c r="A25" s="23"/>
      <c r="B25" s="23"/>
      <c r="C25" s="26"/>
      <c r="D25" s="333"/>
      <c r="E25" s="334"/>
      <c r="F25" s="208"/>
      <c r="G25" s="335" t="str">
        <f>IF(ISTEXT(F25)," ",IFERROR(VLOOKUP(SMALL(PUAN!$C$5:$D$109,COUNTIF(PUAN!$C$5:$D$109,"&lt;"&amp;F25)+1),PUAN!$C$5:$D$109,2,0),"    "))</f>
        <v xml:space="preserve">    </v>
      </c>
      <c r="H25" s="22"/>
      <c r="I25" s="23"/>
      <c r="J25" s="24" t="s">
        <v>286</v>
      </c>
      <c r="K25" s="25" t="str">
        <f>IF(ISERROR(VLOOKUP(J25,'KAYIT LİSTESİ'!$B$4:$H$1000,2,0)),"",(VLOOKUP(J25,'KAYIT LİSTESİ'!$B$4:$H$1000,2,0)))</f>
        <v/>
      </c>
      <c r="L25" s="26" t="str">
        <f>IF(ISERROR(VLOOKUP(J25,'KAYIT LİSTESİ'!$B$4:$H$1000,4,0)),"",(VLOOKUP(J25,'KAYIT LİSTESİ'!$B$4:$H$1000,4,0)))</f>
        <v/>
      </c>
      <c r="M25" s="52" t="str">
        <f>IF(ISERROR(VLOOKUP(J25,'KAYIT LİSTESİ'!$B$4:$H$1000,5,0)),"",(VLOOKUP(J25,'KAYIT LİSTESİ'!$B$4:$H$1000,5,0)))</f>
        <v/>
      </c>
      <c r="N25" s="52" t="str">
        <f>IF(ISERROR(VLOOKUP(J25,'KAYIT LİSTESİ'!$B$4:$H$1000,6,0)),"",(VLOOKUP(J25,'KAYIT LİSTESİ'!$B$4:$H$1000,6,0)))</f>
        <v/>
      </c>
      <c r="O25" s="368" t="str">
        <f t="shared" si="0"/>
        <v xml:space="preserve"> </v>
      </c>
      <c r="P25" s="208"/>
      <c r="Q25" s="25"/>
      <c r="U25" s="320"/>
      <c r="V25" s="20"/>
    </row>
    <row r="26" spans="1:22" s="19" customFormat="1" ht="27.75" customHeight="1">
      <c r="A26" s="23"/>
      <c r="B26" s="23"/>
      <c r="C26" s="26"/>
      <c r="D26" s="333"/>
      <c r="E26" s="334"/>
      <c r="F26" s="208"/>
      <c r="G26" s="335" t="str">
        <f>IF(ISTEXT(F26)," ",IFERROR(VLOOKUP(SMALL(PUAN!$C$5:$D$109,COUNTIF(PUAN!$C$5:$D$109,"&lt;"&amp;F26)+1),PUAN!$C$5:$D$109,2,0),"    "))</f>
        <v xml:space="preserve">    </v>
      </c>
      <c r="H26" s="22"/>
      <c r="I26" s="23"/>
      <c r="J26" s="24" t="s">
        <v>287</v>
      </c>
      <c r="K26" s="25" t="str">
        <f>IF(ISERROR(VLOOKUP(J26,'KAYIT LİSTESİ'!$B$4:$H$1000,2,0)),"",(VLOOKUP(J26,'KAYIT LİSTESİ'!$B$4:$H$1000,2,0)))</f>
        <v/>
      </c>
      <c r="L26" s="26" t="str">
        <f>IF(ISERROR(VLOOKUP(J26,'KAYIT LİSTESİ'!$B$4:$H$1000,4,0)),"",(VLOOKUP(J26,'KAYIT LİSTESİ'!$B$4:$H$1000,4,0)))</f>
        <v/>
      </c>
      <c r="M26" s="52" t="str">
        <f>IF(ISERROR(VLOOKUP(J26,'KAYIT LİSTESİ'!$B$4:$H$1000,5,0)),"",(VLOOKUP(J26,'KAYIT LİSTESİ'!$B$4:$H$1000,5,0)))</f>
        <v/>
      </c>
      <c r="N26" s="52" t="str">
        <f>IF(ISERROR(VLOOKUP(J26,'KAYIT LİSTESİ'!$B$4:$H$1000,6,0)),"",(VLOOKUP(J26,'KAYIT LİSTESİ'!$B$4:$H$1000,6,0)))</f>
        <v/>
      </c>
      <c r="O26" s="368" t="str">
        <f t="shared" si="0"/>
        <v xml:space="preserve"> </v>
      </c>
      <c r="P26" s="208"/>
      <c r="Q26" s="25"/>
      <c r="U26" s="320"/>
      <c r="V26" s="20"/>
    </row>
    <row r="27" spans="1:22" s="19" customFormat="1" ht="27.75" customHeight="1">
      <c r="A27" s="23"/>
      <c r="B27" s="23"/>
      <c r="C27" s="26"/>
      <c r="D27" s="333"/>
      <c r="E27" s="334"/>
      <c r="F27" s="208"/>
      <c r="G27" s="335" t="str">
        <f>IF(ISTEXT(F27)," ",IFERROR(VLOOKUP(SMALL(PUAN!$C$5:$D$109,COUNTIF(PUAN!$C$5:$D$109,"&lt;"&amp;F27)+1),PUAN!$C$5:$D$109,2,0),"    "))</f>
        <v xml:space="preserve">    </v>
      </c>
      <c r="H27" s="22"/>
      <c r="I27" s="23"/>
      <c r="J27" s="24" t="s">
        <v>288</v>
      </c>
      <c r="K27" s="25" t="str">
        <f>IF(ISERROR(VLOOKUP(J27,'KAYIT LİSTESİ'!$B$4:$H$1000,2,0)),"",(VLOOKUP(J27,'KAYIT LİSTESİ'!$B$4:$H$1000,2,0)))</f>
        <v/>
      </c>
      <c r="L27" s="26" t="str">
        <f>IF(ISERROR(VLOOKUP(J27,'KAYIT LİSTESİ'!$B$4:$H$1000,4,0)),"",(VLOOKUP(J27,'KAYIT LİSTESİ'!$B$4:$H$1000,4,0)))</f>
        <v/>
      </c>
      <c r="M27" s="52" t="str">
        <f>IF(ISERROR(VLOOKUP(J27,'KAYIT LİSTESİ'!$B$4:$H$1000,5,0)),"",(VLOOKUP(J27,'KAYIT LİSTESİ'!$B$4:$H$1000,5,0)))</f>
        <v/>
      </c>
      <c r="N27" s="52" t="str">
        <f>IF(ISERROR(VLOOKUP(J27,'KAYIT LİSTESİ'!$B$4:$H$1000,6,0)),"",(VLOOKUP(J27,'KAYIT LİSTESİ'!$B$4:$H$1000,6,0)))</f>
        <v/>
      </c>
      <c r="O27" s="368" t="str">
        <f t="shared" si="0"/>
        <v xml:space="preserve"> </v>
      </c>
      <c r="P27" s="208"/>
      <c r="Q27" s="25"/>
      <c r="U27" s="320"/>
      <c r="V27" s="20"/>
    </row>
    <row r="28" spans="1:22" s="19" customFormat="1" ht="27.75" customHeight="1">
      <c r="A28" s="23"/>
      <c r="B28" s="23"/>
      <c r="C28" s="26"/>
      <c r="D28" s="333"/>
      <c r="E28" s="334"/>
      <c r="F28" s="208"/>
      <c r="G28" s="335" t="str">
        <f>IF(ISTEXT(F28)," ",IFERROR(VLOOKUP(SMALL(PUAN!$C$5:$D$109,COUNTIF(PUAN!$C$5:$D$109,"&lt;"&amp;F28)+1),PUAN!$C$5:$D$109,2,0),"    "))</f>
        <v xml:space="preserve">    </v>
      </c>
      <c r="H28" s="22"/>
      <c r="I28" s="23"/>
      <c r="J28" s="24" t="s">
        <v>289</v>
      </c>
      <c r="K28" s="25" t="str">
        <f>IF(ISERROR(VLOOKUP(J28,'KAYIT LİSTESİ'!$B$4:$H$1000,2,0)),"",(VLOOKUP(J28,'KAYIT LİSTESİ'!$B$4:$H$1000,2,0)))</f>
        <v/>
      </c>
      <c r="L28" s="26" t="str">
        <f>IF(ISERROR(VLOOKUP(J28,'KAYIT LİSTESİ'!$B$4:$H$1000,4,0)),"",(VLOOKUP(J28,'KAYIT LİSTESİ'!$B$4:$H$1000,4,0)))</f>
        <v/>
      </c>
      <c r="M28" s="52" t="str">
        <f>IF(ISERROR(VLOOKUP(J28,'KAYIT LİSTESİ'!$B$4:$H$1000,5,0)),"",(VLOOKUP(J28,'KAYIT LİSTESİ'!$B$4:$H$1000,5,0)))</f>
        <v/>
      </c>
      <c r="N28" s="52" t="str">
        <f>IF(ISERROR(VLOOKUP(J28,'KAYIT LİSTESİ'!$B$4:$H$1000,6,0)),"",(VLOOKUP(J28,'KAYIT LİSTESİ'!$B$4:$H$1000,6,0)))</f>
        <v/>
      </c>
      <c r="O28" s="368" t="str">
        <f t="shared" si="0"/>
        <v xml:space="preserve"> </v>
      </c>
      <c r="P28" s="208"/>
      <c r="Q28" s="25"/>
      <c r="U28" s="320"/>
      <c r="V28" s="20"/>
    </row>
    <row r="29" spans="1:22" s="19" customFormat="1" ht="27.75" customHeight="1">
      <c r="A29" s="23"/>
      <c r="B29" s="23"/>
      <c r="C29" s="26"/>
      <c r="D29" s="333"/>
      <c r="E29" s="334"/>
      <c r="F29" s="208"/>
      <c r="G29" s="335" t="str">
        <f>IF(ISTEXT(F29)," ",IFERROR(VLOOKUP(SMALL(PUAN!$C$5:$D$109,COUNTIF(PUAN!$C$5:$D$109,"&lt;"&amp;F29)+1),PUAN!$C$5:$D$109,2,0),"    "))</f>
        <v xml:space="preserve">    </v>
      </c>
      <c r="H29" s="22"/>
      <c r="I29" s="23"/>
      <c r="J29" s="24" t="s">
        <v>290</v>
      </c>
      <c r="K29" s="25" t="str">
        <f>IF(ISERROR(VLOOKUP(J29,'KAYIT LİSTESİ'!$B$4:$H$1000,2,0)),"",(VLOOKUP(J29,'KAYIT LİSTESİ'!$B$4:$H$1000,2,0)))</f>
        <v/>
      </c>
      <c r="L29" s="26" t="str">
        <f>IF(ISERROR(VLOOKUP(J29,'KAYIT LİSTESİ'!$B$4:$H$1000,4,0)),"",(VLOOKUP(J29,'KAYIT LİSTESİ'!$B$4:$H$1000,4,0)))</f>
        <v/>
      </c>
      <c r="M29" s="52" t="str">
        <f>IF(ISERROR(VLOOKUP(J29,'KAYIT LİSTESİ'!$B$4:$H$1000,5,0)),"",(VLOOKUP(J29,'KAYIT LİSTESİ'!$B$4:$H$1000,5,0)))</f>
        <v/>
      </c>
      <c r="N29" s="52" t="str">
        <f>IF(ISERROR(VLOOKUP(J29,'KAYIT LİSTESİ'!$B$4:$H$1000,6,0)),"",(VLOOKUP(J29,'KAYIT LİSTESİ'!$B$4:$H$1000,6,0)))</f>
        <v/>
      </c>
      <c r="O29" s="368" t="str">
        <f t="shared" si="0"/>
        <v xml:space="preserve"> </v>
      </c>
      <c r="P29" s="208"/>
      <c r="Q29" s="25"/>
      <c r="U29" s="320"/>
      <c r="V29" s="20"/>
    </row>
    <row r="30" spans="1:22" s="19" customFormat="1" ht="27.75" customHeight="1">
      <c r="A30" s="23"/>
      <c r="B30" s="23"/>
      <c r="C30" s="26"/>
      <c r="D30" s="333"/>
      <c r="E30" s="334"/>
      <c r="F30" s="208"/>
      <c r="G30" s="335" t="str">
        <f>IF(ISTEXT(F30)," ",IFERROR(VLOOKUP(SMALL(PUAN!$C$5:$D$109,COUNTIF(PUAN!$C$5:$D$109,"&lt;"&amp;F30)+1),PUAN!$C$5:$D$109,2,0),"    "))</f>
        <v xml:space="preserve">    </v>
      </c>
      <c r="H30" s="22"/>
      <c r="I30" s="23"/>
      <c r="J30" s="24" t="s">
        <v>291</v>
      </c>
      <c r="K30" s="25" t="str">
        <f>IF(ISERROR(VLOOKUP(J30,'KAYIT LİSTESİ'!$B$4:$H$1000,2,0)),"",(VLOOKUP(J30,'KAYIT LİSTESİ'!$B$4:$H$1000,2,0)))</f>
        <v/>
      </c>
      <c r="L30" s="26" t="str">
        <f>IF(ISERROR(VLOOKUP(J30,'KAYIT LİSTESİ'!$B$4:$H$1000,4,0)),"",(VLOOKUP(J30,'KAYIT LİSTESİ'!$B$4:$H$1000,4,0)))</f>
        <v/>
      </c>
      <c r="M30" s="52" t="str">
        <f>IF(ISERROR(VLOOKUP(J30,'KAYIT LİSTESİ'!$B$4:$H$1000,5,0)),"",(VLOOKUP(J30,'KAYIT LİSTESİ'!$B$4:$H$1000,5,0)))</f>
        <v/>
      </c>
      <c r="N30" s="52" t="str">
        <f>IF(ISERROR(VLOOKUP(J30,'KAYIT LİSTESİ'!$B$4:$H$1000,6,0)),"",(VLOOKUP(J30,'KAYIT LİSTESİ'!$B$4:$H$1000,6,0)))</f>
        <v/>
      </c>
      <c r="O30" s="368" t="str">
        <f t="shared" si="0"/>
        <v xml:space="preserve"> </v>
      </c>
      <c r="P30" s="208"/>
      <c r="Q30" s="25"/>
      <c r="U30" s="320"/>
      <c r="V30" s="20"/>
    </row>
    <row r="31" spans="1:22" s="19" customFormat="1" ht="27.75" customHeight="1">
      <c r="A31" s="23"/>
      <c r="B31" s="23"/>
      <c r="C31" s="26"/>
      <c r="D31" s="333"/>
      <c r="E31" s="334"/>
      <c r="F31" s="208"/>
      <c r="G31" s="335" t="str">
        <f>IF(ISTEXT(F31)," ",IFERROR(VLOOKUP(SMALL(PUAN!$C$5:$D$109,COUNTIF(PUAN!$C$5:$D$109,"&lt;"&amp;F31)+1),PUAN!$C$5:$D$109,2,0),"    "))</f>
        <v xml:space="preserve">    </v>
      </c>
      <c r="H31" s="22"/>
      <c r="I31" s="23"/>
      <c r="J31" s="24" t="s">
        <v>292</v>
      </c>
      <c r="K31" s="25" t="str">
        <f>IF(ISERROR(VLOOKUP(J31,'KAYIT LİSTESİ'!$B$4:$H$1000,2,0)),"",(VLOOKUP(J31,'KAYIT LİSTESİ'!$B$4:$H$1000,2,0)))</f>
        <v/>
      </c>
      <c r="L31" s="26" t="str">
        <f>IF(ISERROR(VLOOKUP(J31,'KAYIT LİSTESİ'!$B$4:$H$1000,4,0)),"",(VLOOKUP(J31,'KAYIT LİSTESİ'!$B$4:$H$1000,4,0)))</f>
        <v/>
      </c>
      <c r="M31" s="52" t="str">
        <f>IF(ISERROR(VLOOKUP(J31,'KAYIT LİSTESİ'!$B$4:$H$1000,5,0)),"",(VLOOKUP(J31,'KAYIT LİSTESİ'!$B$4:$H$1000,5,0)))</f>
        <v/>
      </c>
      <c r="N31" s="52" t="str">
        <f>IF(ISERROR(VLOOKUP(J31,'KAYIT LİSTESİ'!$B$4:$H$1000,6,0)),"",(VLOOKUP(J31,'KAYIT LİSTESİ'!$B$4:$H$1000,6,0)))</f>
        <v/>
      </c>
      <c r="O31" s="368" t="str">
        <f t="shared" si="0"/>
        <v xml:space="preserve"> </v>
      </c>
      <c r="P31" s="208"/>
      <c r="Q31" s="25"/>
      <c r="U31" s="320"/>
      <c r="V31" s="20"/>
    </row>
    <row r="32" spans="1:22" s="19" customFormat="1" ht="27.75" customHeight="1">
      <c r="A32" s="23"/>
      <c r="B32" s="23"/>
      <c r="C32" s="26"/>
      <c r="D32" s="333"/>
      <c r="E32" s="334"/>
      <c r="F32" s="208"/>
      <c r="G32" s="335" t="str">
        <f>IF(ISTEXT(F32)," ",IFERROR(VLOOKUP(SMALL(PUAN!$C$5:$D$109,COUNTIF(PUAN!$C$5:$D$109,"&lt;"&amp;F32)+1),PUAN!$C$5:$D$109,2,0),"    "))</f>
        <v xml:space="preserve">    </v>
      </c>
      <c r="H32" s="22"/>
      <c r="I32" s="23"/>
      <c r="J32" s="24" t="s">
        <v>293</v>
      </c>
      <c r="K32" s="25" t="str">
        <f>IF(ISERROR(VLOOKUP(J32,'KAYIT LİSTESİ'!$B$4:$H$1000,2,0)),"",(VLOOKUP(J32,'KAYIT LİSTESİ'!$B$4:$H$1000,2,0)))</f>
        <v/>
      </c>
      <c r="L32" s="26" t="str">
        <f>IF(ISERROR(VLOOKUP(J32,'KAYIT LİSTESİ'!$B$4:$H$1000,4,0)),"",(VLOOKUP(J32,'KAYIT LİSTESİ'!$B$4:$H$1000,4,0)))</f>
        <v/>
      </c>
      <c r="M32" s="52" t="str">
        <f>IF(ISERROR(VLOOKUP(J32,'KAYIT LİSTESİ'!$B$4:$H$1000,5,0)),"",(VLOOKUP(J32,'KAYIT LİSTESİ'!$B$4:$H$1000,5,0)))</f>
        <v/>
      </c>
      <c r="N32" s="52" t="str">
        <f>IF(ISERROR(VLOOKUP(J32,'KAYIT LİSTESİ'!$B$4:$H$1000,6,0)),"",(VLOOKUP(J32,'KAYIT LİSTESİ'!$B$4:$H$1000,6,0)))</f>
        <v/>
      </c>
      <c r="O32" s="368" t="str">
        <f t="shared" si="0"/>
        <v xml:space="preserve"> </v>
      </c>
      <c r="P32" s="208"/>
      <c r="Q32" s="25"/>
      <c r="U32" s="320"/>
      <c r="V32" s="20"/>
    </row>
    <row r="33" spans="1:22" s="19" customFormat="1" ht="27.75" customHeight="1">
      <c r="A33" s="23"/>
      <c r="B33" s="23"/>
      <c r="C33" s="26"/>
      <c r="D33" s="333"/>
      <c r="E33" s="334"/>
      <c r="F33" s="208"/>
      <c r="G33" s="335" t="str">
        <f>IF(ISTEXT(F33)," ",IFERROR(VLOOKUP(SMALL(PUAN!$C$5:$D$109,COUNTIF(PUAN!$C$5:$D$109,"&lt;"&amp;F33)+1),PUAN!$C$5:$D$109,2,0),"    "))</f>
        <v xml:space="preserve">    </v>
      </c>
      <c r="H33" s="22"/>
      <c r="I33" s="23"/>
      <c r="J33" s="24" t="s">
        <v>294</v>
      </c>
      <c r="K33" s="25" t="str">
        <f>IF(ISERROR(VLOOKUP(J33,'KAYIT LİSTESİ'!$B$4:$H$1000,2,0)),"",(VLOOKUP(J33,'KAYIT LİSTESİ'!$B$4:$H$1000,2,0)))</f>
        <v/>
      </c>
      <c r="L33" s="26" t="str">
        <f>IF(ISERROR(VLOOKUP(J33,'KAYIT LİSTESİ'!$B$4:$H$1000,4,0)),"",(VLOOKUP(J33,'KAYIT LİSTESİ'!$B$4:$H$1000,4,0)))</f>
        <v/>
      </c>
      <c r="M33" s="52" t="str">
        <f>IF(ISERROR(VLOOKUP(J33,'KAYIT LİSTESİ'!$B$4:$H$1000,5,0)),"",(VLOOKUP(J33,'KAYIT LİSTESİ'!$B$4:$H$1000,5,0)))</f>
        <v/>
      </c>
      <c r="N33" s="52" t="str">
        <f>IF(ISERROR(VLOOKUP(J33,'KAYIT LİSTESİ'!$B$4:$H$1000,6,0)),"",(VLOOKUP(J33,'KAYIT LİSTESİ'!$B$4:$H$1000,6,0)))</f>
        <v/>
      </c>
      <c r="O33" s="368" t="str">
        <f t="shared" si="0"/>
        <v xml:space="preserve"> </v>
      </c>
      <c r="P33" s="208"/>
      <c r="Q33" s="25"/>
      <c r="U33" s="320"/>
      <c r="V33" s="20"/>
    </row>
    <row r="34" spans="1:22" s="19" customFormat="1" ht="27.75" customHeight="1">
      <c r="A34" s="23"/>
      <c r="B34" s="23"/>
      <c r="C34" s="26"/>
      <c r="D34" s="333"/>
      <c r="E34" s="334"/>
      <c r="F34" s="208"/>
      <c r="G34" s="335" t="str">
        <f>IF(ISTEXT(F34)," ",IFERROR(VLOOKUP(SMALL(PUAN!$C$5:$D$109,COUNTIF(PUAN!$C$5:$D$109,"&lt;"&amp;F34)+1),PUAN!$C$5:$D$109,2,0),"    "))</f>
        <v xml:space="preserve">    </v>
      </c>
      <c r="H34" s="22"/>
      <c r="I34" s="326" t="s">
        <v>18</v>
      </c>
      <c r="J34" s="327"/>
      <c r="K34" s="327"/>
      <c r="L34" s="327"/>
      <c r="M34" s="327"/>
      <c r="N34" s="327"/>
      <c r="O34" s="327"/>
      <c r="P34" s="327"/>
      <c r="Q34" s="328"/>
      <c r="U34" s="320"/>
      <c r="V34" s="20"/>
    </row>
    <row r="35" spans="1:22" s="19" customFormat="1" ht="27.75" customHeight="1">
      <c r="A35" s="23"/>
      <c r="B35" s="23"/>
      <c r="C35" s="26"/>
      <c r="D35" s="333"/>
      <c r="E35" s="334"/>
      <c r="F35" s="208"/>
      <c r="G35" s="335" t="str">
        <f>IF(ISTEXT(F35)," ",IFERROR(VLOOKUP(SMALL(PUAN!$C$5:$D$109,COUNTIF(PUAN!$C$5:$D$109,"&lt;"&amp;F35)+1),PUAN!$C$5:$D$109,2,0),"    "))</f>
        <v xml:space="preserve">    </v>
      </c>
      <c r="H35" s="22"/>
      <c r="I35" s="51" t="s">
        <v>12</v>
      </c>
      <c r="J35" s="51" t="s">
        <v>54</v>
      </c>
      <c r="K35" s="51" t="s">
        <v>53</v>
      </c>
      <c r="L35" s="142" t="s">
        <v>13</v>
      </c>
      <c r="M35" s="143" t="s">
        <v>14</v>
      </c>
      <c r="N35" s="143" t="s">
        <v>161</v>
      </c>
      <c r="O35" s="143" t="s">
        <v>340</v>
      </c>
      <c r="P35" s="370" t="s">
        <v>339</v>
      </c>
      <c r="Q35" s="51" t="s">
        <v>28</v>
      </c>
      <c r="U35" s="320"/>
      <c r="V35" s="20"/>
    </row>
    <row r="36" spans="1:22" s="19" customFormat="1" ht="27.75" customHeight="1">
      <c r="A36" s="23"/>
      <c r="B36" s="23"/>
      <c r="C36" s="26"/>
      <c r="D36" s="333"/>
      <c r="E36" s="334"/>
      <c r="F36" s="208"/>
      <c r="G36" s="335" t="str">
        <f>IF(ISTEXT(F36)," ",IFERROR(VLOOKUP(SMALL(PUAN!$C$5:$D$109,COUNTIF(PUAN!$C$5:$D$109,"&lt;"&amp;F36)+1),PUAN!$C$5:$D$109,2,0),"    "))</f>
        <v xml:space="preserve">    </v>
      </c>
      <c r="H36" s="22"/>
      <c r="I36" s="23">
        <v>1</v>
      </c>
      <c r="J36" s="24" t="s">
        <v>295</v>
      </c>
      <c r="K36" s="25" t="str">
        <f>IF(ISERROR(VLOOKUP(J36,'KAYIT LİSTESİ'!$B$4:$H$1000,2,0)),"",(VLOOKUP(J36,'KAYIT LİSTESİ'!$B$4:$H$1000,2,0)))</f>
        <v/>
      </c>
      <c r="L36" s="26" t="str">
        <f>IF(ISERROR(VLOOKUP(J36,'KAYIT LİSTESİ'!$B$4:$H$1000,4,0)),"",(VLOOKUP(J36,'KAYIT LİSTESİ'!$B$4:$H$1000,4,0)))</f>
        <v/>
      </c>
      <c r="M36" s="52" t="str">
        <f>IF(ISERROR(VLOOKUP(J36,'KAYIT LİSTESİ'!$B$4:$H$1000,5,0)),"",(VLOOKUP(J36,'KAYIT LİSTESİ'!$B$4:$H$1000,5,0)))</f>
        <v/>
      </c>
      <c r="N36" s="52" t="str">
        <f>IF(ISERROR(VLOOKUP(J36,'KAYIT LİSTESİ'!$B$4:$H$1000,6,0)),"",(VLOOKUP(J36,'KAYIT LİSTESİ'!$B$4:$H$1000,6,0)))</f>
        <v/>
      </c>
      <c r="O36" s="368" t="str">
        <f>IF(IF(OR(P36="NM",P36="DNF",P36="DNS",P36="DQ",P36=""),P36,(ROUNDUP(P36,-1)+14))=0," ",IF(OR(P36="NM",P36="DNF",P36="DNS",P36="DQ",P36=""),P36,(ROUNDUP(P36,-1)+14)))</f>
        <v xml:space="preserve"> </v>
      </c>
      <c r="P36" s="208"/>
      <c r="Q36" s="25"/>
      <c r="U36" s="320"/>
      <c r="V36" s="20"/>
    </row>
    <row r="37" spans="1:22" s="19" customFormat="1" ht="27.75" customHeight="1">
      <c r="A37" s="23"/>
      <c r="B37" s="23"/>
      <c r="C37" s="26"/>
      <c r="D37" s="333"/>
      <c r="E37" s="334"/>
      <c r="F37" s="208"/>
      <c r="G37" s="335" t="str">
        <f>IF(ISTEXT(F37)," ",IFERROR(VLOOKUP(SMALL(PUAN!$C$5:$D$109,COUNTIF(PUAN!$C$5:$D$109,"&lt;"&amp;F37)+1),PUAN!$C$5:$D$109,2,0),"    "))</f>
        <v xml:space="preserve">    </v>
      </c>
      <c r="H37" s="22"/>
      <c r="I37" s="23">
        <v>2</v>
      </c>
      <c r="J37" s="24" t="s">
        <v>296</v>
      </c>
      <c r="K37" s="25" t="str">
        <f>IF(ISERROR(VLOOKUP(J37,'KAYIT LİSTESİ'!$B$4:$H$1000,2,0)),"",(VLOOKUP(J37,'KAYIT LİSTESİ'!$B$4:$H$1000,2,0)))</f>
        <v/>
      </c>
      <c r="L37" s="26" t="str">
        <f>IF(ISERROR(VLOOKUP(J37,'KAYIT LİSTESİ'!$B$4:$H$1000,4,0)),"",(VLOOKUP(J37,'KAYIT LİSTESİ'!$B$4:$H$1000,4,0)))</f>
        <v/>
      </c>
      <c r="M37" s="52" t="str">
        <f>IF(ISERROR(VLOOKUP(J37,'KAYIT LİSTESİ'!$B$4:$H$1000,5,0)),"",(VLOOKUP(J37,'KAYIT LİSTESİ'!$B$4:$H$1000,5,0)))</f>
        <v/>
      </c>
      <c r="N37" s="52" t="str">
        <f>IF(ISERROR(VLOOKUP(J37,'KAYIT LİSTESİ'!$B$4:$H$1000,6,0)),"",(VLOOKUP(J37,'KAYIT LİSTESİ'!$B$4:$H$1000,6,0)))</f>
        <v/>
      </c>
      <c r="O37" s="368" t="str">
        <f t="shared" ref="O37:O47" si="1">IF(IF(OR(P37="NM",P37="DNF",P37="DNS",P37="DQ",P37=""),P37,(ROUNDUP(P37,-1)+14))=0," ",IF(OR(P37="NM",P37="DNF",P37="DNS",P37="DQ",P37=""),P37,(ROUNDUP(P37,-1)+14)))</f>
        <v xml:space="preserve"> </v>
      </c>
      <c r="P37" s="208"/>
      <c r="Q37" s="25"/>
      <c r="U37" s="320"/>
      <c r="V37" s="20"/>
    </row>
    <row r="38" spans="1:22" s="19" customFormat="1" ht="27.75" customHeight="1">
      <c r="A38" s="23"/>
      <c r="B38" s="23"/>
      <c r="C38" s="26"/>
      <c r="D38" s="333"/>
      <c r="E38" s="334"/>
      <c r="F38" s="208"/>
      <c r="G38" s="335" t="str">
        <f>IF(ISTEXT(F38)," ",IFERROR(VLOOKUP(SMALL(PUAN!$C$5:$D$109,COUNTIF(PUAN!$C$5:$D$109,"&lt;"&amp;F38)+1),PUAN!$C$5:$D$109,2,0),"    "))</f>
        <v xml:space="preserve">    </v>
      </c>
      <c r="H38" s="22"/>
      <c r="I38" s="23">
        <v>3</v>
      </c>
      <c r="J38" s="24" t="s">
        <v>297</v>
      </c>
      <c r="K38" s="25" t="str">
        <f>IF(ISERROR(VLOOKUP(J38,'KAYIT LİSTESİ'!$B$4:$H$1000,2,0)),"",(VLOOKUP(J38,'KAYIT LİSTESİ'!$B$4:$H$1000,2,0)))</f>
        <v/>
      </c>
      <c r="L38" s="26" t="str">
        <f>IF(ISERROR(VLOOKUP(J38,'KAYIT LİSTESİ'!$B$4:$H$1000,4,0)),"",(VLOOKUP(J38,'KAYIT LİSTESİ'!$B$4:$H$1000,4,0)))</f>
        <v/>
      </c>
      <c r="M38" s="52" t="str">
        <f>IF(ISERROR(VLOOKUP(J38,'KAYIT LİSTESİ'!$B$4:$H$1000,5,0)),"",(VLOOKUP(J38,'KAYIT LİSTESİ'!$B$4:$H$1000,5,0)))</f>
        <v/>
      </c>
      <c r="N38" s="52" t="str">
        <f>IF(ISERROR(VLOOKUP(J38,'KAYIT LİSTESİ'!$B$4:$H$1000,6,0)),"",(VLOOKUP(J38,'KAYIT LİSTESİ'!$B$4:$H$1000,6,0)))</f>
        <v/>
      </c>
      <c r="O38" s="368" t="str">
        <f t="shared" si="1"/>
        <v xml:space="preserve"> </v>
      </c>
      <c r="P38" s="208"/>
      <c r="Q38" s="25"/>
      <c r="U38" s="320"/>
      <c r="V38" s="20"/>
    </row>
    <row r="39" spans="1:22" s="19" customFormat="1" ht="27.75" customHeight="1">
      <c r="A39" s="23"/>
      <c r="B39" s="23"/>
      <c r="C39" s="26"/>
      <c r="D39" s="333"/>
      <c r="E39" s="334"/>
      <c r="F39" s="208"/>
      <c r="G39" s="335" t="str">
        <f>IF(ISTEXT(F39)," ",IFERROR(VLOOKUP(SMALL(PUAN!$C$5:$D$109,COUNTIF(PUAN!$C$5:$D$109,"&lt;"&amp;F39)+1),PUAN!$C$5:$D$109,2,0),"    "))</f>
        <v xml:space="preserve">    </v>
      </c>
      <c r="H39" s="22"/>
      <c r="I39" s="23">
        <v>4</v>
      </c>
      <c r="J39" s="24" t="s">
        <v>298</v>
      </c>
      <c r="K39" s="25" t="str">
        <f>IF(ISERROR(VLOOKUP(J39,'KAYIT LİSTESİ'!$B$4:$H$1000,2,0)),"",(VLOOKUP(J39,'KAYIT LİSTESİ'!$B$4:$H$1000,2,0)))</f>
        <v/>
      </c>
      <c r="L39" s="26" t="str">
        <f>IF(ISERROR(VLOOKUP(J39,'KAYIT LİSTESİ'!$B$4:$H$1000,4,0)),"",(VLOOKUP(J39,'KAYIT LİSTESİ'!$B$4:$H$1000,4,0)))</f>
        <v/>
      </c>
      <c r="M39" s="52" t="str">
        <f>IF(ISERROR(VLOOKUP(J39,'KAYIT LİSTESİ'!$B$4:$H$1000,5,0)),"",(VLOOKUP(J39,'KAYIT LİSTESİ'!$B$4:$H$1000,5,0)))</f>
        <v/>
      </c>
      <c r="N39" s="52" t="str">
        <f>IF(ISERROR(VLOOKUP(J39,'KAYIT LİSTESİ'!$B$4:$H$1000,6,0)),"",(VLOOKUP(J39,'KAYIT LİSTESİ'!$B$4:$H$1000,6,0)))</f>
        <v/>
      </c>
      <c r="O39" s="368" t="str">
        <f t="shared" si="1"/>
        <v xml:space="preserve"> </v>
      </c>
      <c r="P39" s="208"/>
      <c r="Q39" s="25"/>
      <c r="U39" s="320"/>
      <c r="V39" s="20"/>
    </row>
    <row r="40" spans="1:22" s="19" customFormat="1" ht="27.75" customHeight="1">
      <c r="A40" s="23"/>
      <c r="B40" s="23"/>
      <c r="C40" s="26"/>
      <c r="D40" s="333"/>
      <c r="E40" s="334"/>
      <c r="F40" s="208"/>
      <c r="G40" s="335" t="str">
        <f>IF(ISTEXT(F40)," ",IFERROR(VLOOKUP(SMALL(PUAN!$C$5:$D$109,COUNTIF(PUAN!$C$5:$D$109,"&lt;"&amp;F40)+1),PUAN!$C$5:$D$109,2,0),"    "))</f>
        <v xml:space="preserve">    </v>
      </c>
      <c r="H40" s="22"/>
      <c r="I40" s="23">
        <v>5</v>
      </c>
      <c r="J40" s="24" t="s">
        <v>299</v>
      </c>
      <c r="K40" s="25" t="str">
        <f>IF(ISERROR(VLOOKUP(J40,'KAYIT LİSTESİ'!$B$4:$H$1000,2,0)),"",(VLOOKUP(J40,'KAYIT LİSTESİ'!$B$4:$H$1000,2,0)))</f>
        <v/>
      </c>
      <c r="L40" s="26" t="str">
        <f>IF(ISERROR(VLOOKUP(J40,'KAYIT LİSTESİ'!$B$4:$H$1000,4,0)),"",(VLOOKUP(J40,'KAYIT LİSTESİ'!$B$4:$H$1000,4,0)))</f>
        <v/>
      </c>
      <c r="M40" s="52" t="str">
        <f>IF(ISERROR(VLOOKUP(J40,'KAYIT LİSTESİ'!$B$4:$H$1000,5,0)),"",(VLOOKUP(J40,'KAYIT LİSTESİ'!$B$4:$H$1000,5,0)))</f>
        <v/>
      </c>
      <c r="N40" s="52" t="str">
        <f>IF(ISERROR(VLOOKUP(J40,'KAYIT LİSTESİ'!$B$4:$H$1000,6,0)),"",(VLOOKUP(J40,'KAYIT LİSTESİ'!$B$4:$H$1000,6,0)))</f>
        <v/>
      </c>
      <c r="O40" s="368" t="str">
        <f t="shared" si="1"/>
        <v xml:space="preserve"> </v>
      </c>
      <c r="P40" s="208"/>
      <c r="Q40" s="25"/>
      <c r="U40" s="320"/>
      <c r="V40" s="20"/>
    </row>
    <row r="41" spans="1:22" s="19" customFormat="1" ht="27.75" customHeight="1">
      <c r="A41" s="23"/>
      <c r="B41" s="23"/>
      <c r="C41" s="26"/>
      <c r="D41" s="333"/>
      <c r="E41" s="334"/>
      <c r="F41" s="208"/>
      <c r="G41" s="335" t="str">
        <f>IF(ISTEXT(F41)," ",IFERROR(VLOOKUP(SMALL(PUAN!$C$5:$D$109,COUNTIF(PUAN!$C$5:$D$109,"&lt;"&amp;F41)+1),PUAN!$C$5:$D$109,2,0),"    "))</f>
        <v xml:space="preserve">    </v>
      </c>
      <c r="H41" s="22"/>
      <c r="I41" s="23">
        <v>6</v>
      </c>
      <c r="J41" s="24" t="s">
        <v>300</v>
      </c>
      <c r="K41" s="25" t="str">
        <f>IF(ISERROR(VLOOKUP(J41,'KAYIT LİSTESİ'!$B$4:$H$1000,2,0)),"",(VLOOKUP(J41,'KAYIT LİSTESİ'!$B$4:$H$1000,2,0)))</f>
        <v/>
      </c>
      <c r="L41" s="26" t="str">
        <f>IF(ISERROR(VLOOKUP(J41,'KAYIT LİSTESİ'!$B$4:$H$1000,4,0)),"",(VLOOKUP(J41,'KAYIT LİSTESİ'!$B$4:$H$1000,4,0)))</f>
        <v/>
      </c>
      <c r="M41" s="52" t="str">
        <f>IF(ISERROR(VLOOKUP(J41,'KAYIT LİSTESİ'!$B$4:$H$1000,5,0)),"",(VLOOKUP(J41,'KAYIT LİSTESİ'!$B$4:$H$1000,5,0)))</f>
        <v/>
      </c>
      <c r="N41" s="52" t="str">
        <f>IF(ISERROR(VLOOKUP(J41,'KAYIT LİSTESİ'!$B$4:$H$1000,6,0)),"",(VLOOKUP(J41,'KAYIT LİSTESİ'!$B$4:$H$1000,6,0)))</f>
        <v/>
      </c>
      <c r="O41" s="368" t="str">
        <f t="shared" si="1"/>
        <v xml:space="preserve"> </v>
      </c>
      <c r="P41" s="208"/>
      <c r="Q41" s="25"/>
      <c r="U41" s="320"/>
      <c r="V41" s="20"/>
    </row>
    <row r="42" spans="1:22" s="19" customFormat="1" ht="27.75" customHeight="1">
      <c r="A42" s="23"/>
      <c r="B42" s="23"/>
      <c r="C42" s="26"/>
      <c r="D42" s="333"/>
      <c r="E42" s="334"/>
      <c r="F42" s="208"/>
      <c r="G42" s="335" t="str">
        <f>IF(ISTEXT(F42)," ",IFERROR(VLOOKUP(SMALL(PUAN!$C$5:$D$109,COUNTIF(PUAN!$C$5:$D$109,"&lt;"&amp;F42)+1),PUAN!$C$5:$D$109,2,0),"    "))</f>
        <v xml:space="preserve">    </v>
      </c>
      <c r="H42" s="22"/>
      <c r="I42" s="23">
        <v>7</v>
      </c>
      <c r="J42" s="24" t="s">
        <v>301</v>
      </c>
      <c r="K42" s="25" t="str">
        <f>IF(ISERROR(VLOOKUP(J42,'KAYIT LİSTESİ'!$B$4:$H$1000,2,0)),"",(VLOOKUP(J42,'KAYIT LİSTESİ'!$B$4:$H$1000,2,0)))</f>
        <v/>
      </c>
      <c r="L42" s="26" t="str">
        <f>IF(ISERROR(VLOOKUP(J42,'KAYIT LİSTESİ'!$B$4:$H$1000,4,0)),"",(VLOOKUP(J42,'KAYIT LİSTESİ'!$B$4:$H$1000,4,0)))</f>
        <v/>
      </c>
      <c r="M42" s="52" t="str">
        <f>IF(ISERROR(VLOOKUP(J42,'KAYIT LİSTESİ'!$B$4:$H$1000,5,0)),"",(VLOOKUP(J42,'KAYIT LİSTESİ'!$B$4:$H$1000,5,0)))</f>
        <v/>
      </c>
      <c r="N42" s="52" t="str">
        <f>IF(ISERROR(VLOOKUP(J42,'KAYIT LİSTESİ'!$B$4:$H$1000,6,0)),"",(VLOOKUP(J42,'KAYIT LİSTESİ'!$B$4:$H$1000,6,0)))</f>
        <v/>
      </c>
      <c r="O42" s="368" t="str">
        <f t="shared" si="1"/>
        <v xml:space="preserve"> </v>
      </c>
      <c r="P42" s="208"/>
      <c r="Q42" s="25"/>
      <c r="U42" s="320"/>
      <c r="V42" s="20"/>
    </row>
    <row r="43" spans="1:22" s="19" customFormat="1" ht="27.75" customHeight="1">
      <c r="A43" s="23"/>
      <c r="B43" s="23"/>
      <c r="C43" s="26"/>
      <c r="D43" s="333"/>
      <c r="E43" s="334"/>
      <c r="F43" s="208"/>
      <c r="G43" s="335" t="str">
        <f>IF(ISTEXT(F43)," ",IFERROR(VLOOKUP(SMALL(PUAN!$C$5:$D$109,COUNTIF(PUAN!$C$5:$D$109,"&lt;"&amp;F43)+1),PUAN!$C$5:$D$109,2,0),"    "))</f>
        <v xml:space="preserve">    </v>
      </c>
      <c r="H43" s="22"/>
      <c r="I43" s="23">
        <v>8</v>
      </c>
      <c r="J43" s="24" t="s">
        <v>302</v>
      </c>
      <c r="K43" s="25" t="str">
        <f>IF(ISERROR(VLOOKUP(J43,'KAYIT LİSTESİ'!$B$4:$H$1000,2,0)),"",(VLOOKUP(J43,'KAYIT LİSTESİ'!$B$4:$H$1000,2,0)))</f>
        <v/>
      </c>
      <c r="L43" s="26" t="str">
        <f>IF(ISERROR(VLOOKUP(J43,'KAYIT LİSTESİ'!$B$4:$H$1000,4,0)),"",(VLOOKUP(J43,'KAYIT LİSTESİ'!$B$4:$H$1000,4,0)))</f>
        <v/>
      </c>
      <c r="M43" s="52" t="str">
        <f>IF(ISERROR(VLOOKUP(J43,'KAYIT LİSTESİ'!$B$4:$H$1000,5,0)),"",(VLOOKUP(J43,'KAYIT LİSTESİ'!$B$4:$H$1000,5,0)))</f>
        <v/>
      </c>
      <c r="N43" s="52" t="str">
        <f>IF(ISERROR(VLOOKUP(J43,'KAYIT LİSTESİ'!$B$4:$H$1000,6,0)),"",(VLOOKUP(J43,'KAYIT LİSTESİ'!$B$4:$H$1000,6,0)))</f>
        <v/>
      </c>
      <c r="O43" s="368" t="str">
        <f t="shared" si="1"/>
        <v xml:space="preserve"> </v>
      </c>
      <c r="P43" s="208"/>
      <c r="Q43" s="25"/>
      <c r="U43" s="320"/>
      <c r="V43" s="20"/>
    </row>
    <row r="44" spans="1:22" s="19" customFormat="1" ht="27.75" customHeight="1">
      <c r="A44" s="23"/>
      <c r="B44" s="23"/>
      <c r="C44" s="26"/>
      <c r="D44" s="333"/>
      <c r="E44" s="334"/>
      <c r="F44" s="208"/>
      <c r="G44" s="335" t="str">
        <f>IF(ISTEXT(F44)," ",IFERROR(VLOOKUP(SMALL(PUAN!$C$5:$D$109,COUNTIF(PUAN!$C$5:$D$109,"&lt;"&amp;F44)+1),PUAN!$C$5:$D$109,2,0),"    "))</f>
        <v xml:space="preserve">    </v>
      </c>
      <c r="H44" s="22"/>
      <c r="I44" s="23">
        <v>9</v>
      </c>
      <c r="J44" s="24" t="s">
        <v>303</v>
      </c>
      <c r="K44" s="25" t="str">
        <f>IF(ISERROR(VLOOKUP(J44,'KAYIT LİSTESİ'!$B$4:$H$1000,2,0)),"",(VLOOKUP(J44,'KAYIT LİSTESİ'!$B$4:$H$1000,2,0)))</f>
        <v/>
      </c>
      <c r="L44" s="26" t="str">
        <f>IF(ISERROR(VLOOKUP(J44,'KAYIT LİSTESİ'!$B$4:$H$1000,4,0)),"",(VLOOKUP(J44,'KAYIT LİSTESİ'!$B$4:$H$1000,4,0)))</f>
        <v/>
      </c>
      <c r="M44" s="52" t="str">
        <f>IF(ISERROR(VLOOKUP(J44,'KAYIT LİSTESİ'!$B$4:$H$1000,5,0)),"",(VLOOKUP(J44,'KAYIT LİSTESİ'!$B$4:$H$1000,5,0)))</f>
        <v/>
      </c>
      <c r="N44" s="52" t="str">
        <f>IF(ISERROR(VLOOKUP(J44,'KAYIT LİSTESİ'!$B$4:$H$1000,6,0)),"",(VLOOKUP(J44,'KAYIT LİSTESİ'!$B$4:$H$1000,6,0)))</f>
        <v/>
      </c>
      <c r="O44" s="368" t="str">
        <f t="shared" si="1"/>
        <v xml:space="preserve"> </v>
      </c>
      <c r="P44" s="208"/>
      <c r="Q44" s="25"/>
      <c r="U44" s="320"/>
      <c r="V44" s="20"/>
    </row>
    <row r="45" spans="1:22" s="19" customFormat="1" ht="27.75" customHeight="1">
      <c r="A45" s="23"/>
      <c r="B45" s="23"/>
      <c r="C45" s="26"/>
      <c r="D45" s="333"/>
      <c r="E45" s="334"/>
      <c r="F45" s="208"/>
      <c r="G45" s="335" t="str">
        <f>IF(ISTEXT(F45)," ",IFERROR(VLOOKUP(SMALL(PUAN!$C$5:$D$109,COUNTIF(PUAN!$C$5:$D$109,"&lt;"&amp;F45)+1),PUAN!$C$5:$D$109,2,0),"    "))</f>
        <v xml:space="preserve">    </v>
      </c>
      <c r="H45" s="22"/>
      <c r="I45" s="23">
        <v>10</v>
      </c>
      <c r="J45" s="24" t="s">
        <v>304</v>
      </c>
      <c r="K45" s="25" t="str">
        <f>IF(ISERROR(VLOOKUP(J45,'KAYIT LİSTESİ'!$B$4:$H$1000,2,0)),"",(VLOOKUP(J45,'KAYIT LİSTESİ'!$B$4:$H$1000,2,0)))</f>
        <v/>
      </c>
      <c r="L45" s="26" t="str">
        <f>IF(ISERROR(VLOOKUP(J45,'KAYIT LİSTESİ'!$B$4:$H$1000,4,0)),"",(VLOOKUP(J45,'KAYIT LİSTESİ'!$B$4:$H$1000,4,0)))</f>
        <v/>
      </c>
      <c r="M45" s="52" t="str">
        <f>IF(ISERROR(VLOOKUP(J45,'KAYIT LİSTESİ'!$B$4:$H$1000,5,0)),"",(VLOOKUP(J45,'KAYIT LİSTESİ'!$B$4:$H$1000,5,0)))</f>
        <v/>
      </c>
      <c r="N45" s="52" t="str">
        <f>IF(ISERROR(VLOOKUP(J45,'KAYIT LİSTESİ'!$B$4:$H$1000,6,0)),"",(VLOOKUP(J45,'KAYIT LİSTESİ'!$B$4:$H$1000,6,0)))</f>
        <v/>
      </c>
      <c r="O45" s="368" t="str">
        <f t="shared" si="1"/>
        <v xml:space="preserve"> </v>
      </c>
      <c r="P45" s="208"/>
      <c r="Q45" s="25"/>
      <c r="U45" s="320"/>
      <c r="V45" s="20"/>
    </row>
    <row r="46" spans="1:22" s="19" customFormat="1" ht="27.75" customHeight="1">
      <c r="A46" s="23"/>
      <c r="B46" s="23"/>
      <c r="C46" s="26"/>
      <c r="D46" s="333"/>
      <c r="E46" s="334"/>
      <c r="F46" s="208"/>
      <c r="G46" s="335" t="str">
        <f>IF(ISTEXT(F46)," ",IFERROR(VLOOKUP(SMALL(PUAN!$C$5:$D$109,COUNTIF(PUAN!$C$5:$D$109,"&lt;"&amp;F46)+1),PUAN!$C$5:$D$109,2,0),"    "))</f>
        <v xml:space="preserve">    </v>
      </c>
      <c r="H46" s="22"/>
      <c r="I46" s="23">
        <v>11</v>
      </c>
      <c r="J46" s="24" t="s">
        <v>305</v>
      </c>
      <c r="K46" s="25" t="str">
        <f>IF(ISERROR(VLOOKUP(J46,'KAYIT LİSTESİ'!$B$4:$H$1000,2,0)),"",(VLOOKUP(J46,'KAYIT LİSTESİ'!$B$4:$H$1000,2,0)))</f>
        <v/>
      </c>
      <c r="L46" s="26" t="str">
        <f>IF(ISERROR(VLOOKUP(J46,'KAYIT LİSTESİ'!$B$4:$H$1000,4,0)),"",(VLOOKUP(J46,'KAYIT LİSTESİ'!$B$4:$H$1000,4,0)))</f>
        <v/>
      </c>
      <c r="M46" s="52" t="str">
        <f>IF(ISERROR(VLOOKUP(J46,'KAYIT LİSTESİ'!$B$4:$H$1000,5,0)),"",(VLOOKUP(J46,'KAYIT LİSTESİ'!$B$4:$H$1000,5,0)))</f>
        <v/>
      </c>
      <c r="N46" s="52" t="str">
        <f>IF(ISERROR(VLOOKUP(J46,'KAYIT LİSTESİ'!$B$4:$H$1000,6,0)),"",(VLOOKUP(J46,'KAYIT LİSTESİ'!$B$4:$H$1000,6,0)))</f>
        <v/>
      </c>
      <c r="O46" s="368" t="str">
        <f t="shared" si="1"/>
        <v xml:space="preserve"> </v>
      </c>
      <c r="P46" s="208"/>
      <c r="Q46" s="25"/>
      <c r="U46" s="320"/>
      <c r="V46" s="20"/>
    </row>
    <row r="47" spans="1:22" s="19" customFormat="1" ht="27.75" customHeight="1">
      <c r="A47" s="23"/>
      <c r="B47" s="23"/>
      <c r="C47" s="26"/>
      <c r="D47" s="333"/>
      <c r="E47" s="334"/>
      <c r="F47" s="208"/>
      <c r="G47" s="335" t="str">
        <f>IF(ISTEXT(F47)," ",IFERROR(VLOOKUP(SMALL(PUAN!$C$5:$D$109,COUNTIF(PUAN!$C$5:$D$109,"&lt;"&amp;F47)+1),PUAN!$C$5:$D$109,2,0),"    "))</f>
        <v xml:space="preserve">    </v>
      </c>
      <c r="H47" s="22"/>
      <c r="I47" s="23">
        <v>12</v>
      </c>
      <c r="J47" s="24" t="s">
        <v>306</v>
      </c>
      <c r="K47" s="25" t="str">
        <f>IF(ISERROR(VLOOKUP(J47,'KAYIT LİSTESİ'!$B$4:$H$1000,2,0)),"",(VLOOKUP(J47,'KAYIT LİSTESİ'!$B$4:$H$1000,2,0)))</f>
        <v/>
      </c>
      <c r="L47" s="26" t="str">
        <f>IF(ISERROR(VLOOKUP(J47,'KAYIT LİSTESİ'!$B$4:$H$1000,4,0)),"",(VLOOKUP(J47,'KAYIT LİSTESİ'!$B$4:$H$1000,4,0)))</f>
        <v/>
      </c>
      <c r="M47" s="52" t="str">
        <f>IF(ISERROR(VLOOKUP(J47,'KAYIT LİSTESİ'!$B$4:$H$1000,5,0)),"",(VLOOKUP(J47,'KAYIT LİSTESİ'!$B$4:$H$1000,5,0)))</f>
        <v/>
      </c>
      <c r="N47" s="52" t="str">
        <f>IF(ISERROR(VLOOKUP(J47,'KAYIT LİSTESİ'!$B$4:$H$1000,6,0)),"",(VLOOKUP(J47,'KAYIT LİSTESİ'!$B$4:$H$1000,6,0)))</f>
        <v/>
      </c>
      <c r="O47" s="368" t="str">
        <f t="shared" si="1"/>
        <v xml:space="preserve"> </v>
      </c>
      <c r="P47" s="208"/>
      <c r="Q47" s="25"/>
      <c r="U47" s="320"/>
      <c r="V47" s="20"/>
    </row>
    <row r="48" spans="1:22" s="19" customFormat="1" ht="18.75" hidden="1" customHeight="1">
      <c r="A48" s="23">
        <v>41</v>
      </c>
      <c r="B48" s="23"/>
      <c r="C48" s="26"/>
      <c r="D48" s="333"/>
      <c r="E48" s="334"/>
      <c r="F48" s="208"/>
      <c r="G48" s="335" t="str">
        <f>IF(ISTEXT(F48)," ",IFERROR(VLOOKUP(SMALL(PUAN!$C$5:$D$109,COUNTIF(PUAN!$C$5:$D$109,"&lt;"&amp;F48)+1),PUAN!$C$5:$D$109,2,0),"    "))</f>
        <v xml:space="preserve">    </v>
      </c>
      <c r="H48" s="22"/>
      <c r="I48" s="326" t="s">
        <v>44</v>
      </c>
      <c r="J48" s="327"/>
      <c r="K48" s="327"/>
      <c r="L48" s="327"/>
      <c r="M48" s="327"/>
      <c r="N48" s="327"/>
      <c r="O48" s="327"/>
      <c r="P48" s="327"/>
      <c r="Q48" s="328"/>
      <c r="U48" s="320"/>
      <c r="V48" s="20"/>
    </row>
    <row r="49" spans="1:22" s="19" customFormat="1" ht="24" hidden="1" customHeight="1">
      <c r="A49" s="23">
        <v>42</v>
      </c>
      <c r="B49" s="23"/>
      <c r="C49" s="26"/>
      <c r="D49" s="333"/>
      <c r="E49" s="334"/>
      <c r="F49" s="208"/>
      <c r="G49" s="335" t="str">
        <f>IF(ISTEXT(F49)," ",IFERROR(VLOOKUP(SMALL(PUAN!$C$5:$D$109,COUNTIF(PUAN!$C$5:$D$109,"&lt;"&amp;F49)+1),PUAN!$C$5:$D$109,2,0),"    "))</f>
        <v xml:space="preserve">    </v>
      </c>
      <c r="H49" s="22"/>
      <c r="I49" s="51" t="s">
        <v>12</v>
      </c>
      <c r="J49" s="51" t="s">
        <v>54</v>
      </c>
      <c r="K49" s="51" t="s">
        <v>53</v>
      </c>
      <c r="L49" s="142" t="s">
        <v>13</v>
      </c>
      <c r="M49" s="143" t="s">
        <v>14</v>
      </c>
      <c r="N49" s="143" t="s">
        <v>161</v>
      </c>
      <c r="O49" s="143"/>
      <c r="P49" s="207" t="s">
        <v>15</v>
      </c>
      <c r="Q49" s="51" t="s">
        <v>28</v>
      </c>
      <c r="U49" s="320"/>
      <c r="V49" s="20"/>
    </row>
    <row r="50" spans="1:22" s="19" customFormat="1" ht="18.75" hidden="1" customHeight="1">
      <c r="A50" s="23">
        <v>43</v>
      </c>
      <c r="B50" s="23"/>
      <c r="C50" s="26"/>
      <c r="D50" s="333"/>
      <c r="E50" s="334"/>
      <c r="F50" s="208"/>
      <c r="G50" s="335" t="str">
        <f>IF(ISTEXT(F50)," ",IFERROR(VLOOKUP(SMALL(PUAN!$C$5:$D$109,COUNTIF(PUAN!$C$5:$D$109,"&lt;"&amp;F50)+1),PUAN!$C$5:$D$109,2,0),"    "))</f>
        <v xml:space="preserve">    </v>
      </c>
      <c r="H50" s="22"/>
      <c r="I50" s="23">
        <v>1</v>
      </c>
      <c r="J50" s="24" t="s">
        <v>307</v>
      </c>
      <c r="K50" s="25" t="str">
        <f>IF(ISERROR(VLOOKUP(J50,'KAYIT LİSTESİ'!$B$4:$H$1000,2,0)),"",(VLOOKUP(J50,'KAYIT LİSTESİ'!$B$4:$H$1000,2,0)))</f>
        <v/>
      </c>
      <c r="L50" s="26" t="str">
        <f>IF(ISERROR(VLOOKUP(J50,'KAYIT LİSTESİ'!$B$4:$H$1000,4,0)),"",(VLOOKUP(J50,'KAYIT LİSTESİ'!$B$4:$H$1000,4,0)))</f>
        <v/>
      </c>
      <c r="M50" s="52" t="str">
        <f>IF(ISERROR(VLOOKUP(J50,'KAYIT LİSTESİ'!$B$4:$H$1000,5,0)),"",(VLOOKUP(J50,'KAYIT LİSTESİ'!$B$4:$H$1000,5,0)))</f>
        <v/>
      </c>
      <c r="N50" s="52" t="str">
        <f>IF(ISERROR(VLOOKUP(J50,'KAYIT LİSTESİ'!$B$4:$H$1000,6,0)),"",(VLOOKUP(J50,'KAYIT LİSTESİ'!$B$4:$H$1000,6,0)))</f>
        <v/>
      </c>
      <c r="O50" s="368" t="str">
        <f>IF(IF(OR(P50="NM",P50="DNF",P50="DNS",P50="DQ",P50=""),P50,(ROUNDUP(P50,-1)+14))=0," ",IF(OR(P50="NM",P50="DNF",P50="DNS",P50="DQ",P50=""),P50,(ROUNDUP(P50,-1)+14)))</f>
        <v xml:space="preserve"> </v>
      </c>
      <c r="P50" s="208"/>
      <c r="Q50" s="25"/>
      <c r="U50" s="320"/>
      <c r="V50" s="20"/>
    </row>
    <row r="51" spans="1:22" s="19" customFormat="1" ht="18.75" hidden="1" customHeight="1">
      <c r="A51" s="23">
        <v>44</v>
      </c>
      <c r="B51" s="23"/>
      <c r="C51" s="26"/>
      <c r="D51" s="333"/>
      <c r="E51" s="334"/>
      <c r="F51" s="208"/>
      <c r="G51" s="335" t="str">
        <f>IF(ISTEXT(F51)," ",IFERROR(VLOOKUP(SMALL(PUAN!$C$5:$D$109,COUNTIF(PUAN!$C$5:$D$109,"&lt;"&amp;F51)+1),PUAN!$C$5:$D$109,2,0),"    "))</f>
        <v xml:space="preserve">    </v>
      </c>
      <c r="H51" s="22"/>
      <c r="I51" s="23">
        <v>2</v>
      </c>
      <c r="J51" s="24" t="s">
        <v>308</v>
      </c>
      <c r="K51" s="25" t="str">
        <f>IF(ISERROR(VLOOKUP(J51,'KAYIT LİSTESİ'!$B$4:$H$1000,2,0)),"",(VLOOKUP(J51,'KAYIT LİSTESİ'!$B$4:$H$1000,2,0)))</f>
        <v/>
      </c>
      <c r="L51" s="26" t="str">
        <f>IF(ISERROR(VLOOKUP(J51,'KAYIT LİSTESİ'!$B$4:$H$1000,4,0)),"",(VLOOKUP(J51,'KAYIT LİSTESİ'!$B$4:$H$1000,4,0)))</f>
        <v/>
      </c>
      <c r="M51" s="52" t="str">
        <f>IF(ISERROR(VLOOKUP(J51,'KAYIT LİSTESİ'!$B$4:$H$1000,5,0)),"",(VLOOKUP(J51,'KAYIT LİSTESİ'!$B$4:$H$1000,5,0)))</f>
        <v/>
      </c>
      <c r="N51" s="52" t="str">
        <f>IF(ISERROR(VLOOKUP(J51,'KAYIT LİSTESİ'!$B$4:$H$1000,6,0)),"",(VLOOKUP(J51,'KAYIT LİSTESİ'!$B$4:$H$1000,6,0)))</f>
        <v/>
      </c>
      <c r="O51" s="368" t="str">
        <f t="shared" ref="O51:O61" si="2">IF(IF(OR(P51="NM",P51="DNF",P51="DNS",P51="DQ",P51=""),P51,(ROUNDUP(P51,-1)+14))=0," ",IF(OR(P51="NM",P51="DNF",P51="DNS",P51="DQ",P51=""),P51,(ROUNDUP(P51,-1)+14)))</f>
        <v xml:space="preserve"> </v>
      </c>
      <c r="P51" s="208"/>
      <c r="Q51" s="25"/>
      <c r="U51" s="320"/>
      <c r="V51" s="20"/>
    </row>
    <row r="52" spans="1:22" s="19" customFormat="1" ht="18.75" hidden="1" customHeight="1">
      <c r="A52" s="23">
        <v>45</v>
      </c>
      <c r="B52" s="23"/>
      <c r="C52" s="26"/>
      <c r="D52" s="333"/>
      <c r="E52" s="334"/>
      <c r="F52" s="208"/>
      <c r="G52" s="335" t="str">
        <f>IF(ISTEXT(F52)," ",IFERROR(VLOOKUP(SMALL(PUAN!$C$5:$D$109,COUNTIF(PUAN!$C$5:$D$109,"&lt;"&amp;F52)+1),PUAN!$C$5:$D$109,2,0),"    "))</f>
        <v xml:space="preserve">    </v>
      </c>
      <c r="H52" s="22"/>
      <c r="I52" s="23">
        <v>3</v>
      </c>
      <c r="J52" s="24" t="s">
        <v>309</v>
      </c>
      <c r="K52" s="25" t="str">
        <f>IF(ISERROR(VLOOKUP(J52,'KAYIT LİSTESİ'!$B$4:$H$1000,2,0)),"",(VLOOKUP(J52,'KAYIT LİSTESİ'!$B$4:$H$1000,2,0)))</f>
        <v/>
      </c>
      <c r="L52" s="26" t="str">
        <f>IF(ISERROR(VLOOKUP(J52,'KAYIT LİSTESİ'!$B$4:$H$1000,4,0)),"",(VLOOKUP(J52,'KAYIT LİSTESİ'!$B$4:$H$1000,4,0)))</f>
        <v/>
      </c>
      <c r="M52" s="52" t="str">
        <f>IF(ISERROR(VLOOKUP(J52,'KAYIT LİSTESİ'!$B$4:$H$1000,5,0)),"",(VLOOKUP(J52,'KAYIT LİSTESİ'!$B$4:$H$1000,5,0)))</f>
        <v/>
      </c>
      <c r="N52" s="52" t="str">
        <f>IF(ISERROR(VLOOKUP(J52,'KAYIT LİSTESİ'!$B$4:$H$1000,6,0)),"",(VLOOKUP(J52,'KAYIT LİSTESİ'!$B$4:$H$1000,6,0)))</f>
        <v/>
      </c>
      <c r="O52" s="368" t="str">
        <f t="shared" si="2"/>
        <v xml:space="preserve"> </v>
      </c>
      <c r="P52" s="208"/>
      <c r="Q52" s="25"/>
      <c r="U52" s="320"/>
      <c r="V52" s="20"/>
    </row>
    <row r="53" spans="1:22" s="19" customFormat="1" ht="18.75" hidden="1" customHeight="1">
      <c r="A53" s="23">
        <v>46</v>
      </c>
      <c r="B53" s="23"/>
      <c r="C53" s="26"/>
      <c r="D53" s="333"/>
      <c r="E53" s="334"/>
      <c r="F53" s="208"/>
      <c r="G53" s="335" t="str">
        <f>IF(ISTEXT(F53)," ",IFERROR(VLOOKUP(SMALL(PUAN!$C$5:$D$109,COUNTIF(PUAN!$C$5:$D$109,"&lt;"&amp;F53)+1),PUAN!$C$5:$D$109,2,0),"    "))</f>
        <v xml:space="preserve">    </v>
      </c>
      <c r="H53" s="22"/>
      <c r="I53" s="23">
        <v>4</v>
      </c>
      <c r="J53" s="24" t="s">
        <v>310</v>
      </c>
      <c r="K53" s="25" t="str">
        <f>IF(ISERROR(VLOOKUP(J53,'KAYIT LİSTESİ'!$B$4:$H$1000,2,0)),"",(VLOOKUP(J53,'KAYIT LİSTESİ'!$B$4:$H$1000,2,0)))</f>
        <v/>
      </c>
      <c r="L53" s="26" t="str">
        <f>IF(ISERROR(VLOOKUP(J53,'KAYIT LİSTESİ'!$B$4:$H$1000,4,0)),"",(VLOOKUP(J53,'KAYIT LİSTESİ'!$B$4:$H$1000,4,0)))</f>
        <v/>
      </c>
      <c r="M53" s="52" t="str">
        <f>IF(ISERROR(VLOOKUP(J53,'KAYIT LİSTESİ'!$B$4:$H$1000,5,0)),"",(VLOOKUP(J53,'KAYIT LİSTESİ'!$B$4:$H$1000,5,0)))</f>
        <v/>
      </c>
      <c r="N53" s="52" t="str">
        <f>IF(ISERROR(VLOOKUP(J53,'KAYIT LİSTESİ'!$B$4:$H$1000,6,0)),"",(VLOOKUP(J53,'KAYIT LİSTESİ'!$B$4:$H$1000,6,0)))</f>
        <v/>
      </c>
      <c r="O53" s="368" t="str">
        <f t="shared" si="2"/>
        <v xml:space="preserve"> </v>
      </c>
      <c r="P53" s="208"/>
      <c r="Q53" s="25"/>
      <c r="U53" s="320"/>
      <c r="V53" s="20"/>
    </row>
    <row r="54" spans="1:22" s="19" customFormat="1" ht="18.75" hidden="1" customHeight="1">
      <c r="A54" s="23">
        <v>47</v>
      </c>
      <c r="B54" s="23"/>
      <c r="C54" s="26"/>
      <c r="D54" s="333"/>
      <c r="E54" s="334"/>
      <c r="F54" s="208"/>
      <c r="G54" s="335" t="str">
        <f>IF(ISTEXT(F54)," ",IFERROR(VLOOKUP(SMALL(PUAN!$C$5:$D$109,COUNTIF(PUAN!$C$5:$D$109,"&lt;"&amp;F54)+1),PUAN!$C$5:$D$109,2,0),"    "))</f>
        <v xml:space="preserve">    </v>
      </c>
      <c r="H54" s="22"/>
      <c r="I54" s="23">
        <v>5</v>
      </c>
      <c r="J54" s="24" t="s">
        <v>311</v>
      </c>
      <c r="K54" s="25" t="str">
        <f>IF(ISERROR(VLOOKUP(J54,'KAYIT LİSTESİ'!$B$4:$H$1000,2,0)),"",(VLOOKUP(J54,'KAYIT LİSTESİ'!$B$4:$H$1000,2,0)))</f>
        <v/>
      </c>
      <c r="L54" s="26" t="str">
        <f>IF(ISERROR(VLOOKUP(J54,'KAYIT LİSTESİ'!$B$4:$H$1000,4,0)),"",(VLOOKUP(J54,'KAYIT LİSTESİ'!$B$4:$H$1000,4,0)))</f>
        <v/>
      </c>
      <c r="M54" s="52" t="str">
        <f>IF(ISERROR(VLOOKUP(J54,'KAYIT LİSTESİ'!$B$4:$H$1000,5,0)),"",(VLOOKUP(J54,'KAYIT LİSTESİ'!$B$4:$H$1000,5,0)))</f>
        <v/>
      </c>
      <c r="N54" s="52" t="str">
        <f>IF(ISERROR(VLOOKUP(J54,'KAYIT LİSTESİ'!$B$4:$H$1000,6,0)),"",(VLOOKUP(J54,'KAYIT LİSTESİ'!$B$4:$H$1000,6,0)))</f>
        <v/>
      </c>
      <c r="O54" s="368" t="str">
        <f t="shared" si="2"/>
        <v xml:space="preserve"> </v>
      </c>
      <c r="P54" s="208"/>
      <c r="Q54" s="25"/>
      <c r="U54" s="320"/>
      <c r="V54" s="20"/>
    </row>
    <row r="55" spans="1:22" s="19" customFormat="1" ht="18.75" hidden="1" customHeight="1">
      <c r="A55" s="23">
        <v>48</v>
      </c>
      <c r="B55" s="23"/>
      <c r="C55" s="26"/>
      <c r="D55" s="333"/>
      <c r="E55" s="334"/>
      <c r="F55" s="208"/>
      <c r="G55" s="335" t="str">
        <f>IF(ISTEXT(F55)," ",IFERROR(VLOOKUP(SMALL(PUAN!$C$5:$D$109,COUNTIF(PUAN!$C$5:$D$109,"&lt;"&amp;F55)+1),PUAN!$C$5:$D$109,2,0),"    "))</f>
        <v xml:space="preserve">    </v>
      </c>
      <c r="H55" s="22"/>
      <c r="I55" s="23">
        <v>6</v>
      </c>
      <c r="J55" s="24" t="s">
        <v>312</v>
      </c>
      <c r="K55" s="25" t="str">
        <f>IF(ISERROR(VLOOKUP(J55,'KAYIT LİSTESİ'!$B$4:$H$1000,2,0)),"",(VLOOKUP(J55,'KAYIT LİSTESİ'!$B$4:$H$1000,2,0)))</f>
        <v/>
      </c>
      <c r="L55" s="26" t="str">
        <f>IF(ISERROR(VLOOKUP(J55,'KAYIT LİSTESİ'!$B$4:$H$1000,4,0)),"",(VLOOKUP(J55,'KAYIT LİSTESİ'!$B$4:$H$1000,4,0)))</f>
        <v/>
      </c>
      <c r="M55" s="52" t="str">
        <f>IF(ISERROR(VLOOKUP(J55,'KAYIT LİSTESİ'!$B$4:$H$1000,5,0)),"",(VLOOKUP(J55,'KAYIT LİSTESİ'!$B$4:$H$1000,5,0)))</f>
        <v/>
      </c>
      <c r="N55" s="52" t="str">
        <f>IF(ISERROR(VLOOKUP(J55,'KAYIT LİSTESİ'!$B$4:$H$1000,6,0)),"",(VLOOKUP(J55,'KAYIT LİSTESİ'!$B$4:$H$1000,6,0)))</f>
        <v/>
      </c>
      <c r="O55" s="368" t="str">
        <f t="shared" si="2"/>
        <v xml:space="preserve"> </v>
      </c>
      <c r="P55" s="208"/>
      <c r="Q55" s="25"/>
      <c r="U55" s="320"/>
      <c r="V55" s="20"/>
    </row>
    <row r="56" spans="1:22" s="19" customFormat="1" ht="18.75" hidden="1" customHeight="1">
      <c r="A56" s="23">
        <v>49</v>
      </c>
      <c r="B56" s="23"/>
      <c r="C56" s="26"/>
      <c r="D56" s="333"/>
      <c r="E56" s="334"/>
      <c r="F56" s="208"/>
      <c r="G56" s="335" t="str">
        <f>IF(ISTEXT(F56)," ",IFERROR(VLOOKUP(SMALL(PUAN!$C$5:$D$109,COUNTIF(PUAN!$C$5:$D$109,"&lt;"&amp;F56)+1),PUAN!$C$5:$D$109,2,0),"    "))</f>
        <v xml:space="preserve">    </v>
      </c>
      <c r="H56" s="22"/>
      <c r="I56" s="23">
        <v>7</v>
      </c>
      <c r="J56" s="24" t="s">
        <v>313</v>
      </c>
      <c r="K56" s="25" t="str">
        <f>IF(ISERROR(VLOOKUP(J56,'KAYIT LİSTESİ'!$B$4:$H$1000,2,0)),"",(VLOOKUP(J56,'KAYIT LİSTESİ'!$B$4:$H$1000,2,0)))</f>
        <v/>
      </c>
      <c r="L56" s="26" t="str">
        <f>IF(ISERROR(VLOOKUP(J56,'KAYIT LİSTESİ'!$B$4:$H$1000,4,0)),"",(VLOOKUP(J56,'KAYIT LİSTESİ'!$B$4:$H$1000,4,0)))</f>
        <v/>
      </c>
      <c r="M56" s="52" t="str">
        <f>IF(ISERROR(VLOOKUP(J56,'KAYIT LİSTESİ'!$B$4:$H$1000,5,0)),"",(VLOOKUP(J56,'KAYIT LİSTESİ'!$B$4:$H$1000,5,0)))</f>
        <v/>
      </c>
      <c r="N56" s="52" t="str">
        <f>IF(ISERROR(VLOOKUP(J56,'KAYIT LİSTESİ'!$B$4:$H$1000,6,0)),"",(VLOOKUP(J56,'KAYIT LİSTESİ'!$B$4:$H$1000,6,0)))</f>
        <v/>
      </c>
      <c r="O56" s="368" t="str">
        <f t="shared" si="2"/>
        <v xml:space="preserve"> </v>
      </c>
      <c r="P56" s="208"/>
      <c r="Q56" s="25"/>
      <c r="U56" s="320"/>
      <c r="V56" s="20"/>
    </row>
    <row r="57" spans="1:22" s="19" customFormat="1" ht="18.75" hidden="1" customHeight="1">
      <c r="A57" s="23">
        <v>50</v>
      </c>
      <c r="B57" s="23"/>
      <c r="C57" s="26"/>
      <c r="D57" s="333"/>
      <c r="E57" s="334"/>
      <c r="F57" s="208"/>
      <c r="G57" s="335" t="str">
        <f>IF(ISTEXT(F57)," ",IFERROR(VLOOKUP(SMALL(PUAN!$C$5:$D$109,COUNTIF(PUAN!$C$5:$D$109,"&lt;"&amp;F57)+1),PUAN!$C$5:$D$109,2,0),"    "))</f>
        <v xml:space="preserve">    </v>
      </c>
      <c r="H57" s="22"/>
      <c r="I57" s="23">
        <v>8</v>
      </c>
      <c r="J57" s="24" t="s">
        <v>314</v>
      </c>
      <c r="K57" s="25" t="str">
        <f>IF(ISERROR(VLOOKUP(J57,'KAYIT LİSTESİ'!$B$4:$H$1000,2,0)),"",(VLOOKUP(J57,'KAYIT LİSTESİ'!$B$4:$H$1000,2,0)))</f>
        <v/>
      </c>
      <c r="L57" s="26" t="str">
        <f>IF(ISERROR(VLOOKUP(J57,'KAYIT LİSTESİ'!$B$4:$H$1000,4,0)),"",(VLOOKUP(J57,'KAYIT LİSTESİ'!$B$4:$H$1000,4,0)))</f>
        <v/>
      </c>
      <c r="M57" s="52" t="str">
        <f>IF(ISERROR(VLOOKUP(J57,'KAYIT LİSTESİ'!$B$4:$H$1000,5,0)),"",(VLOOKUP(J57,'KAYIT LİSTESİ'!$B$4:$H$1000,5,0)))</f>
        <v/>
      </c>
      <c r="N57" s="52" t="str">
        <f>IF(ISERROR(VLOOKUP(J57,'KAYIT LİSTESİ'!$B$4:$H$1000,6,0)),"",(VLOOKUP(J57,'KAYIT LİSTESİ'!$B$4:$H$1000,6,0)))</f>
        <v/>
      </c>
      <c r="O57" s="368" t="str">
        <f t="shared" si="2"/>
        <v xml:space="preserve"> </v>
      </c>
      <c r="P57" s="208"/>
      <c r="Q57" s="25"/>
      <c r="U57" s="320"/>
      <c r="V57" s="20"/>
    </row>
    <row r="58" spans="1:22" s="19" customFormat="1" ht="18.75" hidden="1" customHeight="1">
      <c r="A58" s="23">
        <v>51</v>
      </c>
      <c r="B58" s="23"/>
      <c r="C58" s="26"/>
      <c r="D58" s="333"/>
      <c r="E58" s="334"/>
      <c r="F58" s="208"/>
      <c r="G58" s="335" t="str">
        <f>IF(ISTEXT(F58)," ",IFERROR(VLOOKUP(SMALL(PUAN!$C$5:$D$109,COUNTIF(PUAN!$C$5:$D$109,"&lt;"&amp;F58)+1),PUAN!$C$5:$D$109,2,0),"    "))</f>
        <v xml:space="preserve">    </v>
      </c>
      <c r="H58" s="22"/>
      <c r="I58" s="23">
        <v>9</v>
      </c>
      <c r="J58" s="24" t="s">
        <v>315</v>
      </c>
      <c r="K58" s="25" t="str">
        <f>IF(ISERROR(VLOOKUP(J58,'KAYIT LİSTESİ'!$B$4:$H$1000,2,0)),"",(VLOOKUP(J58,'KAYIT LİSTESİ'!$B$4:$H$1000,2,0)))</f>
        <v/>
      </c>
      <c r="L58" s="26" t="str">
        <f>IF(ISERROR(VLOOKUP(J58,'KAYIT LİSTESİ'!$B$4:$H$1000,4,0)),"",(VLOOKUP(J58,'KAYIT LİSTESİ'!$B$4:$H$1000,4,0)))</f>
        <v/>
      </c>
      <c r="M58" s="52" t="str">
        <f>IF(ISERROR(VLOOKUP(J58,'KAYIT LİSTESİ'!$B$4:$H$1000,5,0)),"",(VLOOKUP(J58,'KAYIT LİSTESİ'!$B$4:$H$1000,5,0)))</f>
        <v/>
      </c>
      <c r="N58" s="52" t="str">
        <f>IF(ISERROR(VLOOKUP(J58,'KAYIT LİSTESİ'!$B$4:$H$1000,6,0)),"",(VLOOKUP(J58,'KAYIT LİSTESİ'!$B$4:$H$1000,6,0)))</f>
        <v/>
      </c>
      <c r="O58" s="368" t="str">
        <f t="shared" si="2"/>
        <v xml:space="preserve"> </v>
      </c>
      <c r="P58" s="208"/>
      <c r="Q58" s="25"/>
      <c r="U58" s="320"/>
      <c r="V58" s="20"/>
    </row>
    <row r="59" spans="1:22" s="19" customFormat="1" ht="18.75" hidden="1" customHeight="1">
      <c r="A59" s="23">
        <v>52</v>
      </c>
      <c r="B59" s="23"/>
      <c r="C59" s="26"/>
      <c r="D59" s="333"/>
      <c r="E59" s="334"/>
      <c r="F59" s="208"/>
      <c r="G59" s="335" t="str">
        <f>IF(ISTEXT(F59)," ",IFERROR(VLOOKUP(SMALL(PUAN!$C$5:$D$109,COUNTIF(PUAN!$C$5:$D$109,"&lt;"&amp;F59)+1),PUAN!$C$5:$D$109,2,0),"    "))</f>
        <v xml:space="preserve">    </v>
      </c>
      <c r="H59" s="22"/>
      <c r="I59" s="23">
        <v>10</v>
      </c>
      <c r="J59" s="24" t="s">
        <v>316</v>
      </c>
      <c r="K59" s="25" t="str">
        <f>IF(ISERROR(VLOOKUP(J59,'KAYIT LİSTESİ'!$B$4:$H$1000,2,0)),"",(VLOOKUP(J59,'KAYIT LİSTESİ'!$B$4:$H$1000,2,0)))</f>
        <v/>
      </c>
      <c r="L59" s="26" t="str">
        <f>IF(ISERROR(VLOOKUP(J59,'KAYIT LİSTESİ'!$B$4:$H$1000,4,0)),"",(VLOOKUP(J59,'KAYIT LİSTESİ'!$B$4:$H$1000,4,0)))</f>
        <v/>
      </c>
      <c r="M59" s="52" t="str">
        <f>IF(ISERROR(VLOOKUP(J59,'KAYIT LİSTESİ'!$B$4:$H$1000,5,0)),"",(VLOOKUP(J59,'KAYIT LİSTESİ'!$B$4:$H$1000,5,0)))</f>
        <v/>
      </c>
      <c r="N59" s="52" t="str">
        <f>IF(ISERROR(VLOOKUP(J59,'KAYIT LİSTESİ'!$B$4:$H$1000,6,0)),"",(VLOOKUP(J59,'KAYIT LİSTESİ'!$B$4:$H$1000,6,0)))</f>
        <v/>
      </c>
      <c r="O59" s="368" t="str">
        <f t="shared" si="2"/>
        <v xml:space="preserve"> </v>
      </c>
      <c r="P59" s="208"/>
      <c r="Q59" s="25"/>
      <c r="U59" s="320"/>
      <c r="V59" s="20"/>
    </row>
    <row r="60" spans="1:22" s="19" customFormat="1" ht="18.75" hidden="1" customHeight="1">
      <c r="A60" s="23">
        <v>53</v>
      </c>
      <c r="B60" s="23"/>
      <c r="C60" s="26"/>
      <c r="D60" s="333"/>
      <c r="E60" s="334"/>
      <c r="F60" s="208"/>
      <c r="G60" s="335" t="str">
        <f>IF(ISTEXT(F60)," ",IFERROR(VLOOKUP(SMALL(PUAN!$C$5:$D$109,COUNTIF(PUAN!$C$5:$D$109,"&lt;"&amp;F60)+1),PUAN!$C$5:$D$109,2,0),"    "))</f>
        <v xml:space="preserve">    </v>
      </c>
      <c r="H60" s="22"/>
      <c r="I60" s="23">
        <v>11</v>
      </c>
      <c r="J60" s="24" t="s">
        <v>317</v>
      </c>
      <c r="K60" s="25" t="str">
        <f>IF(ISERROR(VLOOKUP(J60,'KAYIT LİSTESİ'!$B$4:$H$1000,2,0)),"",(VLOOKUP(J60,'KAYIT LİSTESİ'!$B$4:$H$1000,2,0)))</f>
        <v/>
      </c>
      <c r="L60" s="26" t="str">
        <f>IF(ISERROR(VLOOKUP(J60,'KAYIT LİSTESİ'!$B$4:$H$1000,4,0)),"",(VLOOKUP(J60,'KAYIT LİSTESİ'!$B$4:$H$1000,4,0)))</f>
        <v/>
      </c>
      <c r="M60" s="52" t="str">
        <f>IF(ISERROR(VLOOKUP(J60,'KAYIT LİSTESİ'!$B$4:$H$1000,5,0)),"",(VLOOKUP(J60,'KAYIT LİSTESİ'!$B$4:$H$1000,5,0)))</f>
        <v/>
      </c>
      <c r="N60" s="52" t="str">
        <f>IF(ISERROR(VLOOKUP(J60,'KAYIT LİSTESİ'!$B$4:$H$1000,6,0)),"",(VLOOKUP(J60,'KAYIT LİSTESİ'!$B$4:$H$1000,6,0)))</f>
        <v/>
      </c>
      <c r="O60" s="368" t="str">
        <f t="shared" si="2"/>
        <v xml:space="preserve"> </v>
      </c>
      <c r="P60" s="208"/>
      <c r="Q60" s="25"/>
      <c r="U60" s="320"/>
      <c r="V60" s="20"/>
    </row>
    <row r="61" spans="1:22" s="19" customFormat="1" ht="18.75" hidden="1" customHeight="1">
      <c r="A61" s="23">
        <v>54</v>
      </c>
      <c r="B61" s="23"/>
      <c r="C61" s="26"/>
      <c r="D61" s="333"/>
      <c r="E61" s="334"/>
      <c r="F61" s="208"/>
      <c r="G61" s="335" t="str">
        <f>IF(ISTEXT(F61)," ",IFERROR(VLOOKUP(SMALL(PUAN!$C$5:$D$109,COUNTIF(PUAN!$C$5:$D$109,"&lt;"&amp;F61)+1),PUAN!$C$5:$D$109,2,0),"    "))</f>
        <v xml:space="preserve">    </v>
      </c>
      <c r="H61" s="22"/>
      <c r="I61" s="23">
        <v>12</v>
      </c>
      <c r="J61" s="24" t="s">
        <v>318</v>
      </c>
      <c r="K61" s="25" t="str">
        <f>IF(ISERROR(VLOOKUP(J61,'KAYIT LİSTESİ'!$B$4:$H$1000,2,0)),"",(VLOOKUP(J61,'KAYIT LİSTESİ'!$B$4:$H$1000,2,0)))</f>
        <v/>
      </c>
      <c r="L61" s="26" t="str">
        <f>IF(ISERROR(VLOOKUP(J61,'KAYIT LİSTESİ'!$B$4:$H$1000,4,0)),"",(VLOOKUP(J61,'KAYIT LİSTESİ'!$B$4:$H$1000,4,0)))</f>
        <v/>
      </c>
      <c r="M61" s="52" t="str">
        <f>IF(ISERROR(VLOOKUP(J61,'KAYIT LİSTESİ'!$B$4:$H$1000,5,0)),"",(VLOOKUP(J61,'KAYIT LİSTESİ'!$B$4:$H$1000,5,0)))</f>
        <v/>
      </c>
      <c r="N61" s="52" t="str">
        <f>IF(ISERROR(VLOOKUP(J61,'KAYIT LİSTESİ'!$B$4:$H$1000,6,0)),"",(VLOOKUP(J61,'KAYIT LİSTESİ'!$B$4:$H$1000,6,0)))</f>
        <v/>
      </c>
      <c r="O61" s="368" t="str">
        <f t="shared" si="2"/>
        <v xml:space="preserve"> </v>
      </c>
      <c r="P61" s="208"/>
      <c r="Q61" s="25"/>
      <c r="U61" s="320"/>
      <c r="V61" s="20"/>
    </row>
    <row r="62" spans="1:22" ht="7.5" customHeight="1">
      <c r="A62" s="37"/>
      <c r="B62" s="37"/>
      <c r="C62" s="38"/>
      <c r="D62" s="59"/>
      <c r="E62" s="39"/>
      <c r="F62" s="215"/>
      <c r="G62" s="41"/>
      <c r="I62" s="42"/>
      <c r="J62" s="43"/>
      <c r="K62" s="44"/>
      <c r="L62" s="45"/>
      <c r="M62" s="55"/>
      <c r="N62" s="55"/>
      <c r="O62" s="55"/>
      <c r="P62" s="209"/>
      <c r="Q62" s="44"/>
    </row>
    <row r="63" spans="1:22" ht="14.25" customHeight="1">
      <c r="A63" s="31" t="s">
        <v>19</v>
      </c>
      <c r="B63" s="31"/>
      <c r="C63" s="31"/>
      <c r="D63" s="60"/>
      <c r="E63" s="53" t="s">
        <v>0</v>
      </c>
      <c r="F63" s="216" t="s">
        <v>1</v>
      </c>
      <c r="G63" s="28"/>
      <c r="H63" s="32" t="s">
        <v>2</v>
      </c>
      <c r="I63" s="32"/>
      <c r="J63" s="32"/>
      <c r="K63" s="32"/>
      <c r="M63" s="56" t="s">
        <v>3</v>
      </c>
      <c r="N63" s="57" t="s">
        <v>3</v>
      </c>
      <c r="O63" s="57"/>
      <c r="P63" s="210" t="s">
        <v>3</v>
      </c>
      <c r="Q63" s="31"/>
      <c r="R63" s="33"/>
    </row>
  </sheetData>
  <sortState ref="B16:G17">
    <sortCondition ref="B16:B17"/>
  </sortState>
  <mergeCells count="18">
    <mergeCell ref="A4:C4"/>
    <mergeCell ref="D4:E4"/>
    <mergeCell ref="A1:Q1"/>
    <mergeCell ref="A2:Q2"/>
    <mergeCell ref="A3:C3"/>
    <mergeCell ref="D3:E3"/>
    <mergeCell ref="F3:G3"/>
    <mergeCell ref="N5:Q5"/>
    <mergeCell ref="G6:G7"/>
    <mergeCell ref="N4:Q4"/>
    <mergeCell ref="I3:L3"/>
    <mergeCell ref="N3:Q3"/>
    <mergeCell ref="A6:A7"/>
    <mergeCell ref="B6:B7"/>
    <mergeCell ref="E6:E7"/>
    <mergeCell ref="F6:F7"/>
    <mergeCell ref="C6:C7"/>
    <mergeCell ref="D6:D7"/>
  </mergeCells>
  <conditionalFormatting sqref="N1:N1048576 O1:O7 O20:O21 O34:O35 O48:O49 O62:O65536">
    <cfRule type="containsText" dxfId="133" priority="5" stopIfTrue="1" operator="containsText" text="FERDİ">
      <formula>NOT(ISERROR(SEARCH("FERDİ",N1)))</formula>
    </cfRule>
  </conditionalFormatting>
  <conditionalFormatting sqref="E1:E1048576">
    <cfRule type="containsText" dxfId="132" priority="4" stopIfTrue="1" operator="containsText" text="FERDİ">
      <formula>NOT(ISERROR(SEARCH("FERDİ",E1)))</formula>
    </cfRule>
  </conditionalFormatting>
  <conditionalFormatting sqref="E8:E20">
    <cfRule type="containsText" dxfId="131" priority="3" stopIfTrue="1" operator="containsText" text="FERDİ">
      <formula>NOT(ISERROR(SEARCH("FERDİ",E8)))</formula>
    </cfRule>
  </conditionalFormatting>
  <conditionalFormatting sqref="O21">
    <cfRule type="containsText" dxfId="130" priority="2" stopIfTrue="1" operator="containsText" text="FERDİ">
      <formula>NOT(ISERROR(SEARCH("FERDİ",O21)))</formula>
    </cfRule>
  </conditionalFormatting>
  <conditionalFormatting sqref="O35">
    <cfRule type="containsText" dxfId="129" priority="1" stopIfTrue="1" operator="containsText" text="FERDİ">
      <formula>NOT(ISERROR(SEARCH("FERDİ",O35)))</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4 N5" unlockedFormula="1"/>
  </ignoredErrors>
  <drawing r:id="rId2"/>
</worksheet>
</file>

<file path=xl/worksheets/sheet11.xml><?xml version="1.0" encoding="utf-8"?>
<worksheet xmlns="http://schemas.openxmlformats.org/spreadsheetml/2006/main" xmlns:r="http://schemas.openxmlformats.org/officeDocument/2006/relationships">
  <sheetPr codeName="Sayfa11">
    <tabColor rgb="FFFF0000"/>
  </sheetPr>
  <dimension ref="A1:Q581"/>
  <sheetViews>
    <sheetView view="pageBreakPreview" zoomScale="106" zoomScaleNormal="100" zoomScaleSheetLayoutView="106" workbookViewId="0">
      <selection activeCell="I9" sqref="I9"/>
    </sheetView>
  </sheetViews>
  <sheetFormatPr defaultRowHeight="12.75"/>
  <cols>
    <col min="1" max="1" width="6" style="102" customWidth="1"/>
    <col min="2" max="2" width="16.7109375" style="102" hidden="1" customWidth="1"/>
    <col min="3" max="3" width="7" style="102" customWidth="1"/>
    <col min="4" max="4" width="13.5703125" style="103" customWidth="1"/>
    <col min="5" max="5" width="15.85546875" style="102" bestFit="1" customWidth="1"/>
    <col min="6" max="6" width="31.140625" style="3" customWidth="1"/>
    <col min="7" max="7" width="10.85546875" style="3" customWidth="1"/>
    <col min="8" max="9" width="10.7109375" style="3" customWidth="1"/>
    <col min="10" max="10" width="10.85546875" style="3" customWidth="1"/>
    <col min="11" max="11" width="10.5703125" style="104" customWidth="1"/>
    <col min="12" max="12" width="8.85546875" style="102" customWidth="1"/>
    <col min="13" max="13" width="9.140625" style="3" customWidth="1"/>
    <col min="14" max="15" width="9.140625" style="3"/>
    <col min="16" max="16" width="9.140625" style="321" hidden="1" customWidth="1"/>
    <col min="17" max="17" width="9.140625" style="316" hidden="1" customWidth="1"/>
    <col min="18" max="16384" width="9.140625" style="3"/>
  </cols>
  <sheetData>
    <row r="1" spans="1:17" ht="48.75" customHeight="1">
      <c r="A1" s="509" t="str">
        <f>'YARIŞMA BİLGİLERİ'!A2:K2</f>
        <v>Gençlik ve Spor Bakanlığı
Spor Genel Müdürlüğü
Spor Faaliyetleri Daire Başkanlığı</v>
      </c>
      <c r="B1" s="509"/>
      <c r="C1" s="509"/>
      <c r="D1" s="509"/>
      <c r="E1" s="509"/>
      <c r="F1" s="509"/>
      <c r="G1" s="509"/>
      <c r="H1" s="509"/>
      <c r="I1" s="509"/>
      <c r="J1" s="509"/>
      <c r="K1" s="509"/>
      <c r="L1" s="509"/>
      <c r="M1" s="509"/>
      <c r="P1" s="321">
        <v>214</v>
      </c>
      <c r="Q1" s="316">
        <v>1</v>
      </c>
    </row>
    <row r="2" spans="1:17" ht="25.5" customHeight="1">
      <c r="A2" s="510" t="str">
        <f>'YARIŞMA BİLGİLERİ'!A14:K14</f>
        <v>2014-15 Öğretim Yılı Okullararası Puanlı  Atletizm Grup Yarışmaları</v>
      </c>
      <c r="B2" s="510"/>
      <c r="C2" s="510"/>
      <c r="D2" s="510"/>
      <c r="E2" s="510"/>
      <c r="F2" s="510"/>
      <c r="G2" s="510"/>
      <c r="H2" s="510"/>
      <c r="I2" s="510"/>
      <c r="J2" s="510"/>
      <c r="K2" s="510"/>
      <c r="L2" s="510"/>
      <c r="M2" s="510"/>
      <c r="P2" s="321">
        <v>216</v>
      </c>
      <c r="Q2" s="316">
        <v>2</v>
      </c>
    </row>
    <row r="3" spans="1:17" s="4" customFormat="1" ht="27" customHeight="1">
      <c r="A3" s="517" t="s">
        <v>70</v>
      </c>
      <c r="B3" s="517"/>
      <c r="C3" s="517"/>
      <c r="D3" s="518" t="str">
        <f>'YARIŞMA PROGRAMI'!C13</f>
        <v>Uzun Atlama</v>
      </c>
      <c r="E3" s="518"/>
      <c r="F3" s="105" t="s">
        <v>67</v>
      </c>
      <c r="G3" s="364">
        <f>'YARIŞMA PROGRAMI'!D13</f>
        <v>460</v>
      </c>
      <c r="H3" s="280"/>
      <c r="I3" s="224"/>
      <c r="J3" s="332"/>
      <c r="K3" s="332"/>
      <c r="L3" s="332"/>
      <c r="M3" s="332"/>
      <c r="P3" s="321">
        <v>218</v>
      </c>
      <c r="Q3" s="316">
        <v>3</v>
      </c>
    </row>
    <row r="4" spans="1:17" s="4" customFormat="1" ht="17.25" customHeight="1">
      <c r="A4" s="512" t="s">
        <v>71</v>
      </c>
      <c r="B4" s="512"/>
      <c r="C4" s="512"/>
      <c r="D4" s="515" t="str">
        <f>'YARIŞMA BİLGİLERİ'!F21</f>
        <v>Küçük Erkek</v>
      </c>
      <c r="E4" s="515"/>
      <c r="F4" s="106"/>
      <c r="G4" s="281"/>
      <c r="H4" s="281"/>
      <c r="I4" s="226" t="s">
        <v>69</v>
      </c>
      <c r="J4" s="513" t="str">
        <f>'YARIŞMA PROGRAMI'!B13</f>
        <v>26 Nisan 2015 - 11.30</v>
      </c>
      <c r="K4" s="513"/>
      <c r="L4" s="513"/>
      <c r="M4" s="281"/>
      <c r="P4" s="321">
        <v>219</v>
      </c>
      <c r="Q4" s="316">
        <v>4</v>
      </c>
    </row>
    <row r="5" spans="1:17" ht="21" customHeight="1">
      <c r="A5" s="5"/>
      <c r="B5" s="5"/>
      <c r="C5" s="5"/>
      <c r="D5" s="9"/>
      <c r="E5" s="6"/>
      <c r="F5" s="7"/>
      <c r="G5" s="8"/>
      <c r="H5" s="8"/>
      <c r="I5" s="8"/>
      <c r="J5" s="8"/>
      <c r="K5" s="521">
        <f ca="1">NOW()</f>
        <v>42120.560325810184</v>
      </c>
      <c r="L5" s="521"/>
      <c r="P5" s="321">
        <v>221</v>
      </c>
      <c r="Q5" s="316">
        <v>5</v>
      </c>
    </row>
    <row r="6" spans="1:17" ht="15.75">
      <c r="A6" s="511" t="s">
        <v>6</v>
      </c>
      <c r="B6" s="511"/>
      <c r="C6" s="516" t="s">
        <v>52</v>
      </c>
      <c r="D6" s="516" t="s">
        <v>73</v>
      </c>
      <c r="E6" s="511" t="s">
        <v>7</v>
      </c>
      <c r="F6" s="511" t="s">
        <v>45</v>
      </c>
      <c r="G6" s="522" t="s">
        <v>36</v>
      </c>
      <c r="H6" s="522"/>
      <c r="I6" s="522"/>
      <c r="J6" s="522"/>
      <c r="K6" s="508" t="s">
        <v>8</v>
      </c>
      <c r="L6" s="508" t="s">
        <v>119</v>
      </c>
      <c r="M6" s="508" t="s">
        <v>326</v>
      </c>
      <c r="P6" s="321">
        <v>222</v>
      </c>
      <c r="Q6" s="316">
        <v>6</v>
      </c>
    </row>
    <row r="7" spans="1:17" ht="24.75" customHeight="1">
      <c r="A7" s="511"/>
      <c r="B7" s="511"/>
      <c r="C7" s="516"/>
      <c r="D7" s="516"/>
      <c r="E7" s="511"/>
      <c r="F7" s="511"/>
      <c r="G7" s="107">
        <v>1</v>
      </c>
      <c r="H7" s="107">
        <v>2</v>
      </c>
      <c r="I7" s="107">
        <v>3</v>
      </c>
      <c r="J7" s="107">
        <v>4</v>
      </c>
      <c r="K7" s="508"/>
      <c r="L7" s="508"/>
      <c r="M7" s="508"/>
      <c r="P7" s="321">
        <v>223</v>
      </c>
      <c r="Q7" s="316">
        <v>7</v>
      </c>
    </row>
    <row r="8" spans="1:17" s="96" customFormat="1" ht="24" customHeight="1">
      <c r="A8" s="108">
        <v>1</v>
      </c>
      <c r="B8" s="109" t="s">
        <v>166</v>
      </c>
      <c r="C8" s="110">
        <f>IF(ISERROR(VLOOKUP(B8,'KAYIT LİSTESİ'!$B$4:$H$1000,2,0)),"",(VLOOKUP(B8,'KAYIT LİSTESİ'!$B$4:$H$1000,2,0)))</f>
        <v>59</v>
      </c>
      <c r="D8" s="111">
        <f>IF(ISERROR(VLOOKUP(B8,'KAYIT LİSTESİ'!$B$4:$H$1000,4,0)),"",(VLOOKUP(B8,'KAYIT LİSTESİ'!$B$4:$H$1000,4,0)))</f>
        <v>37683</v>
      </c>
      <c r="E8" s="222" t="str">
        <f>IF(ISERROR(VLOOKUP(B8,'KAYIT LİSTESİ'!$B$4:$H$1000,5,0)),"",(VLOOKUP(B8,'KAYIT LİSTESİ'!$B$4:$H$1000,5,0)))</f>
        <v>UMUT DÖNER</v>
      </c>
      <c r="F8" s="222" t="str">
        <f>IF(ISERROR(VLOOKUP(B8,'KAYIT LİSTESİ'!$B$4:$H$1000,6,0)),"",(VLOOKUP(B8,'KAYIT LİSTESİ'!$B$4:$H$1000,6,0)))</f>
        <v>ÇORLU ORTAOKULU</v>
      </c>
      <c r="G8" s="204">
        <v>490</v>
      </c>
      <c r="H8" s="204">
        <v>466</v>
      </c>
      <c r="I8" s="204" t="s">
        <v>511</v>
      </c>
      <c r="J8" s="268">
        <v>510</v>
      </c>
      <c r="K8" s="359">
        <f>IF(COUNT(G8:J8)=0,"",MAX(G8:J8))</f>
        <v>510</v>
      </c>
      <c r="L8" s="356">
        <f>IF(LEN(K8)&gt;0,VLOOKUP(K8,PUAN!$G$5:$H$110,2)-IF(COUNTIF(PUAN!$G$5:$H$110,K8)=0,0,0),"")</f>
        <v>67</v>
      </c>
      <c r="M8" s="329"/>
      <c r="P8" s="321">
        <v>225</v>
      </c>
      <c r="Q8" s="316">
        <v>8</v>
      </c>
    </row>
    <row r="9" spans="1:17" s="96" customFormat="1" ht="24" customHeight="1">
      <c r="A9" s="108">
        <v>2</v>
      </c>
      <c r="B9" s="109" t="s">
        <v>165</v>
      </c>
      <c r="C9" s="110">
        <f>IF(ISERROR(VLOOKUP(B9,'KAYIT LİSTESİ'!$B$4:$H$1000,2,0)),"",(VLOOKUP(B9,'KAYIT LİSTESİ'!$B$4:$H$1000,2,0)))</f>
        <v>17</v>
      </c>
      <c r="D9" s="111" t="str">
        <f>IF(ISERROR(VLOOKUP(B9,'KAYIT LİSTESİ'!$B$4:$H$1000,4,0)),"",(VLOOKUP(B9,'KAYIT LİSTESİ'!$B$4:$H$1000,4,0)))</f>
        <v>01,01,2003</v>
      </c>
      <c r="E9" s="222" t="str">
        <f>IF(ISERROR(VLOOKUP(B9,'KAYIT LİSTESİ'!$B$4:$H$1000,5,0)),"",(VLOOKUP(B9,'KAYIT LİSTESİ'!$B$4:$H$1000,5,0)))</f>
        <v>EMİRHAN TAK</v>
      </c>
      <c r="F9" s="222" t="str">
        <f>IF(ISERROR(VLOOKUP(B9,'KAYIT LİSTESİ'!$B$4:$H$1000,6,0)),"",(VLOOKUP(B9,'KAYIT LİSTESİ'!$B$4:$H$1000,6,0)))</f>
        <v>İSTANBUL ŞEHİT ÖĞRETMEN AHMET ONAY ORTA OKULU</v>
      </c>
      <c r="G9" s="204">
        <v>504</v>
      </c>
      <c r="H9" s="204">
        <v>486</v>
      </c>
      <c r="I9" s="204" t="s">
        <v>511</v>
      </c>
      <c r="J9" s="268">
        <v>485</v>
      </c>
      <c r="K9" s="359">
        <f>IF(COUNT(G9:J9)=0,"",MAX(G9:J9))</f>
        <v>504</v>
      </c>
      <c r="L9" s="356">
        <f>IF(LEN(K9)&gt;0,VLOOKUP(K9,PUAN!$G$5:$H$110,2)-IF(COUNTIF(PUAN!$G$5:$H$110,K9)=0,0,0),"")</f>
        <v>66</v>
      </c>
      <c r="M9" s="329"/>
      <c r="P9" s="321">
        <v>226</v>
      </c>
      <c r="Q9" s="316">
        <v>9</v>
      </c>
    </row>
    <row r="10" spans="1:17" s="96" customFormat="1" ht="24" customHeight="1">
      <c r="A10" s="108">
        <v>3</v>
      </c>
      <c r="B10" s="109" t="s">
        <v>169</v>
      </c>
      <c r="C10" s="110">
        <f>IF(ISERROR(VLOOKUP(B10,'KAYIT LİSTESİ'!$B$4:$H$1000,2,0)),"",(VLOOKUP(B10,'KAYIT LİSTESİ'!$B$4:$H$1000,2,0)))</f>
        <v>36</v>
      </c>
      <c r="D10" s="111">
        <f>IF(ISERROR(VLOOKUP(B10,'KAYIT LİSTESİ'!$B$4:$H$1000,4,0)),"",(VLOOKUP(B10,'KAYIT LİSTESİ'!$B$4:$H$1000,4,0)))</f>
        <v>37811</v>
      </c>
      <c r="E10" s="222" t="str">
        <f>IF(ISERROR(VLOOKUP(B10,'KAYIT LİSTESİ'!$B$4:$H$1000,5,0)),"",(VLOOKUP(B10,'KAYIT LİSTESİ'!$B$4:$H$1000,5,0)))</f>
        <v>BERAT İNCE</v>
      </c>
      <c r="F10" s="222" t="str">
        <f>IF(ISERROR(VLOOKUP(B10,'KAYIT LİSTESİ'!$B$4:$H$1000,6,0)),"",(VLOOKUP(B10,'KAYIT LİSTESİ'!$B$4:$H$1000,6,0)))</f>
        <v>BURSA ŞEHİT BAKIMCI ONBAŞI TOLGA TAŞTAN ORTAOKULU</v>
      </c>
      <c r="G10" s="204">
        <v>436</v>
      </c>
      <c r="H10" s="204">
        <v>467</v>
      </c>
      <c r="I10" s="204" t="s">
        <v>511</v>
      </c>
      <c r="J10" s="268">
        <v>430</v>
      </c>
      <c r="K10" s="359">
        <f>IF(COUNT(G10:J10)=0,"",MAX(G10:J10))</f>
        <v>467</v>
      </c>
      <c r="L10" s="356">
        <f>IF(LEN(K10)&gt;0,VLOOKUP(K10,PUAN!$G$5:$H$110,2)-IF(COUNTIF(PUAN!$G$5:$H$110,K10)=0,0,0),"")</f>
        <v>57</v>
      </c>
      <c r="M10" s="329"/>
      <c r="P10" s="321">
        <v>227</v>
      </c>
      <c r="Q10" s="316">
        <v>10</v>
      </c>
    </row>
    <row r="11" spans="1:17" s="96" customFormat="1" ht="24" customHeight="1" thickBot="1">
      <c r="A11" s="398">
        <v>4</v>
      </c>
      <c r="B11" s="399" t="s">
        <v>171</v>
      </c>
      <c r="C11" s="400">
        <f>IF(ISERROR(VLOOKUP(B11,'KAYIT LİSTESİ'!$B$4:$H$1000,2,0)),"",(VLOOKUP(B11,'KAYIT LİSTESİ'!$B$4:$H$1000,2,0)))</f>
        <v>9</v>
      </c>
      <c r="D11" s="401">
        <f>IF(ISERROR(VLOOKUP(B11,'KAYIT LİSTESİ'!$B$4:$H$1000,4,0)),"",(VLOOKUP(B11,'KAYIT LİSTESİ'!$B$4:$H$1000,4,0)))</f>
        <v>37912</v>
      </c>
      <c r="E11" s="584" t="str">
        <f>IF(ISERROR(VLOOKUP(B11,'KAYIT LİSTESİ'!$B$4:$H$1000,5,0)),"",(VLOOKUP(B11,'KAYIT LİSTESİ'!$B$4:$H$1000,5,0)))</f>
        <v>BURAK BİRGÖL</v>
      </c>
      <c r="F11" s="584" t="str">
        <f>IF(ISERROR(VLOOKUP(B11,'KAYIT LİSTESİ'!$B$4:$H$1000,6,0)),"",(VLOOKUP(B11,'KAYIT LİSTESİ'!$B$4:$H$1000,6,0)))</f>
        <v>BOZÜYÜK YAVUZ SULTAN SELİM ORTAOKULU</v>
      </c>
      <c r="G11" s="403">
        <v>442</v>
      </c>
      <c r="H11" s="403">
        <v>453</v>
      </c>
      <c r="I11" s="403">
        <v>417</v>
      </c>
      <c r="J11" s="404">
        <v>465</v>
      </c>
      <c r="K11" s="585">
        <f>IF(COUNT(G11:J11)=0,"",MAX(G11:J11))</f>
        <v>465</v>
      </c>
      <c r="L11" s="586">
        <f>IF(LEN(K11)&gt;0,VLOOKUP(K11,PUAN!$G$5:$H$110,2)-IF(COUNTIF(PUAN!$G$5:$H$110,K11)=0,0,0),"")</f>
        <v>56</v>
      </c>
      <c r="M11" s="587"/>
      <c r="P11" s="321">
        <v>228</v>
      </c>
      <c r="Q11" s="316">
        <v>11</v>
      </c>
    </row>
    <row r="12" spans="1:17" s="96" customFormat="1" ht="24" customHeight="1">
      <c r="A12" s="389">
        <v>5</v>
      </c>
      <c r="B12" s="390" t="s">
        <v>170</v>
      </c>
      <c r="C12" s="391">
        <f>IF(ISERROR(VLOOKUP(B12,'KAYIT LİSTESİ'!$B$4:$H$1000,2,0)),"",(VLOOKUP(B12,'KAYIT LİSTESİ'!$B$4:$H$1000,2,0)))</f>
        <v>49</v>
      </c>
      <c r="D12" s="392">
        <f>IF(ISERROR(VLOOKUP(B12,'KAYIT LİSTESİ'!$B$4:$H$1000,4,0)),"",(VLOOKUP(B12,'KAYIT LİSTESİ'!$B$4:$H$1000,4,0)))</f>
        <v>37785</v>
      </c>
      <c r="E12" s="580" t="str">
        <f>IF(ISERROR(VLOOKUP(B12,'KAYIT LİSTESİ'!$B$4:$H$1000,5,0)),"",(VLOOKUP(B12,'KAYIT LİSTESİ'!$B$4:$H$1000,5,0)))</f>
        <v>MUHAMMED ALİ UZUN</v>
      </c>
      <c r="F12" s="580" t="str">
        <f>IF(ISERROR(VLOOKUP(B12,'KAYIT LİSTESİ'!$B$4:$H$1000,6,0)),"",(VLOOKUP(B12,'KAYIT LİSTESİ'!$B$4:$H$1000,6,0)))</f>
        <v>KURTKÖY ANADOLU İMAM HATİP O.O.</v>
      </c>
      <c r="G12" s="394">
        <v>457</v>
      </c>
      <c r="H12" s="394">
        <v>398</v>
      </c>
      <c r="I12" s="394">
        <v>429</v>
      </c>
      <c r="J12" s="581">
        <v>450</v>
      </c>
      <c r="K12" s="582">
        <f>IF(COUNT(G12:J12)=0,"",MAX(G12:J12))</f>
        <v>457</v>
      </c>
      <c r="L12" s="397">
        <f>IF(LEN(K12)&gt;0,VLOOKUP(K12,PUAN!$G$5:$H$110,2)-IF(COUNTIF(PUAN!$G$5:$H$110,K12)=0,0,0),"")</f>
        <v>54</v>
      </c>
      <c r="M12" s="583"/>
      <c r="P12" s="321">
        <v>230</v>
      </c>
      <c r="Q12" s="316">
        <v>12</v>
      </c>
    </row>
    <row r="13" spans="1:17" s="96" customFormat="1" ht="24" customHeight="1">
      <c r="A13" s="108">
        <v>6</v>
      </c>
      <c r="B13" s="109" t="s">
        <v>173</v>
      </c>
      <c r="C13" s="110">
        <f>IF(ISERROR(VLOOKUP(B13,'KAYIT LİSTESİ'!$B$4:$H$1000,2,0)),"",(VLOOKUP(B13,'KAYIT LİSTESİ'!$B$4:$H$1000,2,0)))</f>
        <v>52</v>
      </c>
      <c r="D13" s="111" t="str">
        <f>IF(ISERROR(VLOOKUP(B13,'KAYIT LİSTESİ'!$B$4:$H$1000,4,0)),"",(VLOOKUP(B13,'KAYIT LİSTESİ'!$B$4:$H$1000,4,0)))</f>
        <v>09.12.2003</v>
      </c>
      <c r="E13" s="222" t="str">
        <f>IF(ISERROR(VLOOKUP(B13,'KAYIT LİSTESİ'!$B$4:$H$1000,5,0)),"",(VLOOKUP(B13,'KAYIT LİSTESİ'!$B$4:$H$1000,5,0)))</f>
        <v>SAFFETCAN DAMLI</v>
      </c>
      <c r="F13" s="222" t="str">
        <f>IF(ISERROR(VLOOKUP(B13,'KAYIT LİSTESİ'!$B$4:$H$1000,6,0)),"",(VLOOKUP(B13,'KAYIT LİSTESİ'!$B$4:$H$1000,6,0)))</f>
        <v>ZONGULDAK CENGİZ TOPEL ORTA OKULU</v>
      </c>
      <c r="G13" s="204" t="s">
        <v>511</v>
      </c>
      <c r="H13" s="204">
        <v>457</v>
      </c>
      <c r="I13" s="204">
        <v>416</v>
      </c>
      <c r="J13" s="268">
        <v>440</v>
      </c>
      <c r="K13" s="359">
        <f>IF(COUNT(G13:J13)=0,"",MAX(G13:J13))</f>
        <v>457</v>
      </c>
      <c r="L13" s="356">
        <f>IF(LEN(K13)&gt;0,VLOOKUP(K13,PUAN!$G$5:$H$110,2)-IF(COUNTIF(PUAN!$G$5:$H$110,K13)=0,0,0),"")</f>
        <v>54</v>
      </c>
      <c r="M13" s="329"/>
      <c r="P13" s="321">
        <v>231</v>
      </c>
      <c r="Q13" s="316">
        <v>13</v>
      </c>
    </row>
    <row r="14" spans="1:17" s="96" customFormat="1" ht="24" customHeight="1">
      <c r="A14" s="108">
        <v>7</v>
      </c>
      <c r="B14" s="109" t="s">
        <v>174</v>
      </c>
      <c r="C14" s="110">
        <f>IF(ISERROR(VLOOKUP(B14,'KAYIT LİSTESİ'!$B$4:$H$1000,2,0)),"",(VLOOKUP(B14,'KAYIT LİSTESİ'!$B$4:$H$1000,2,0)))</f>
        <v>73</v>
      </c>
      <c r="D14" s="111">
        <f>IF(ISERROR(VLOOKUP(B14,'KAYIT LİSTESİ'!$B$4:$H$1000,4,0)),"",(VLOOKUP(B14,'KAYIT LİSTESİ'!$B$4:$H$1000,4,0)))</f>
        <v>37897</v>
      </c>
      <c r="E14" s="222" t="str">
        <f>IF(ISERROR(VLOOKUP(B14,'KAYIT LİSTESİ'!$B$4:$H$1000,5,0)),"",(VLOOKUP(B14,'KAYIT LİSTESİ'!$B$4:$H$1000,5,0)))</f>
        <v>EREN ATEŞ</v>
      </c>
      <c r="F14" s="222" t="str">
        <f>IF(ISERROR(VLOOKUP(B14,'KAYIT LİSTESİ'!$B$4:$H$1000,6,0)),"",(VLOOKUP(B14,'KAYIT LİSTESİ'!$B$4:$H$1000,6,0)))</f>
        <v>ESKİŞEHİR ŞEHİT ALİ GAFFAR OKKAN ORTAOKULU</v>
      </c>
      <c r="G14" s="204">
        <v>437</v>
      </c>
      <c r="H14" s="204">
        <v>431</v>
      </c>
      <c r="I14" s="204" t="s">
        <v>511</v>
      </c>
      <c r="J14" s="268">
        <v>436</v>
      </c>
      <c r="K14" s="359">
        <f>IF(COUNT(G14:J14)=0,"",MAX(G14:J14))</f>
        <v>437</v>
      </c>
      <c r="L14" s="356">
        <f>IF(LEN(K14)&gt;0,VLOOKUP(K14,PUAN!$G$5:$H$110,2)-IF(COUNTIF(PUAN!$G$5:$H$110,K14)=0,0,0),"")</f>
        <v>49</v>
      </c>
      <c r="M14" s="329"/>
      <c r="P14" s="321">
        <v>232</v>
      </c>
      <c r="Q14" s="316">
        <v>14</v>
      </c>
    </row>
    <row r="15" spans="1:17" s="96" customFormat="1" ht="24" customHeight="1">
      <c r="A15" s="108">
        <v>8</v>
      </c>
      <c r="B15" s="109" t="s">
        <v>168</v>
      </c>
      <c r="C15" s="110">
        <f>IF(ISERROR(VLOOKUP(B15,'KAYIT LİSTESİ'!$B$4:$H$1000,2,0)),"",(VLOOKUP(B15,'KAYIT LİSTESİ'!$B$4:$H$1000,2,0)))</f>
        <v>24</v>
      </c>
      <c r="D15" s="111">
        <f>IF(ISERROR(VLOOKUP(B15,'KAYIT LİSTESİ'!$B$4:$H$1000,4,0)),"",(VLOOKUP(B15,'KAYIT LİSTESİ'!$B$4:$H$1000,4,0)))</f>
        <v>37785</v>
      </c>
      <c r="E15" s="222" t="str">
        <f>IF(ISERROR(VLOOKUP(B15,'KAYIT LİSTESİ'!$B$4:$H$1000,5,0)),"",(VLOOKUP(B15,'KAYIT LİSTESİ'!$B$4:$H$1000,5,0)))</f>
        <v>UTKU BİLBAN</v>
      </c>
      <c r="F15" s="222" t="str">
        <f>IF(ISERROR(VLOOKUP(B15,'KAYIT LİSTESİ'!$B$4:$H$1000,6,0)),"",(VLOOKUP(B15,'KAYIT LİSTESİ'!$B$4:$H$1000,6,0)))</f>
        <v>İZMİR EVİN LEBLEBİCİOĞLU ORTAOKULU</v>
      </c>
      <c r="G15" s="204">
        <v>408</v>
      </c>
      <c r="H15" s="204">
        <v>421</v>
      </c>
      <c r="I15" s="204">
        <v>377</v>
      </c>
      <c r="J15" s="268">
        <v>400</v>
      </c>
      <c r="K15" s="359">
        <f>IF(COUNT(G15:J15)=0,"",MAX(G15:J15))</f>
        <v>421</v>
      </c>
      <c r="L15" s="356">
        <f>IF(LEN(K15)&gt;0,VLOOKUP(K15,PUAN!$G$5:$H$110,2)-IF(COUNTIF(PUAN!$G$5:$H$110,K15)=0,0,0),"")</f>
        <v>46</v>
      </c>
      <c r="M15" s="329"/>
      <c r="P15" s="321">
        <v>233</v>
      </c>
      <c r="Q15" s="316">
        <v>15</v>
      </c>
    </row>
    <row r="16" spans="1:17" s="96" customFormat="1" ht="24" customHeight="1">
      <c r="A16" s="108">
        <v>9</v>
      </c>
      <c r="B16" s="109" t="s">
        <v>163</v>
      </c>
      <c r="C16" s="110">
        <f>IF(ISERROR(VLOOKUP(B16,'KAYIT LİSTESİ'!$B$4:$H$1000,2,0)),"",(VLOOKUP(B16,'KAYIT LİSTESİ'!$B$4:$H$1000,2,0)))</f>
        <v>42</v>
      </c>
      <c r="D16" s="111">
        <f>IF(ISERROR(VLOOKUP(B16,'KAYIT LİSTESİ'!$B$4:$H$1000,4,0)),"",(VLOOKUP(B16,'KAYIT LİSTESİ'!$B$4:$H$1000,4,0)))</f>
        <v>37813</v>
      </c>
      <c r="E16" s="222" t="str">
        <f>IF(ISERROR(VLOOKUP(B16,'KAYIT LİSTESİ'!$B$4:$H$1000,5,0)),"",(VLOOKUP(B16,'KAYIT LİSTESİ'!$B$4:$H$1000,5,0)))</f>
        <v>EMİRHAN KÖSE</v>
      </c>
      <c r="F16" s="222" t="str">
        <f>IF(ISERROR(VLOOKUP(B16,'KAYIT LİSTESİ'!$B$4:$H$1000,6,0)),"",(VLOOKUP(B16,'KAYIT LİSTESİ'!$B$4:$H$1000,6,0)))</f>
        <v>SAKARYA AŞAĞI KİRAZCA O.O</v>
      </c>
      <c r="G16" s="204" t="s">
        <v>511</v>
      </c>
      <c r="H16" s="204">
        <v>400</v>
      </c>
      <c r="I16" s="204">
        <v>393</v>
      </c>
      <c r="J16" s="268" t="s">
        <v>511</v>
      </c>
      <c r="K16" s="359">
        <f>IF(COUNT(G16:J16)=0,"",MAX(G16:J16))</f>
        <v>400</v>
      </c>
      <c r="L16" s="356">
        <f>IF(LEN(K16)&gt;0,VLOOKUP(K16,PUAN!$G$5:$H$110,2)-IF(COUNTIF(PUAN!$G$5:$H$110,K16)=0,0,0),"")</f>
        <v>42</v>
      </c>
      <c r="M16" s="329"/>
      <c r="P16" s="321">
        <v>234</v>
      </c>
      <c r="Q16" s="316">
        <v>16</v>
      </c>
    </row>
    <row r="17" spans="1:17" s="96" customFormat="1" ht="24" customHeight="1">
      <c r="A17" s="108">
        <v>10</v>
      </c>
      <c r="B17" s="109" t="s">
        <v>162</v>
      </c>
      <c r="C17" s="110">
        <f>IF(ISERROR(VLOOKUP(B17,'KAYIT LİSTESİ'!$B$4:$H$1000,2,0)),"",(VLOOKUP(B17,'KAYIT LİSTESİ'!$B$4:$H$1000,2,0)))</f>
        <v>1</v>
      </c>
      <c r="D17" s="111">
        <f>IF(ISERROR(VLOOKUP(B17,'KAYIT LİSTESİ'!$B$4:$H$1000,4,0)),"",(VLOOKUP(B17,'KAYIT LİSTESİ'!$B$4:$H$1000,4,0)))</f>
        <v>37649</v>
      </c>
      <c r="E17" s="222" t="str">
        <f>IF(ISERROR(VLOOKUP(B17,'KAYIT LİSTESİ'!$B$4:$H$1000,5,0)),"",(VLOOKUP(B17,'KAYIT LİSTESİ'!$B$4:$H$1000,5,0)))</f>
        <v>AYDIN ÇELİK</v>
      </c>
      <c r="F17" s="222" t="str">
        <f>IF(ISERROR(VLOOKUP(B17,'KAYIT LİSTESİ'!$B$4:$H$1000,6,0)),"",(VLOOKUP(B17,'KAYIT LİSTESİ'!$B$4:$H$1000,6,0)))</f>
        <v>BARTIN MERKEZ İMAM HATİP ORTAOKULU</v>
      </c>
      <c r="G17" s="204">
        <v>394</v>
      </c>
      <c r="H17" s="204" t="s">
        <v>511</v>
      </c>
      <c r="I17" s="204" t="s">
        <v>511</v>
      </c>
      <c r="J17" s="268" t="s">
        <v>511</v>
      </c>
      <c r="K17" s="359">
        <f>IF(COUNT(G17:J17)=0,"",MAX(G17:J17))</f>
        <v>394</v>
      </c>
      <c r="L17" s="356">
        <f>IF(LEN(K17)&gt;0,VLOOKUP(K17,PUAN!$G$5:$H$110,2)-IF(COUNTIF(PUAN!$G$5:$H$110,K17)=0,0,0),"")</f>
        <v>40</v>
      </c>
      <c r="M17" s="329"/>
      <c r="P17" s="321">
        <v>235</v>
      </c>
      <c r="Q17" s="316">
        <v>17</v>
      </c>
    </row>
    <row r="18" spans="1:17" s="96" customFormat="1" ht="24" customHeight="1">
      <c r="A18" s="108">
        <v>11</v>
      </c>
      <c r="B18" s="109" t="s">
        <v>167</v>
      </c>
      <c r="C18" s="110">
        <f>IF(ISERROR(VLOOKUP(B18,'KAYIT LİSTESİ'!$B$4:$H$1000,2,0)),"",(VLOOKUP(B18,'KAYIT LİSTESİ'!$B$4:$H$1000,2,0)))</f>
        <v>31</v>
      </c>
      <c r="D18" s="111">
        <f>IF(ISERROR(VLOOKUP(B18,'KAYIT LİSTESİ'!$B$4:$H$1000,4,0)),"",(VLOOKUP(B18,'KAYIT LİSTESİ'!$B$4:$H$1000,4,0)))</f>
        <v>37663</v>
      </c>
      <c r="E18" s="222" t="str">
        <f>IF(ISERROR(VLOOKUP(B18,'KAYIT LİSTESİ'!$B$4:$H$1000,5,0)),"",(VLOOKUP(B18,'KAYIT LİSTESİ'!$B$4:$H$1000,5,0)))</f>
        <v>EMİR CAN TOSUN</v>
      </c>
      <c r="F18" s="222" t="str">
        <f>IF(ISERROR(VLOOKUP(B18,'KAYIT LİSTESİ'!$B$4:$H$1000,6,0)),"",(VLOOKUP(B18,'KAYIT LİSTESİ'!$B$4:$H$1000,6,0)))</f>
        <v>EDİRNE KARAKASIM ORTAOKULU</v>
      </c>
      <c r="G18" s="204">
        <v>383</v>
      </c>
      <c r="H18" s="204">
        <v>380</v>
      </c>
      <c r="I18" s="204">
        <v>391</v>
      </c>
      <c r="J18" s="268">
        <v>390</v>
      </c>
      <c r="K18" s="359">
        <f>IF(COUNT(G18:J18)=0,"",MAX(G18:J18))</f>
        <v>391</v>
      </c>
      <c r="L18" s="356">
        <f>IF(LEN(K18)&gt;0,VLOOKUP(K18,PUAN!$G$5:$H$110,2)-IF(COUNTIF(PUAN!$G$5:$H$110,K18)=0,0,0),"")</f>
        <v>40</v>
      </c>
      <c r="M18" s="329"/>
      <c r="P18" s="321">
        <v>236</v>
      </c>
      <c r="Q18" s="316">
        <v>18</v>
      </c>
    </row>
    <row r="19" spans="1:17" s="96" customFormat="1" ht="24" customHeight="1">
      <c r="A19" s="108">
        <v>12</v>
      </c>
      <c r="B19" s="109" t="s">
        <v>164</v>
      </c>
      <c r="C19" s="110">
        <f>IF(ISERROR(VLOOKUP(B19,'KAYIT LİSTESİ'!$B$4:$H$1000,2,0)),"",(VLOOKUP(B19,'KAYIT LİSTESİ'!$B$4:$H$1000,2,0)))</f>
        <v>27</v>
      </c>
      <c r="D19" s="111" t="str">
        <f>IF(ISERROR(VLOOKUP(B19,'KAYIT LİSTESİ'!$B$4:$H$1000,4,0)),"",(VLOOKUP(B19,'KAYIT LİSTESİ'!$B$4:$H$1000,4,0)))</f>
        <v>20.06.2003</v>
      </c>
      <c r="E19" s="222" t="str">
        <f>IF(ISERROR(VLOOKUP(B19,'KAYIT LİSTESİ'!$B$4:$H$1000,5,0)),"",(VLOOKUP(B19,'KAYIT LİSTESİ'!$B$4:$H$1000,5,0)))</f>
        <v>EMİRHAN NALBANT</v>
      </c>
      <c r="F19" s="222" t="str">
        <f>IF(ISERROR(VLOOKUP(B19,'KAYIT LİSTESİ'!$B$4:$H$1000,6,0)),"",(VLOOKUP(B19,'KAYIT LİSTESİ'!$B$4:$H$1000,6,0)))</f>
        <v>KIRKLARELİ CUMHURİYET ORTAOKULU</v>
      </c>
      <c r="G19" s="204">
        <v>377</v>
      </c>
      <c r="H19" s="204">
        <v>387</v>
      </c>
      <c r="I19" s="204" t="s">
        <v>511</v>
      </c>
      <c r="J19" s="268">
        <v>375</v>
      </c>
      <c r="K19" s="359">
        <f>IF(COUNT(G19:J19)=0,"",MAX(G19:J19))</f>
        <v>387</v>
      </c>
      <c r="L19" s="356">
        <f>IF(LEN(K19)&gt;0,VLOOKUP(K19,PUAN!$G$5:$H$110,2)-IF(COUNTIF(PUAN!$G$5:$H$110,K19)=0,0,0),"")</f>
        <v>39</v>
      </c>
      <c r="M19" s="329"/>
      <c r="P19" s="321">
        <v>237</v>
      </c>
      <c r="Q19" s="316">
        <v>19</v>
      </c>
    </row>
    <row r="20" spans="1:17" s="96" customFormat="1" ht="24" customHeight="1">
      <c r="A20" s="108">
        <v>13</v>
      </c>
      <c r="B20" s="109" t="s">
        <v>172</v>
      </c>
      <c r="C20" s="110">
        <f>IF(ISERROR(VLOOKUP(B20,'KAYIT LİSTESİ'!$B$4:$H$1000,2,0)),"",(VLOOKUP(B20,'KAYIT LİSTESİ'!$B$4:$H$1000,2,0)))</f>
        <v>77</v>
      </c>
      <c r="D20" s="111">
        <f>IF(ISERROR(VLOOKUP(B20,'KAYIT LİSTESİ'!$B$4:$H$1000,4,0)),"",(VLOOKUP(B20,'KAYIT LİSTESİ'!$B$4:$H$1000,4,0)))</f>
        <v>38030</v>
      </c>
      <c r="E20" s="222" t="str">
        <f>IF(ISERROR(VLOOKUP(B20,'KAYIT LİSTESİ'!$B$4:$H$1000,5,0)),"",(VLOOKUP(B20,'KAYIT LİSTESİ'!$B$4:$H$1000,5,0)))</f>
        <v>FUAT TALHA PARLAK</v>
      </c>
      <c r="F20" s="222" t="str">
        <f>IF(ISERROR(VLOOKUP(B20,'KAYIT LİSTESİ'!$B$4:$H$1000,6,0)),"",(VLOOKUP(B20,'KAYIT LİSTESİ'!$B$4:$H$1000,6,0)))</f>
        <v>KOCAELİ MUSTAFA NECATİ ORTAOKULU</v>
      </c>
      <c r="G20" s="204" t="s">
        <v>511</v>
      </c>
      <c r="H20" s="204">
        <v>378</v>
      </c>
      <c r="I20" s="204">
        <v>378</v>
      </c>
      <c r="J20" s="268">
        <v>373</v>
      </c>
      <c r="K20" s="359">
        <f>IF(COUNT(G20:J20)=0,"",MAX(G20:J20))</f>
        <v>378</v>
      </c>
      <c r="L20" s="356">
        <f>IF(LEN(K20)&gt;0,VLOOKUP(K20,PUAN!$G$5:$H$110,2)-IF(COUNTIF(PUAN!$G$5:$H$110,K20)=0,0,0),"")</f>
        <v>37</v>
      </c>
      <c r="M20" s="329"/>
      <c r="P20" s="321">
        <v>238</v>
      </c>
      <c r="Q20" s="316">
        <v>20</v>
      </c>
    </row>
    <row r="21" spans="1:17" s="96" customFormat="1" ht="24" customHeight="1">
      <c r="A21" s="108" t="s">
        <v>504</v>
      </c>
      <c r="B21" s="109" t="s">
        <v>175</v>
      </c>
      <c r="C21" s="110" t="str">
        <f>IF(ISERROR(VLOOKUP(B21,'KAYIT LİSTESİ'!$B$4:$H$1000,2,0)),"",(VLOOKUP(B21,'KAYIT LİSTESİ'!$B$4:$H$1000,2,0)))</f>
        <v/>
      </c>
      <c r="D21" s="111" t="str">
        <f>IF(ISERROR(VLOOKUP(B21,'KAYIT LİSTESİ'!$B$4:$H$1000,4,0)),"",(VLOOKUP(B21,'KAYIT LİSTESİ'!$B$4:$H$1000,4,0)))</f>
        <v/>
      </c>
      <c r="E21" s="222" t="str">
        <f>IF(ISERROR(VLOOKUP(B21,'KAYIT LİSTESİ'!$B$4:$H$1000,5,0)),"",(VLOOKUP(B21,'KAYIT LİSTESİ'!$B$4:$H$1000,5,0)))</f>
        <v/>
      </c>
      <c r="F21" s="222" t="str">
        <f>IF(ISERROR(VLOOKUP(B21,'KAYIT LİSTESİ'!$B$4:$H$1000,6,0)),"",(VLOOKUP(B21,'KAYIT LİSTESİ'!$B$4:$H$1000,6,0)))</f>
        <v/>
      </c>
      <c r="G21" s="204"/>
      <c r="H21" s="204"/>
      <c r="I21" s="204"/>
      <c r="J21" s="268"/>
      <c r="K21" s="359" t="str">
        <f t="shared" ref="K8:K47" si="0">IF(COUNT(G21:J21)=0,"",MAX(G21:J21))</f>
        <v/>
      </c>
      <c r="L21" s="356" t="str">
        <f>IF(LEN(K21)&gt;0,VLOOKUP(K21,PUAN!$G$5:$H$110,2)-IF(COUNTIF(PUAN!$G$5:$H$110,K21)=0,0,0),"")</f>
        <v/>
      </c>
      <c r="M21" s="329"/>
      <c r="P21" s="321">
        <v>239</v>
      </c>
      <c r="Q21" s="316">
        <v>21</v>
      </c>
    </row>
    <row r="22" spans="1:17" s="96" customFormat="1" ht="24" customHeight="1">
      <c r="A22" s="108"/>
      <c r="B22" s="109" t="s">
        <v>176</v>
      </c>
      <c r="C22" s="110" t="str">
        <f>IF(ISERROR(VLOOKUP(B22,'KAYIT LİSTESİ'!$B$4:$H$1000,2,0)),"",(VLOOKUP(B22,'KAYIT LİSTESİ'!$B$4:$H$1000,2,0)))</f>
        <v/>
      </c>
      <c r="D22" s="111" t="str">
        <f>IF(ISERROR(VLOOKUP(B22,'KAYIT LİSTESİ'!$B$4:$H$1000,4,0)),"",(VLOOKUP(B22,'KAYIT LİSTESİ'!$B$4:$H$1000,4,0)))</f>
        <v/>
      </c>
      <c r="E22" s="222" t="str">
        <f>IF(ISERROR(VLOOKUP(B22,'KAYIT LİSTESİ'!$B$4:$H$1000,5,0)),"",(VLOOKUP(B22,'KAYIT LİSTESİ'!$B$4:$H$1000,5,0)))</f>
        <v/>
      </c>
      <c r="F22" s="222" t="str">
        <f>IF(ISERROR(VLOOKUP(B22,'KAYIT LİSTESİ'!$B$4:$H$1000,6,0)),"",(VLOOKUP(B22,'KAYIT LİSTESİ'!$B$4:$H$1000,6,0)))</f>
        <v/>
      </c>
      <c r="G22" s="204"/>
      <c r="H22" s="204"/>
      <c r="I22" s="204"/>
      <c r="J22" s="268"/>
      <c r="K22" s="359" t="str">
        <f t="shared" si="0"/>
        <v/>
      </c>
      <c r="L22" s="356" t="str">
        <f>IF(LEN(K22)&gt;0,VLOOKUP(K22,PUAN!$G$5:$H$110,2)-IF(COUNTIF(PUAN!$G$5:$H$110,K22)=0,0,0),"")</f>
        <v/>
      </c>
      <c r="M22" s="329"/>
      <c r="P22" s="321">
        <v>240</v>
      </c>
      <c r="Q22" s="316">
        <v>22</v>
      </c>
    </row>
    <row r="23" spans="1:17" s="96" customFormat="1" ht="24" customHeight="1">
      <c r="A23" s="108"/>
      <c r="B23" s="109" t="s">
        <v>177</v>
      </c>
      <c r="C23" s="110" t="str">
        <f>IF(ISERROR(VLOOKUP(B23,'KAYIT LİSTESİ'!$B$4:$H$1000,2,0)),"",(VLOOKUP(B23,'KAYIT LİSTESİ'!$B$4:$H$1000,2,0)))</f>
        <v/>
      </c>
      <c r="D23" s="111" t="str">
        <f>IF(ISERROR(VLOOKUP(B23,'KAYIT LİSTESİ'!$B$4:$H$1000,4,0)),"",(VLOOKUP(B23,'KAYIT LİSTESİ'!$B$4:$H$1000,4,0)))</f>
        <v/>
      </c>
      <c r="E23" s="222" t="str">
        <f>IF(ISERROR(VLOOKUP(B23,'KAYIT LİSTESİ'!$B$4:$H$1000,5,0)),"",(VLOOKUP(B23,'KAYIT LİSTESİ'!$B$4:$H$1000,5,0)))</f>
        <v/>
      </c>
      <c r="F23" s="222" t="str">
        <f>IF(ISERROR(VLOOKUP(B23,'KAYIT LİSTESİ'!$B$4:$H$1000,6,0)),"",(VLOOKUP(B23,'KAYIT LİSTESİ'!$B$4:$H$1000,6,0)))</f>
        <v/>
      </c>
      <c r="G23" s="204"/>
      <c r="H23" s="204"/>
      <c r="I23" s="204"/>
      <c r="J23" s="268"/>
      <c r="K23" s="359" t="str">
        <f t="shared" si="0"/>
        <v/>
      </c>
      <c r="L23" s="356" t="str">
        <f>IF(LEN(K23)&gt;0,VLOOKUP(K23,PUAN!$G$5:$H$110,2)-IF(COUNTIF(PUAN!$G$5:$H$110,K23)=0,0,0),"")</f>
        <v/>
      </c>
      <c r="M23" s="329"/>
      <c r="P23" s="321">
        <v>241</v>
      </c>
      <c r="Q23" s="316">
        <v>23</v>
      </c>
    </row>
    <row r="24" spans="1:17" s="96" customFormat="1" ht="24" customHeight="1">
      <c r="A24" s="108"/>
      <c r="B24" s="109" t="s">
        <v>178</v>
      </c>
      <c r="C24" s="110" t="str">
        <f>IF(ISERROR(VLOOKUP(B24,'KAYIT LİSTESİ'!$B$4:$H$1000,2,0)),"",(VLOOKUP(B24,'KAYIT LİSTESİ'!$B$4:$H$1000,2,0)))</f>
        <v/>
      </c>
      <c r="D24" s="111" t="str">
        <f>IF(ISERROR(VLOOKUP(B24,'KAYIT LİSTESİ'!$B$4:$H$1000,4,0)),"",(VLOOKUP(B24,'KAYIT LİSTESİ'!$B$4:$H$1000,4,0)))</f>
        <v/>
      </c>
      <c r="E24" s="222" t="str">
        <f>IF(ISERROR(VLOOKUP(B24,'KAYIT LİSTESİ'!$B$4:$H$1000,5,0)),"",(VLOOKUP(B24,'KAYIT LİSTESİ'!$B$4:$H$1000,5,0)))</f>
        <v/>
      </c>
      <c r="F24" s="222" t="str">
        <f>IF(ISERROR(VLOOKUP(B24,'KAYIT LİSTESİ'!$B$4:$H$1000,6,0)),"",(VLOOKUP(B24,'KAYIT LİSTESİ'!$B$4:$H$1000,6,0)))</f>
        <v/>
      </c>
      <c r="G24" s="204"/>
      <c r="H24" s="204"/>
      <c r="I24" s="204"/>
      <c r="J24" s="268"/>
      <c r="K24" s="359" t="str">
        <f t="shared" si="0"/>
        <v/>
      </c>
      <c r="L24" s="356" t="str">
        <f>IF(LEN(K24)&gt;0,VLOOKUP(K24,PUAN!$G$5:$H$110,2)-IF(COUNTIF(PUAN!$G$5:$H$110,K24)=0,0,0),"")</f>
        <v/>
      </c>
      <c r="M24" s="329"/>
      <c r="P24" s="321">
        <v>242</v>
      </c>
      <c r="Q24" s="316">
        <v>25</v>
      </c>
    </row>
    <row r="25" spans="1:17" s="96" customFormat="1" ht="24" customHeight="1">
      <c r="A25" s="108"/>
      <c r="B25" s="109" t="s">
        <v>179</v>
      </c>
      <c r="C25" s="110" t="str">
        <f>IF(ISERROR(VLOOKUP(B25,'KAYIT LİSTESİ'!$B$4:$H$1000,2,0)),"",(VLOOKUP(B25,'KAYIT LİSTESİ'!$B$4:$H$1000,2,0)))</f>
        <v/>
      </c>
      <c r="D25" s="111" t="str">
        <f>IF(ISERROR(VLOOKUP(B25,'KAYIT LİSTESİ'!$B$4:$H$1000,4,0)),"",(VLOOKUP(B25,'KAYIT LİSTESİ'!$B$4:$H$1000,4,0)))</f>
        <v/>
      </c>
      <c r="E25" s="222" t="str">
        <f>IF(ISERROR(VLOOKUP(B25,'KAYIT LİSTESİ'!$B$4:$H$1000,5,0)),"",(VLOOKUP(B25,'KAYIT LİSTESİ'!$B$4:$H$1000,5,0)))</f>
        <v/>
      </c>
      <c r="F25" s="222" t="str">
        <f>IF(ISERROR(VLOOKUP(B25,'KAYIT LİSTESİ'!$B$4:$H$1000,6,0)),"",(VLOOKUP(B25,'KAYIT LİSTESİ'!$B$4:$H$1000,6,0)))</f>
        <v/>
      </c>
      <c r="G25" s="204"/>
      <c r="H25" s="204"/>
      <c r="I25" s="204"/>
      <c r="J25" s="268"/>
      <c r="K25" s="359" t="str">
        <f t="shared" si="0"/>
        <v/>
      </c>
      <c r="L25" s="356" t="str">
        <f>IF(LEN(K25)&gt;0,VLOOKUP(K25,PUAN!$G$5:$H$110,2)-IF(COUNTIF(PUAN!$G$5:$H$110,K25)=0,0,0),"")</f>
        <v/>
      </c>
      <c r="M25" s="329"/>
      <c r="P25" s="321">
        <v>243</v>
      </c>
      <c r="Q25" s="316">
        <v>26</v>
      </c>
    </row>
    <row r="26" spans="1:17" s="96" customFormat="1" ht="24" customHeight="1">
      <c r="A26" s="108"/>
      <c r="B26" s="109" t="s">
        <v>180</v>
      </c>
      <c r="C26" s="110" t="str">
        <f>IF(ISERROR(VLOOKUP(B26,'KAYIT LİSTESİ'!$B$4:$H$1000,2,0)),"",(VLOOKUP(B26,'KAYIT LİSTESİ'!$B$4:$H$1000,2,0)))</f>
        <v/>
      </c>
      <c r="D26" s="111" t="str">
        <f>IF(ISERROR(VLOOKUP(B26,'KAYIT LİSTESİ'!$B$4:$H$1000,4,0)),"",(VLOOKUP(B26,'KAYIT LİSTESİ'!$B$4:$H$1000,4,0)))</f>
        <v/>
      </c>
      <c r="E26" s="222" t="str">
        <f>IF(ISERROR(VLOOKUP(B26,'KAYIT LİSTESİ'!$B$4:$H$1000,5,0)),"",(VLOOKUP(B26,'KAYIT LİSTESİ'!$B$4:$H$1000,5,0)))</f>
        <v/>
      </c>
      <c r="F26" s="222" t="str">
        <f>IF(ISERROR(VLOOKUP(B26,'KAYIT LİSTESİ'!$B$4:$H$1000,6,0)),"",(VLOOKUP(B26,'KAYIT LİSTESİ'!$B$4:$H$1000,6,0)))</f>
        <v/>
      </c>
      <c r="G26" s="204"/>
      <c r="H26" s="204"/>
      <c r="I26" s="204"/>
      <c r="J26" s="268"/>
      <c r="K26" s="359" t="str">
        <f t="shared" si="0"/>
        <v/>
      </c>
      <c r="L26" s="356" t="str">
        <f>IF(LEN(K26)&gt;0,VLOOKUP(K26,PUAN!$G$5:$H$110,2)-IF(COUNTIF(PUAN!$G$5:$H$110,K26)=0,0,0),"")</f>
        <v/>
      </c>
      <c r="M26" s="329"/>
      <c r="P26" s="321">
        <v>244</v>
      </c>
      <c r="Q26" s="316">
        <v>27</v>
      </c>
    </row>
    <row r="27" spans="1:17" s="96" customFormat="1" ht="24" customHeight="1">
      <c r="A27" s="108"/>
      <c r="B27" s="109" t="s">
        <v>181</v>
      </c>
      <c r="C27" s="110" t="str">
        <f>IF(ISERROR(VLOOKUP(B27,'KAYIT LİSTESİ'!$B$4:$H$1000,2,0)),"",(VLOOKUP(B27,'KAYIT LİSTESİ'!$B$4:$H$1000,2,0)))</f>
        <v/>
      </c>
      <c r="D27" s="111" t="str">
        <f>IF(ISERROR(VLOOKUP(B27,'KAYIT LİSTESİ'!$B$4:$H$1000,4,0)),"",(VLOOKUP(B27,'KAYIT LİSTESİ'!$B$4:$H$1000,4,0)))</f>
        <v/>
      </c>
      <c r="E27" s="222" t="str">
        <f>IF(ISERROR(VLOOKUP(B27,'KAYIT LİSTESİ'!$B$4:$H$1000,5,0)),"",(VLOOKUP(B27,'KAYIT LİSTESİ'!$B$4:$H$1000,5,0)))</f>
        <v/>
      </c>
      <c r="F27" s="222" t="str">
        <f>IF(ISERROR(VLOOKUP(B27,'KAYIT LİSTESİ'!$B$4:$H$1000,6,0)),"",(VLOOKUP(B27,'KAYIT LİSTESİ'!$B$4:$H$1000,6,0)))</f>
        <v/>
      </c>
      <c r="G27" s="204"/>
      <c r="H27" s="204"/>
      <c r="I27" s="204"/>
      <c r="J27" s="268"/>
      <c r="K27" s="359" t="str">
        <f t="shared" si="0"/>
        <v/>
      </c>
      <c r="L27" s="356" t="str">
        <f>IF(LEN(K27)&gt;0,VLOOKUP(K27,PUAN!$G$5:$H$110,2)-IF(COUNTIF(PUAN!$G$5:$H$110,K27)=0,0,0),"")</f>
        <v/>
      </c>
      <c r="M27" s="329"/>
      <c r="P27" s="321">
        <v>245</v>
      </c>
      <c r="Q27" s="316">
        <v>28</v>
      </c>
    </row>
    <row r="28" spans="1:17" s="96" customFormat="1" ht="24" customHeight="1">
      <c r="A28" s="108"/>
      <c r="B28" s="109" t="s">
        <v>182</v>
      </c>
      <c r="C28" s="110" t="str">
        <f>IF(ISERROR(VLOOKUP(B28,'KAYIT LİSTESİ'!$B$4:$H$1000,2,0)),"",(VLOOKUP(B28,'KAYIT LİSTESİ'!$B$4:$H$1000,2,0)))</f>
        <v/>
      </c>
      <c r="D28" s="111" t="str">
        <f>IF(ISERROR(VLOOKUP(B28,'KAYIT LİSTESİ'!$B$4:$H$1000,4,0)),"",(VLOOKUP(B28,'KAYIT LİSTESİ'!$B$4:$H$1000,4,0)))</f>
        <v/>
      </c>
      <c r="E28" s="222" t="str">
        <f>IF(ISERROR(VLOOKUP(B28,'KAYIT LİSTESİ'!$B$4:$H$1000,5,0)),"",(VLOOKUP(B28,'KAYIT LİSTESİ'!$B$4:$H$1000,5,0)))</f>
        <v/>
      </c>
      <c r="F28" s="222" t="str">
        <f>IF(ISERROR(VLOOKUP(B28,'KAYIT LİSTESİ'!$B$4:$H$1000,6,0)),"",(VLOOKUP(B28,'KAYIT LİSTESİ'!$B$4:$H$1000,6,0)))</f>
        <v/>
      </c>
      <c r="G28" s="204"/>
      <c r="H28" s="204"/>
      <c r="I28" s="204"/>
      <c r="J28" s="268"/>
      <c r="K28" s="359" t="str">
        <f t="shared" si="0"/>
        <v/>
      </c>
      <c r="L28" s="356" t="str">
        <f>IF(LEN(K28)&gt;0,VLOOKUP(K28,PUAN!$G$5:$H$110,2)-IF(COUNTIF(PUAN!$G$5:$H$110,K28)=0,0,0),"")</f>
        <v/>
      </c>
      <c r="M28" s="329"/>
      <c r="P28" s="321">
        <v>246</v>
      </c>
      <c r="Q28" s="316">
        <v>29</v>
      </c>
    </row>
    <row r="29" spans="1:17" s="96" customFormat="1" ht="24" customHeight="1">
      <c r="A29" s="108"/>
      <c r="B29" s="109" t="s">
        <v>183</v>
      </c>
      <c r="C29" s="110" t="str">
        <f>IF(ISERROR(VLOOKUP(B29,'KAYIT LİSTESİ'!$B$4:$H$1000,2,0)),"",(VLOOKUP(B29,'KAYIT LİSTESİ'!$B$4:$H$1000,2,0)))</f>
        <v/>
      </c>
      <c r="D29" s="111" t="str">
        <f>IF(ISERROR(VLOOKUP(B29,'KAYIT LİSTESİ'!$B$4:$H$1000,4,0)),"",(VLOOKUP(B29,'KAYIT LİSTESİ'!$B$4:$H$1000,4,0)))</f>
        <v/>
      </c>
      <c r="E29" s="222" t="str">
        <f>IF(ISERROR(VLOOKUP(B29,'KAYIT LİSTESİ'!$B$4:$H$1000,5,0)),"",(VLOOKUP(B29,'KAYIT LİSTESİ'!$B$4:$H$1000,5,0)))</f>
        <v/>
      </c>
      <c r="F29" s="222" t="str">
        <f>IF(ISERROR(VLOOKUP(B29,'KAYIT LİSTESİ'!$B$4:$H$1000,6,0)),"",(VLOOKUP(B29,'KAYIT LİSTESİ'!$B$4:$H$1000,6,0)))</f>
        <v/>
      </c>
      <c r="G29" s="204"/>
      <c r="H29" s="204"/>
      <c r="I29" s="204"/>
      <c r="J29" s="268"/>
      <c r="K29" s="359" t="str">
        <f t="shared" si="0"/>
        <v/>
      </c>
      <c r="L29" s="356" t="str">
        <f>IF(LEN(K29)&gt;0,VLOOKUP(K29,PUAN!$G$5:$H$110,2)-IF(COUNTIF(PUAN!$G$5:$H$110,K29)=0,0,0),"")</f>
        <v/>
      </c>
      <c r="M29" s="329"/>
      <c r="P29" s="321">
        <v>247</v>
      </c>
      <c r="Q29" s="316">
        <v>30</v>
      </c>
    </row>
    <row r="30" spans="1:17" s="96" customFormat="1" ht="24" customHeight="1">
      <c r="A30" s="108"/>
      <c r="B30" s="109" t="s">
        <v>184</v>
      </c>
      <c r="C30" s="110" t="str">
        <f>IF(ISERROR(VLOOKUP(B30,'KAYIT LİSTESİ'!$B$4:$H$1000,2,0)),"",(VLOOKUP(B30,'KAYIT LİSTESİ'!$B$4:$H$1000,2,0)))</f>
        <v/>
      </c>
      <c r="D30" s="111" t="str">
        <f>IF(ISERROR(VLOOKUP(B30,'KAYIT LİSTESİ'!$B$4:$H$1000,4,0)),"",(VLOOKUP(B30,'KAYIT LİSTESİ'!$B$4:$H$1000,4,0)))</f>
        <v/>
      </c>
      <c r="E30" s="222" t="str">
        <f>IF(ISERROR(VLOOKUP(B30,'KAYIT LİSTESİ'!$B$4:$H$1000,5,0)),"",(VLOOKUP(B30,'KAYIT LİSTESİ'!$B$4:$H$1000,5,0)))</f>
        <v/>
      </c>
      <c r="F30" s="222" t="str">
        <f>IF(ISERROR(VLOOKUP(B30,'KAYIT LİSTESİ'!$B$4:$H$1000,6,0)),"",(VLOOKUP(B30,'KAYIT LİSTESİ'!$B$4:$H$1000,6,0)))</f>
        <v/>
      </c>
      <c r="G30" s="204"/>
      <c r="H30" s="204"/>
      <c r="I30" s="204"/>
      <c r="J30" s="268"/>
      <c r="K30" s="359" t="str">
        <f t="shared" si="0"/>
        <v/>
      </c>
      <c r="L30" s="356" t="str">
        <f>IF(LEN(K30)&gt;0,VLOOKUP(K30,PUAN!$G$5:$H$110,2)-IF(COUNTIF(PUAN!$G$5:$H$110,K30)=0,0,0),"")</f>
        <v/>
      </c>
      <c r="M30" s="329"/>
      <c r="P30" s="321">
        <v>248</v>
      </c>
      <c r="Q30" s="316">
        <v>31</v>
      </c>
    </row>
    <row r="31" spans="1:17" s="96" customFormat="1" ht="24" customHeight="1">
      <c r="A31" s="108"/>
      <c r="B31" s="109" t="s">
        <v>185</v>
      </c>
      <c r="C31" s="110" t="str">
        <f>IF(ISERROR(VLOOKUP(B31,'KAYIT LİSTESİ'!$B$4:$H$1000,2,0)),"",(VLOOKUP(B31,'KAYIT LİSTESİ'!$B$4:$H$1000,2,0)))</f>
        <v/>
      </c>
      <c r="D31" s="111" t="str">
        <f>IF(ISERROR(VLOOKUP(B31,'KAYIT LİSTESİ'!$B$4:$H$1000,4,0)),"",(VLOOKUP(B31,'KAYIT LİSTESİ'!$B$4:$H$1000,4,0)))</f>
        <v/>
      </c>
      <c r="E31" s="222" t="str">
        <f>IF(ISERROR(VLOOKUP(B31,'KAYIT LİSTESİ'!$B$4:$H$1000,5,0)),"",(VLOOKUP(B31,'KAYIT LİSTESİ'!$B$4:$H$1000,5,0)))</f>
        <v/>
      </c>
      <c r="F31" s="222" t="str">
        <f>IF(ISERROR(VLOOKUP(B31,'KAYIT LİSTESİ'!$B$4:$H$1000,6,0)),"",(VLOOKUP(B31,'KAYIT LİSTESİ'!$B$4:$H$1000,6,0)))</f>
        <v/>
      </c>
      <c r="G31" s="204"/>
      <c r="H31" s="204"/>
      <c r="I31" s="204"/>
      <c r="J31" s="268"/>
      <c r="K31" s="359" t="str">
        <f t="shared" si="0"/>
        <v/>
      </c>
      <c r="L31" s="356" t="str">
        <f>IF(LEN(K31)&gt;0,VLOOKUP(K31,PUAN!$G$5:$H$110,2)-IF(COUNTIF(PUAN!$G$5:$H$110,K31)=0,0,0),"")</f>
        <v/>
      </c>
      <c r="M31" s="329"/>
      <c r="P31" s="321">
        <v>249</v>
      </c>
      <c r="Q31" s="316">
        <v>33</v>
      </c>
    </row>
    <row r="32" spans="1:17" s="96" customFormat="1" ht="24" customHeight="1">
      <c r="A32" s="108"/>
      <c r="B32" s="109" t="s">
        <v>186</v>
      </c>
      <c r="C32" s="110" t="str">
        <f>IF(ISERROR(VLOOKUP(B32,'KAYIT LİSTESİ'!$B$4:$H$1000,2,0)),"",(VLOOKUP(B32,'KAYIT LİSTESİ'!$B$4:$H$1000,2,0)))</f>
        <v/>
      </c>
      <c r="D32" s="111" t="str">
        <f>IF(ISERROR(VLOOKUP(B32,'KAYIT LİSTESİ'!$B$4:$H$1000,4,0)),"",(VLOOKUP(B32,'KAYIT LİSTESİ'!$B$4:$H$1000,4,0)))</f>
        <v/>
      </c>
      <c r="E32" s="222" t="str">
        <f>IF(ISERROR(VLOOKUP(B32,'KAYIT LİSTESİ'!$B$4:$H$1000,5,0)),"",(VLOOKUP(B32,'KAYIT LİSTESİ'!$B$4:$H$1000,5,0)))</f>
        <v/>
      </c>
      <c r="F32" s="222" t="str">
        <f>IF(ISERROR(VLOOKUP(B32,'KAYIT LİSTESİ'!$B$4:$H$1000,6,0)),"",(VLOOKUP(B32,'KAYIT LİSTESİ'!$B$4:$H$1000,6,0)))</f>
        <v/>
      </c>
      <c r="G32" s="204"/>
      <c r="H32" s="204"/>
      <c r="I32" s="204"/>
      <c r="J32" s="268"/>
      <c r="K32" s="359" t="str">
        <f t="shared" si="0"/>
        <v/>
      </c>
      <c r="L32" s="356" t="str">
        <f>IF(LEN(K32)&gt;0,VLOOKUP(K32,PUAN!$G$5:$H$110,2)-IF(COUNTIF(PUAN!$G$5:$H$110,K32)=0,0,0),"")</f>
        <v/>
      </c>
      <c r="M32" s="329"/>
      <c r="P32" s="321">
        <v>250</v>
      </c>
      <c r="Q32" s="316">
        <v>34</v>
      </c>
    </row>
    <row r="33" spans="1:17" s="96" customFormat="1" ht="24" customHeight="1">
      <c r="A33" s="108"/>
      <c r="B33" s="109" t="s">
        <v>187</v>
      </c>
      <c r="C33" s="110" t="str">
        <f>IF(ISERROR(VLOOKUP(B33,'KAYIT LİSTESİ'!$B$4:$H$1000,2,0)),"",(VLOOKUP(B33,'KAYIT LİSTESİ'!$B$4:$H$1000,2,0)))</f>
        <v/>
      </c>
      <c r="D33" s="111" t="str">
        <f>IF(ISERROR(VLOOKUP(B33,'KAYIT LİSTESİ'!$B$4:$H$1000,4,0)),"",(VLOOKUP(B33,'KAYIT LİSTESİ'!$B$4:$H$1000,4,0)))</f>
        <v/>
      </c>
      <c r="E33" s="222" t="str">
        <f>IF(ISERROR(VLOOKUP(B33,'KAYIT LİSTESİ'!$B$4:$H$1000,5,0)),"",(VLOOKUP(B33,'KAYIT LİSTESİ'!$B$4:$H$1000,5,0)))</f>
        <v/>
      </c>
      <c r="F33" s="222" t="str">
        <f>IF(ISERROR(VLOOKUP(B33,'KAYIT LİSTESİ'!$B$4:$H$1000,6,0)),"",(VLOOKUP(B33,'KAYIT LİSTESİ'!$B$4:$H$1000,6,0)))</f>
        <v/>
      </c>
      <c r="G33" s="204"/>
      <c r="H33" s="204"/>
      <c r="I33" s="204"/>
      <c r="J33" s="268"/>
      <c r="K33" s="359" t="str">
        <f t="shared" si="0"/>
        <v/>
      </c>
      <c r="L33" s="356" t="str">
        <f>IF(LEN(K33)&gt;0,VLOOKUP(K33,PUAN!$G$5:$H$110,2)-IF(COUNTIF(PUAN!$G$5:$H$110,K33)=0,0,0),"")</f>
        <v/>
      </c>
      <c r="M33" s="329"/>
      <c r="P33" s="321">
        <v>251</v>
      </c>
      <c r="Q33" s="316">
        <v>35</v>
      </c>
    </row>
    <row r="34" spans="1:17" s="96" customFormat="1" ht="24" customHeight="1">
      <c r="A34" s="108"/>
      <c r="B34" s="109" t="s">
        <v>188</v>
      </c>
      <c r="C34" s="110" t="str">
        <f>IF(ISERROR(VLOOKUP(B34,'KAYIT LİSTESİ'!$B$4:$H$1000,2,0)),"",(VLOOKUP(B34,'KAYIT LİSTESİ'!$B$4:$H$1000,2,0)))</f>
        <v/>
      </c>
      <c r="D34" s="111" t="str">
        <f>IF(ISERROR(VLOOKUP(B34,'KAYIT LİSTESİ'!$B$4:$H$1000,4,0)),"",(VLOOKUP(B34,'KAYIT LİSTESİ'!$B$4:$H$1000,4,0)))</f>
        <v/>
      </c>
      <c r="E34" s="222" t="str">
        <f>IF(ISERROR(VLOOKUP(B34,'KAYIT LİSTESİ'!$B$4:$H$1000,5,0)),"",(VLOOKUP(B34,'KAYIT LİSTESİ'!$B$4:$H$1000,5,0)))</f>
        <v/>
      </c>
      <c r="F34" s="222" t="str">
        <f>IF(ISERROR(VLOOKUP(B34,'KAYIT LİSTESİ'!$B$4:$H$1000,6,0)),"",(VLOOKUP(B34,'KAYIT LİSTESİ'!$B$4:$H$1000,6,0)))</f>
        <v/>
      </c>
      <c r="G34" s="204"/>
      <c r="H34" s="204"/>
      <c r="I34" s="204"/>
      <c r="J34" s="268"/>
      <c r="K34" s="359" t="str">
        <f t="shared" si="0"/>
        <v/>
      </c>
      <c r="L34" s="356" t="str">
        <f>IF(LEN(K34)&gt;0,VLOOKUP(K34,PUAN!$G$5:$H$110,2)-IF(COUNTIF(PUAN!$G$5:$H$110,K34)=0,0,0),"")</f>
        <v/>
      </c>
      <c r="M34" s="329"/>
      <c r="P34" s="321">
        <v>252</v>
      </c>
      <c r="Q34" s="316">
        <v>36</v>
      </c>
    </row>
    <row r="35" spans="1:17" s="96" customFormat="1" ht="24" customHeight="1">
      <c r="A35" s="108"/>
      <c r="B35" s="109" t="s">
        <v>189</v>
      </c>
      <c r="C35" s="110" t="str">
        <f>IF(ISERROR(VLOOKUP(B35,'KAYIT LİSTESİ'!$B$4:$H$1000,2,0)),"",(VLOOKUP(B35,'KAYIT LİSTESİ'!$B$4:$H$1000,2,0)))</f>
        <v/>
      </c>
      <c r="D35" s="111" t="str">
        <f>IF(ISERROR(VLOOKUP(B35,'KAYIT LİSTESİ'!$B$4:$H$1000,4,0)),"",(VLOOKUP(B35,'KAYIT LİSTESİ'!$B$4:$H$1000,4,0)))</f>
        <v/>
      </c>
      <c r="E35" s="222" t="str">
        <f>IF(ISERROR(VLOOKUP(B35,'KAYIT LİSTESİ'!$B$4:$H$1000,5,0)),"",(VLOOKUP(B35,'KAYIT LİSTESİ'!$B$4:$H$1000,5,0)))</f>
        <v/>
      </c>
      <c r="F35" s="222" t="str">
        <f>IF(ISERROR(VLOOKUP(B35,'KAYIT LİSTESİ'!$B$4:$H$1000,6,0)),"",(VLOOKUP(B35,'KAYIT LİSTESİ'!$B$4:$H$1000,6,0)))</f>
        <v/>
      </c>
      <c r="G35" s="204"/>
      <c r="H35" s="204"/>
      <c r="I35" s="204"/>
      <c r="J35" s="268"/>
      <c r="K35" s="359" t="str">
        <f t="shared" si="0"/>
        <v/>
      </c>
      <c r="L35" s="356" t="str">
        <f>IF(LEN(K35)&gt;0,VLOOKUP(K35,PUAN!$G$5:$H$110,2)-IF(COUNTIF(PUAN!$G$5:$H$110,K35)=0,0,0),"")</f>
        <v/>
      </c>
      <c r="M35" s="329"/>
      <c r="P35" s="321">
        <v>253</v>
      </c>
      <c r="Q35" s="316">
        <v>37</v>
      </c>
    </row>
    <row r="36" spans="1:17" s="96" customFormat="1" ht="24" customHeight="1">
      <c r="A36" s="108"/>
      <c r="B36" s="109" t="s">
        <v>190</v>
      </c>
      <c r="C36" s="110" t="str">
        <f>IF(ISERROR(VLOOKUP(B36,'KAYIT LİSTESİ'!$B$4:$H$1000,2,0)),"",(VLOOKUP(B36,'KAYIT LİSTESİ'!$B$4:$H$1000,2,0)))</f>
        <v/>
      </c>
      <c r="D36" s="111" t="str">
        <f>IF(ISERROR(VLOOKUP(B36,'KAYIT LİSTESİ'!$B$4:$H$1000,4,0)),"",(VLOOKUP(B36,'KAYIT LİSTESİ'!$B$4:$H$1000,4,0)))</f>
        <v/>
      </c>
      <c r="E36" s="222" t="str">
        <f>IF(ISERROR(VLOOKUP(B36,'KAYIT LİSTESİ'!$B$4:$H$1000,5,0)),"",(VLOOKUP(B36,'KAYIT LİSTESİ'!$B$4:$H$1000,5,0)))</f>
        <v/>
      </c>
      <c r="F36" s="222" t="str">
        <f>IF(ISERROR(VLOOKUP(B36,'KAYIT LİSTESİ'!$B$4:$H$1000,6,0)),"",(VLOOKUP(B36,'KAYIT LİSTESİ'!$B$4:$H$1000,6,0)))</f>
        <v/>
      </c>
      <c r="G36" s="204"/>
      <c r="H36" s="204"/>
      <c r="I36" s="204"/>
      <c r="J36" s="268"/>
      <c r="K36" s="359" t="str">
        <f t="shared" si="0"/>
        <v/>
      </c>
      <c r="L36" s="356" t="str">
        <f>IF(LEN(K36)&gt;0,VLOOKUP(K36,PUAN!$G$5:$H$110,2)-IF(COUNTIF(PUAN!$G$5:$H$110,K36)=0,0,0),"")</f>
        <v/>
      </c>
      <c r="M36" s="329"/>
      <c r="P36" s="321">
        <v>254</v>
      </c>
      <c r="Q36" s="316">
        <v>39</v>
      </c>
    </row>
    <row r="37" spans="1:17" s="96" customFormat="1" ht="24" customHeight="1">
      <c r="A37" s="108"/>
      <c r="B37" s="109" t="s">
        <v>191</v>
      </c>
      <c r="C37" s="110" t="str">
        <f>IF(ISERROR(VLOOKUP(B37,'KAYIT LİSTESİ'!$B$4:$H$1000,2,0)),"",(VLOOKUP(B37,'KAYIT LİSTESİ'!$B$4:$H$1000,2,0)))</f>
        <v/>
      </c>
      <c r="D37" s="111" t="str">
        <f>IF(ISERROR(VLOOKUP(B37,'KAYIT LİSTESİ'!$B$4:$H$1000,4,0)),"",(VLOOKUP(B37,'KAYIT LİSTESİ'!$B$4:$H$1000,4,0)))</f>
        <v/>
      </c>
      <c r="E37" s="222" t="str">
        <f>IF(ISERROR(VLOOKUP(B37,'KAYIT LİSTESİ'!$B$4:$H$1000,5,0)),"",(VLOOKUP(B37,'KAYIT LİSTESİ'!$B$4:$H$1000,5,0)))</f>
        <v/>
      </c>
      <c r="F37" s="222" t="str">
        <f>IF(ISERROR(VLOOKUP(B37,'KAYIT LİSTESİ'!$B$4:$H$1000,6,0)),"",(VLOOKUP(B37,'KAYIT LİSTESİ'!$B$4:$H$1000,6,0)))</f>
        <v/>
      </c>
      <c r="G37" s="204"/>
      <c r="H37" s="204"/>
      <c r="I37" s="204"/>
      <c r="J37" s="268"/>
      <c r="K37" s="359" t="str">
        <f t="shared" si="0"/>
        <v/>
      </c>
      <c r="L37" s="356" t="str">
        <f>IF(LEN(K37)&gt;0,VLOOKUP(K37,PUAN!$G$5:$H$110,2)-IF(COUNTIF(PUAN!$G$5:$H$110,K37)=0,0,0),"")</f>
        <v/>
      </c>
      <c r="M37" s="329"/>
      <c r="P37" s="321">
        <v>255</v>
      </c>
      <c r="Q37" s="316">
        <v>40</v>
      </c>
    </row>
    <row r="38" spans="1:17" s="96" customFormat="1" ht="24" customHeight="1">
      <c r="A38" s="108"/>
      <c r="B38" s="109" t="s">
        <v>192</v>
      </c>
      <c r="C38" s="110" t="str">
        <f>IF(ISERROR(VLOOKUP(B38,'KAYIT LİSTESİ'!$B$4:$H$1000,2,0)),"",(VLOOKUP(B38,'KAYIT LİSTESİ'!$B$4:$H$1000,2,0)))</f>
        <v/>
      </c>
      <c r="D38" s="111" t="str">
        <f>IF(ISERROR(VLOOKUP(B38,'KAYIT LİSTESİ'!$B$4:$H$1000,4,0)),"",(VLOOKUP(B38,'KAYIT LİSTESİ'!$B$4:$H$1000,4,0)))</f>
        <v/>
      </c>
      <c r="E38" s="222" t="str">
        <f>IF(ISERROR(VLOOKUP(B38,'KAYIT LİSTESİ'!$B$4:$H$1000,5,0)),"",(VLOOKUP(B38,'KAYIT LİSTESİ'!$B$4:$H$1000,5,0)))</f>
        <v/>
      </c>
      <c r="F38" s="222" t="str">
        <f>IF(ISERROR(VLOOKUP(B38,'KAYIT LİSTESİ'!$B$4:$H$1000,6,0)),"",(VLOOKUP(B38,'KAYIT LİSTESİ'!$B$4:$H$1000,6,0)))</f>
        <v/>
      </c>
      <c r="G38" s="204"/>
      <c r="H38" s="204"/>
      <c r="I38" s="204"/>
      <c r="J38" s="268"/>
      <c r="K38" s="359" t="str">
        <f t="shared" si="0"/>
        <v/>
      </c>
      <c r="L38" s="356" t="str">
        <f>IF(LEN(K38)&gt;0,VLOOKUP(K38,PUAN!$G$5:$H$110,2)-IF(COUNTIF(PUAN!$G$5:$H$110,K38)=0,0,0),"")</f>
        <v/>
      </c>
      <c r="M38" s="329"/>
      <c r="P38" s="321">
        <v>256</v>
      </c>
      <c r="Q38" s="316">
        <v>41</v>
      </c>
    </row>
    <row r="39" spans="1:17" s="96" customFormat="1" ht="24" customHeight="1">
      <c r="A39" s="108"/>
      <c r="B39" s="109" t="s">
        <v>193</v>
      </c>
      <c r="C39" s="110" t="str">
        <f>IF(ISERROR(VLOOKUP(B39,'KAYIT LİSTESİ'!$B$4:$H$1000,2,0)),"",(VLOOKUP(B39,'KAYIT LİSTESİ'!$B$4:$H$1000,2,0)))</f>
        <v/>
      </c>
      <c r="D39" s="111" t="str">
        <f>IF(ISERROR(VLOOKUP(B39,'KAYIT LİSTESİ'!$B$4:$H$1000,4,0)),"",(VLOOKUP(B39,'KAYIT LİSTESİ'!$B$4:$H$1000,4,0)))</f>
        <v/>
      </c>
      <c r="E39" s="222" t="str">
        <f>IF(ISERROR(VLOOKUP(B39,'KAYIT LİSTESİ'!$B$4:$H$1000,5,0)),"",(VLOOKUP(B39,'KAYIT LİSTESİ'!$B$4:$H$1000,5,0)))</f>
        <v/>
      </c>
      <c r="F39" s="222" t="str">
        <f>IF(ISERROR(VLOOKUP(B39,'KAYIT LİSTESİ'!$B$4:$H$1000,6,0)),"",(VLOOKUP(B39,'KAYIT LİSTESİ'!$B$4:$H$1000,6,0)))</f>
        <v/>
      </c>
      <c r="G39" s="204"/>
      <c r="H39" s="204"/>
      <c r="I39" s="204"/>
      <c r="J39" s="268"/>
      <c r="K39" s="359" t="str">
        <f t="shared" si="0"/>
        <v/>
      </c>
      <c r="L39" s="356" t="str">
        <f>IF(LEN(K39)&gt;0,VLOOKUP(K39,PUAN!$G$5:$H$110,2)-IF(COUNTIF(PUAN!$G$5:$H$110,K39)=0,0,0),"")</f>
        <v/>
      </c>
      <c r="M39" s="329"/>
      <c r="P39" s="321">
        <v>257</v>
      </c>
      <c r="Q39" s="316">
        <v>43</v>
      </c>
    </row>
    <row r="40" spans="1:17" s="96" customFormat="1" ht="24" customHeight="1">
      <c r="A40" s="108"/>
      <c r="B40" s="109" t="s">
        <v>194</v>
      </c>
      <c r="C40" s="110" t="str">
        <f>IF(ISERROR(VLOOKUP(B40,'KAYIT LİSTESİ'!$B$4:$H$1000,2,0)),"",(VLOOKUP(B40,'KAYIT LİSTESİ'!$B$4:$H$1000,2,0)))</f>
        <v/>
      </c>
      <c r="D40" s="111" t="str">
        <f>IF(ISERROR(VLOOKUP(B40,'KAYIT LİSTESİ'!$B$4:$H$1000,4,0)),"",(VLOOKUP(B40,'KAYIT LİSTESİ'!$B$4:$H$1000,4,0)))</f>
        <v/>
      </c>
      <c r="E40" s="222" t="str">
        <f>IF(ISERROR(VLOOKUP(B40,'KAYIT LİSTESİ'!$B$4:$H$1000,5,0)),"",(VLOOKUP(B40,'KAYIT LİSTESİ'!$B$4:$H$1000,5,0)))</f>
        <v/>
      </c>
      <c r="F40" s="222" t="str">
        <f>IF(ISERROR(VLOOKUP(B40,'KAYIT LİSTESİ'!$B$4:$H$1000,6,0)),"",(VLOOKUP(B40,'KAYIT LİSTESİ'!$B$4:$H$1000,6,0)))</f>
        <v/>
      </c>
      <c r="G40" s="204"/>
      <c r="H40" s="204"/>
      <c r="I40" s="204"/>
      <c r="J40" s="268"/>
      <c r="K40" s="359" t="str">
        <f t="shared" si="0"/>
        <v/>
      </c>
      <c r="L40" s="356" t="str">
        <f>IF(LEN(K40)&gt;0,VLOOKUP(K40,PUAN!$G$5:$H$110,2)-IF(COUNTIF(PUAN!$G$5:$H$110,K40)=0,0,0),"")</f>
        <v/>
      </c>
      <c r="M40" s="329"/>
      <c r="P40" s="321">
        <v>258</v>
      </c>
      <c r="Q40" s="316">
        <v>44</v>
      </c>
    </row>
    <row r="41" spans="1:17" s="96" customFormat="1" ht="24" customHeight="1">
      <c r="A41" s="108"/>
      <c r="B41" s="109" t="s">
        <v>195</v>
      </c>
      <c r="C41" s="110" t="str">
        <f>IF(ISERROR(VLOOKUP(B41,'KAYIT LİSTESİ'!$B$4:$H$1000,2,0)),"",(VLOOKUP(B41,'KAYIT LİSTESİ'!$B$4:$H$1000,2,0)))</f>
        <v/>
      </c>
      <c r="D41" s="111" t="str">
        <f>IF(ISERROR(VLOOKUP(B41,'KAYIT LİSTESİ'!$B$4:$H$1000,4,0)),"",(VLOOKUP(B41,'KAYIT LİSTESİ'!$B$4:$H$1000,4,0)))</f>
        <v/>
      </c>
      <c r="E41" s="222" t="str">
        <f>IF(ISERROR(VLOOKUP(B41,'KAYIT LİSTESİ'!$B$4:$H$1000,5,0)),"",(VLOOKUP(B41,'KAYIT LİSTESİ'!$B$4:$H$1000,5,0)))</f>
        <v/>
      </c>
      <c r="F41" s="222" t="str">
        <f>IF(ISERROR(VLOOKUP(B41,'KAYIT LİSTESİ'!$B$4:$H$1000,6,0)),"",(VLOOKUP(B41,'KAYIT LİSTESİ'!$B$4:$H$1000,6,0)))</f>
        <v/>
      </c>
      <c r="G41" s="204"/>
      <c r="H41" s="204"/>
      <c r="I41" s="204"/>
      <c r="J41" s="268"/>
      <c r="K41" s="359" t="str">
        <f t="shared" si="0"/>
        <v/>
      </c>
      <c r="L41" s="356" t="str">
        <f>IF(LEN(K41)&gt;0,VLOOKUP(K41,PUAN!$G$5:$H$110,2)-IF(COUNTIF(PUAN!$G$5:$H$110,K41)=0,0,0),"")</f>
        <v/>
      </c>
      <c r="M41" s="329"/>
      <c r="P41" s="321">
        <v>259</v>
      </c>
      <c r="Q41" s="316">
        <v>45</v>
      </c>
    </row>
    <row r="42" spans="1:17" s="96" customFormat="1" ht="24" customHeight="1">
      <c r="A42" s="108"/>
      <c r="B42" s="109" t="s">
        <v>196</v>
      </c>
      <c r="C42" s="110" t="str">
        <f>IF(ISERROR(VLOOKUP(B42,'KAYIT LİSTESİ'!$B$4:$H$1000,2,0)),"",(VLOOKUP(B42,'KAYIT LİSTESİ'!$B$4:$H$1000,2,0)))</f>
        <v/>
      </c>
      <c r="D42" s="111" t="str">
        <f>IF(ISERROR(VLOOKUP(B42,'KAYIT LİSTESİ'!$B$4:$H$1000,4,0)),"",(VLOOKUP(B42,'KAYIT LİSTESİ'!$B$4:$H$1000,4,0)))</f>
        <v/>
      </c>
      <c r="E42" s="222" t="str">
        <f>IF(ISERROR(VLOOKUP(B42,'KAYIT LİSTESİ'!$B$4:$H$1000,5,0)),"",(VLOOKUP(B42,'KAYIT LİSTESİ'!$B$4:$H$1000,5,0)))</f>
        <v/>
      </c>
      <c r="F42" s="222" t="str">
        <f>IF(ISERROR(VLOOKUP(B42,'KAYIT LİSTESİ'!$B$4:$H$1000,6,0)),"",(VLOOKUP(B42,'KAYIT LİSTESİ'!$B$4:$H$1000,6,0)))</f>
        <v/>
      </c>
      <c r="G42" s="204"/>
      <c r="H42" s="204"/>
      <c r="I42" s="204"/>
      <c r="J42" s="268"/>
      <c r="K42" s="359" t="str">
        <f t="shared" si="0"/>
        <v/>
      </c>
      <c r="L42" s="356" t="str">
        <f>IF(LEN(K42)&gt;0,VLOOKUP(K42,PUAN!$G$5:$H$110,2)-IF(COUNTIF(PUAN!$G$5:$H$110,K42)=0,0,0),"")</f>
        <v/>
      </c>
      <c r="M42" s="329"/>
      <c r="P42" s="321">
        <v>260</v>
      </c>
      <c r="Q42" s="316">
        <v>46</v>
      </c>
    </row>
    <row r="43" spans="1:17" s="96" customFormat="1" ht="24" customHeight="1">
      <c r="A43" s="108"/>
      <c r="B43" s="109" t="s">
        <v>197</v>
      </c>
      <c r="C43" s="110" t="str">
        <f>IF(ISERROR(VLOOKUP(B43,'KAYIT LİSTESİ'!$B$4:$H$1000,2,0)),"",(VLOOKUP(B43,'KAYIT LİSTESİ'!$B$4:$H$1000,2,0)))</f>
        <v/>
      </c>
      <c r="D43" s="111" t="str">
        <f>IF(ISERROR(VLOOKUP(B43,'KAYIT LİSTESİ'!$B$4:$H$1000,4,0)),"",(VLOOKUP(B43,'KAYIT LİSTESİ'!$B$4:$H$1000,4,0)))</f>
        <v/>
      </c>
      <c r="E43" s="222" t="str">
        <f>IF(ISERROR(VLOOKUP(B43,'KAYIT LİSTESİ'!$B$4:$H$1000,5,0)),"",(VLOOKUP(B43,'KAYIT LİSTESİ'!$B$4:$H$1000,5,0)))</f>
        <v/>
      </c>
      <c r="F43" s="222" t="str">
        <f>IF(ISERROR(VLOOKUP(B43,'KAYIT LİSTESİ'!$B$4:$H$1000,6,0)),"",(VLOOKUP(B43,'KAYIT LİSTESİ'!$B$4:$H$1000,6,0)))</f>
        <v/>
      </c>
      <c r="G43" s="204"/>
      <c r="H43" s="204"/>
      <c r="I43" s="204"/>
      <c r="J43" s="268"/>
      <c r="K43" s="359" t="str">
        <f t="shared" si="0"/>
        <v/>
      </c>
      <c r="L43" s="356" t="str">
        <f>IF(LEN(K43)&gt;0,VLOOKUP(K43,PUAN!$G$5:$H$110,2)-IF(COUNTIF(PUAN!$G$5:$H$110,K43)=0,0,0),"")</f>
        <v/>
      </c>
      <c r="M43" s="329"/>
      <c r="P43" s="321">
        <v>261</v>
      </c>
      <c r="Q43" s="316">
        <v>48</v>
      </c>
    </row>
    <row r="44" spans="1:17" s="96" customFormat="1" ht="24" customHeight="1">
      <c r="A44" s="108"/>
      <c r="B44" s="109" t="s">
        <v>198</v>
      </c>
      <c r="C44" s="110" t="str">
        <f>IF(ISERROR(VLOOKUP(B44,'KAYIT LİSTESİ'!$B$4:$H$1000,2,0)),"",(VLOOKUP(B44,'KAYIT LİSTESİ'!$B$4:$H$1000,2,0)))</f>
        <v/>
      </c>
      <c r="D44" s="111" t="str">
        <f>IF(ISERROR(VLOOKUP(B44,'KAYIT LİSTESİ'!$B$4:$H$1000,4,0)),"",(VLOOKUP(B44,'KAYIT LİSTESİ'!$B$4:$H$1000,4,0)))</f>
        <v/>
      </c>
      <c r="E44" s="222" t="str">
        <f>IF(ISERROR(VLOOKUP(B44,'KAYIT LİSTESİ'!$B$4:$H$1000,5,0)),"",(VLOOKUP(B44,'KAYIT LİSTESİ'!$B$4:$H$1000,5,0)))</f>
        <v/>
      </c>
      <c r="F44" s="222" t="str">
        <f>IF(ISERROR(VLOOKUP(B44,'KAYIT LİSTESİ'!$B$4:$H$1000,6,0)),"",(VLOOKUP(B44,'KAYIT LİSTESİ'!$B$4:$H$1000,6,0)))</f>
        <v/>
      </c>
      <c r="G44" s="204"/>
      <c r="H44" s="204"/>
      <c r="I44" s="204"/>
      <c r="J44" s="268"/>
      <c r="K44" s="359" t="str">
        <f t="shared" si="0"/>
        <v/>
      </c>
      <c r="L44" s="356" t="str">
        <f>IF(LEN(K44)&gt;0,VLOOKUP(K44,PUAN!$G$5:$H$110,2)-IF(COUNTIF(PUAN!$G$5:$H$110,K44)=0,0,0),"")</f>
        <v/>
      </c>
      <c r="M44" s="329"/>
      <c r="P44" s="321">
        <v>262</v>
      </c>
      <c r="Q44" s="316">
        <v>49</v>
      </c>
    </row>
    <row r="45" spans="1:17" s="96" customFormat="1" ht="24" customHeight="1">
      <c r="A45" s="108"/>
      <c r="B45" s="109" t="s">
        <v>199</v>
      </c>
      <c r="C45" s="110" t="str">
        <f>IF(ISERROR(VLOOKUP(B45,'KAYIT LİSTESİ'!$B$4:$H$1000,2,0)),"",(VLOOKUP(B45,'KAYIT LİSTESİ'!$B$4:$H$1000,2,0)))</f>
        <v/>
      </c>
      <c r="D45" s="111" t="str">
        <f>IF(ISERROR(VLOOKUP(B45,'KAYIT LİSTESİ'!$B$4:$H$1000,4,0)),"",(VLOOKUP(B45,'KAYIT LİSTESİ'!$B$4:$H$1000,4,0)))</f>
        <v/>
      </c>
      <c r="E45" s="222" t="str">
        <f>IF(ISERROR(VLOOKUP(B45,'KAYIT LİSTESİ'!$B$4:$H$1000,5,0)),"",(VLOOKUP(B45,'KAYIT LİSTESİ'!$B$4:$H$1000,5,0)))</f>
        <v/>
      </c>
      <c r="F45" s="222" t="str">
        <f>IF(ISERROR(VLOOKUP(B45,'KAYIT LİSTESİ'!$B$4:$H$1000,6,0)),"",(VLOOKUP(B45,'KAYIT LİSTESİ'!$B$4:$H$1000,6,0)))</f>
        <v/>
      </c>
      <c r="G45" s="204"/>
      <c r="H45" s="204"/>
      <c r="I45" s="204"/>
      <c r="J45" s="268"/>
      <c r="K45" s="359" t="str">
        <f t="shared" si="0"/>
        <v/>
      </c>
      <c r="L45" s="356" t="str">
        <f>IF(LEN(K45)&gt;0,VLOOKUP(K45,PUAN!$G$5:$H$110,2)-IF(COUNTIF(PUAN!$G$5:$H$110,K45)=0,0,0),"")</f>
        <v/>
      </c>
      <c r="M45" s="329"/>
      <c r="P45" s="321">
        <v>263</v>
      </c>
      <c r="Q45" s="316">
        <v>50</v>
      </c>
    </row>
    <row r="46" spans="1:17" s="96" customFormat="1" ht="24" customHeight="1">
      <c r="A46" s="108"/>
      <c r="B46" s="109" t="s">
        <v>200</v>
      </c>
      <c r="C46" s="110" t="str">
        <f>IF(ISERROR(VLOOKUP(B46,'KAYIT LİSTESİ'!$B$4:$H$1000,2,0)),"",(VLOOKUP(B46,'KAYIT LİSTESİ'!$B$4:$H$1000,2,0)))</f>
        <v/>
      </c>
      <c r="D46" s="111" t="str">
        <f>IF(ISERROR(VLOOKUP(B46,'KAYIT LİSTESİ'!$B$4:$H$1000,4,0)),"",(VLOOKUP(B46,'KAYIT LİSTESİ'!$B$4:$H$1000,4,0)))</f>
        <v/>
      </c>
      <c r="E46" s="222" t="str">
        <f>IF(ISERROR(VLOOKUP(B46,'KAYIT LİSTESİ'!$B$4:$H$1000,5,0)),"",(VLOOKUP(B46,'KAYIT LİSTESİ'!$B$4:$H$1000,5,0)))</f>
        <v/>
      </c>
      <c r="F46" s="222" t="str">
        <f>IF(ISERROR(VLOOKUP(B46,'KAYIT LİSTESİ'!$B$4:$H$1000,6,0)),"",(VLOOKUP(B46,'KAYIT LİSTESİ'!$B$4:$H$1000,6,0)))</f>
        <v/>
      </c>
      <c r="G46" s="204"/>
      <c r="H46" s="204"/>
      <c r="I46" s="204"/>
      <c r="J46" s="268"/>
      <c r="K46" s="359" t="str">
        <f t="shared" si="0"/>
        <v/>
      </c>
      <c r="L46" s="356" t="str">
        <f>IF(LEN(K46)&gt;0,VLOOKUP(K46,PUAN!$G$5:$H$110,2)-IF(COUNTIF(PUAN!$G$5:$H$110,K46)=0,0,0),"")</f>
        <v/>
      </c>
      <c r="M46" s="329"/>
      <c r="P46" s="321">
        <v>264</v>
      </c>
      <c r="Q46" s="316">
        <v>52</v>
      </c>
    </row>
    <row r="47" spans="1:17" s="96" customFormat="1" ht="24" customHeight="1">
      <c r="A47" s="108"/>
      <c r="B47" s="109" t="s">
        <v>201</v>
      </c>
      <c r="C47" s="110" t="str">
        <f>IF(ISERROR(VLOOKUP(B47,'KAYIT LİSTESİ'!$B$4:$H$1000,2,0)),"",(VLOOKUP(B47,'KAYIT LİSTESİ'!$B$4:$H$1000,2,0)))</f>
        <v/>
      </c>
      <c r="D47" s="111" t="str">
        <f>IF(ISERROR(VLOOKUP(B47,'KAYIT LİSTESİ'!$B$4:$H$1000,4,0)),"",(VLOOKUP(B47,'KAYIT LİSTESİ'!$B$4:$H$1000,4,0)))</f>
        <v/>
      </c>
      <c r="E47" s="222" t="str">
        <f>IF(ISERROR(VLOOKUP(B47,'KAYIT LİSTESİ'!$B$4:$H$1000,5,0)),"",(VLOOKUP(B47,'KAYIT LİSTESİ'!$B$4:$H$1000,5,0)))</f>
        <v/>
      </c>
      <c r="F47" s="222" t="str">
        <f>IF(ISERROR(VLOOKUP(B47,'KAYIT LİSTESİ'!$B$4:$H$1000,6,0)),"",(VLOOKUP(B47,'KAYIT LİSTESİ'!$B$4:$H$1000,6,0)))</f>
        <v/>
      </c>
      <c r="G47" s="204"/>
      <c r="H47" s="204"/>
      <c r="I47" s="204"/>
      <c r="J47" s="268"/>
      <c r="K47" s="359" t="str">
        <f t="shared" si="0"/>
        <v/>
      </c>
      <c r="L47" s="356" t="str">
        <f>IF(LEN(K47)&gt;0,VLOOKUP(K47,PUAN!$G$5:$H$110,2)-IF(COUNTIF(PUAN!$G$5:$H$110,K47)=0,0,0),"")</f>
        <v/>
      </c>
      <c r="M47" s="329"/>
      <c r="P47" s="321">
        <v>265</v>
      </c>
      <c r="Q47" s="316">
        <v>53</v>
      </c>
    </row>
    <row r="48" spans="1:17" s="99" customFormat="1" ht="9" customHeight="1">
      <c r="A48" s="97"/>
      <c r="B48" s="97"/>
      <c r="C48" s="97"/>
      <c r="D48" s="98"/>
      <c r="E48" s="97"/>
      <c r="K48" s="100"/>
      <c r="L48" s="97"/>
      <c r="P48" s="321">
        <v>266</v>
      </c>
      <c r="Q48" s="316">
        <v>55</v>
      </c>
    </row>
    <row r="49" spans="1:17" s="99" customFormat="1" ht="25.5" customHeight="1">
      <c r="A49" s="519" t="s">
        <v>4</v>
      </c>
      <c r="B49" s="519"/>
      <c r="C49" s="519"/>
      <c r="D49" s="519"/>
      <c r="E49" s="101" t="s">
        <v>0</v>
      </c>
      <c r="F49" s="101" t="s">
        <v>1</v>
      </c>
      <c r="G49" s="520" t="s">
        <v>2</v>
      </c>
      <c r="H49" s="520"/>
      <c r="I49" s="520"/>
      <c r="J49" s="520"/>
      <c r="K49" s="520" t="s">
        <v>3</v>
      </c>
      <c r="L49" s="520"/>
      <c r="P49" s="321">
        <v>267</v>
      </c>
      <c r="Q49" s="316">
        <v>56</v>
      </c>
    </row>
    <row r="50" spans="1:17">
      <c r="P50" s="321">
        <v>268</v>
      </c>
      <c r="Q50" s="316">
        <v>57</v>
      </c>
    </row>
    <row r="51" spans="1:17">
      <c r="P51" s="321">
        <v>269</v>
      </c>
      <c r="Q51" s="316">
        <v>59</v>
      </c>
    </row>
    <row r="52" spans="1:17">
      <c r="P52" s="321">
        <v>270</v>
      </c>
      <c r="Q52" s="316">
        <v>60</v>
      </c>
    </row>
    <row r="53" spans="1:17">
      <c r="P53" s="321">
        <v>271</v>
      </c>
      <c r="Q53" s="316">
        <v>62</v>
      </c>
    </row>
    <row r="54" spans="1:17">
      <c r="P54" s="321">
        <v>272</v>
      </c>
      <c r="Q54" s="316">
        <v>63</v>
      </c>
    </row>
    <row r="55" spans="1:17">
      <c r="P55" s="321">
        <v>273</v>
      </c>
      <c r="Q55" s="316">
        <v>65</v>
      </c>
    </row>
    <row r="56" spans="1:17">
      <c r="P56" s="321">
        <v>274</v>
      </c>
      <c r="Q56" s="316">
        <v>66</v>
      </c>
    </row>
    <row r="57" spans="1:17">
      <c r="P57" s="321">
        <v>275</v>
      </c>
      <c r="Q57" s="316">
        <v>67</v>
      </c>
    </row>
    <row r="58" spans="1:17">
      <c r="P58" s="321">
        <v>276</v>
      </c>
      <c r="Q58" s="316">
        <v>69</v>
      </c>
    </row>
    <row r="59" spans="1:17">
      <c r="P59" s="321">
        <v>277</v>
      </c>
      <c r="Q59" s="316">
        <v>70</v>
      </c>
    </row>
    <row r="60" spans="1:17">
      <c r="P60" s="321">
        <v>278</v>
      </c>
      <c r="Q60" s="316">
        <v>72</v>
      </c>
    </row>
    <row r="61" spans="1:17">
      <c r="P61" s="321">
        <v>279</v>
      </c>
      <c r="Q61" s="316">
        <v>73</v>
      </c>
    </row>
    <row r="62" spans="1:17">
      <c r="P62" s="321">
        <v>280</v>
      </c>
      <c r="Q62" s="316">
        <v>75</v>
      </c>
    </row>
    <row r="63" spans="1:17">
      <c r="P63" s="321">
        <v>281</v>
      </c>
      <c r="Q63" s="316">
        <v>76</v>
      </c>
    </row>
    <row r="64" spans="1:17">
      <c r="P64" s="321">
        <v>282</v>
      </c>
      <c r="Q64" s="316">
        <v>78</v>
      </c>
    </row>
    <row r="65" spans="16:17">
      <c r="P65" s="321">
        <v>283</v>
      </c>
      <c r="Q65" s="316">
        <v>80</v>
      </c>
    </row>
    <row r="66" spans="16:17">
      <c r="P66" s="321">
        <v>284</v>
      </c>
      <c r="Q66" s="316">
        <v>81</v>
      </c>
    </row>
    <row r="67" spans="16:17">
      <c r="P67" s="321">
        <v>285</v>
      </c>
      <c r="Q67" s="316">
        <v>83</v>
      </c>
    </row>
    <row r="68" spans="16:17">
      <c r="P68" s="321">
        <v>286</v>
      </c>
      <c r="Q68" s="316">
        <v>84</v>
      </c>
    </row>
    <row r="69" spans="16:17">
      <c r="P69" s="321">
        <v>287</v>
      </c>
      <c r="Q69" s="316">
        <v>86</v>
      </c>
    </row>
    <row r="70" spans="16:17">
      <c r="P70" s="321">
        <v>288</v>
      </c>
      <c r="Q70" s="316">
        <v>87</v>
      </c>
    </row>
    <row r="71" spans="16:17">
      <c r="P71" s="321">
        <v>289</v>
      </c>
      <c r="Q71" s="316">
        <v>89</v>
      </c>
    </row>
    <row r="72" spans="16:17">
      <c r="P72" s="321">
        <v>290</v>
      </c>
      <c r="Q72" s="316">
        <v>91</v>
      </c>
    </row>
    <row r="73" spans="16:17">
      <c r="P73" s="321">
        <v>291</v>
      </c>
      <c r="Q73" s="316">
        <v>92</v>
      </c>
    </row>
    <row r="74" spans="16:17">
      <c r="P74" s="321">
        <v>292</v>
      </c>
      <c r="Q74" s="316">
        <v>94</v>
      </c>
    </row>
    <row r="75" spans="16:17">
      <c r="P75" s="321">
        <v>293</v>
      </c>
      <c r="Q75" s="316">
        <v>95</v>
      </c>
    </row>
    <row r="76" spans="16:17">
      <c r="P76" s="321">
        <v>294</v>
      </c>
      <c r="Q76" s="316">
        <v>97</v>
      </c>
    </row>
    <row r="77" spans="16:17">
      <c r="P77" s="321">
        <v>295</v>
      </c>
      <c r="Q77" s="316">
        <v>99</v>
      </c>
    </row>
    <row r="78" spans="16:17">
      <c r="P78" s="321">
        <v>296</v>
      </c>
      <c r="Q78" s="316">
        <v>100</v>
      </c>
    </row>
    <row r="79" spans="16:17">
      <c r="P79" s="321">
        <v>297</v>
      </c>
      <c r="Q79" s="316">
        <v>102</v>
      </c>
    </row>
    <row r="80" spans="16:17">
      <c r="P80" s="321">
        <v>298</v>
      </c>
      <c r="Q80" s="316">
        <v>104</v>
      </c>
    </row>
    <row r="81" spans="16:17">
      <c r="P81" s="321">
        <v>299</v>
      </c>
      <c r="Q81" s="316">
        <v>105</v>
      </c>
    </row>
    <row r="82" spans="16:17">
      <c r="P82" s="321">
        <v>300</v>
      </c>
      <c r="Q82" s="316">
        <v>107</v>
      </c>
    </row>
    <row r="83" spans="16:17">
      <c r="P83" s="321">
        <v>301</v>
      </c>
      <c r="Q83" s="316">
        <v>109</v>
      </c>
    </row>
    <row r="84" spans="16:17">
      <c r="P84" s="321">
        <v>302</v>
      </c>
      <c r="Q84" s="316">
        <v>110</v>
      </c>
    </row>
    <row r="85" spans="16:17">
      <c r="P85" s="321">
        <v>303</v>
      </c>
      <c r="Q85" s="316">
        <v>112</v>
      </c>
    </row>
    <row r="86" spans="16:17">
      <c r="P86" s="321">
        <v>304</v>
      </c>
      <c r="Q86" s="316">
        <v>114</v>
      </c>
    </row>
    <row r="87" spans="16:17">
      <c r="P87" s="321">
        <v>305</v>
      </c>
      <c r="Q87" s="316">
        <v>116</v>
      </c>
    </row>
    <row r="88" spans="16:17">
      <c r="P88" s="321">
        <v>306</v>
      </c>
      <c r="Q88" s="316">
        <v>117</v>
      </c>
    </row>
    <row r="89" spans="16:17">
      <c r="P89" s="321">
        <v>307</v>
      </c>
      <c r="Q89" s="316">
        <v>119</v>
      </c>
    </row>
    <row r="90" spans="16:17">
      <c r="P90" s="321">
        <v>308</v>
      </c>
      <c r="Q90" s="316">
        <v>121</v>
      </c>
    </row>
    <row r="91" spans="16:17">
      <c r="P91" s="321">
        <v>309</v>
      </c>
      <c r="Q91" s="316">
        <v>122</v>
      </c>
    </row>
    <row r="92" spans="16:17">
      <c r="P92" s="321">
        <v>310</v>
      </c>
      <c r="Q92" s="316">
        <v>124</v>
      </c>
    </row>
    <row r="93" spans="16:17">
      <c r="P93" s="321">
        <v>311</v>
      </c>
      <c r="Q93" s="316">
        <v>126</v>
      </c>
    </row>
    <row r="94" spans="16:17">
      <c r="P94" s="321">
        <v>312</v>
      </c>
      <c r="Q94" s="316">
        <v>128</v>
      </c>
    </row>
    <row r="95" spans="16:17">
      <c r="P95" s="321">
        <v>313</v>
      </c>
      <c r="Q95" s="316">
        <v>130</v>
      </c>
    </row>
    <row r="96" spans="16:17">
      <c r="P96" s="321">
        <v>314</v>
      </c>
      <c r="Q96" s="316">
        <v>131</v>
      </c>
    </row>
    <row r="97" spans="16:17">
      <c r="P97" s="321">
        <v>315</v>
      </c>
      <c r="Q97" s="316">
        <v>133</v>
      </c>
    </row>
    <row r="98" spans="16:17">
      <c r="P98" s="321">
        <v>316</v>
      </c>
      <c r="Q98" s="316">
        <v>135</v>
      </c>
    </row>
    <row r="99" spans="16:17">
      <c r="P99" s="321">
        <v>317</v>
      </c>
      <c r="Q99" s="316">
        <v>137</v>
      </c>
    </row>
    <row r="100" spans="16:17">
      <c r="P100" s="321">
        <v>318</v>
      </c>
      <c r="Q100" s="316">
        <v>139</v>
      </c>
    </row>
    <row r="101" spans="16:17">
      <c r="P101" s="321">
        <v>319</v>
      </c>
      <c r="Q101" s="316">
        <v>140</v>
      </c>
    </row>
    <row r="102" spans="16:17">
      <c r="P102" s="321">
        <v>320</v>
      </c>
      <c r="Q102" s="316">
        <v>142</v>
      </c>
    </row>
    <row r="103" spans="16:17">
      <c r="P103" s="321">
        <v>321</v>
      </c>
      <c r="Q103" s="316">
        <v>144</v>
      </c>
    </row>
    <row r="104" spans="16:17">
      <c r="P104" s="321">
        <v>322</v>
      </c>
      <c r="Q104" s="316">
        <v>146</v>
      </c>
    </row>
    <row r="105" spans="16:17">
      <c r="P105" s="321">
        <v>323</v>
      </c>
      <c r="Q105" s="316">
        <v>148</v>
      </c>
    </row>
    <row r="106" spans="16:17">
      <c r="P106" s="321">
        <v>324</v>
      </c>
      <c r="Q106" s="316">
        <v>150</v>
      </c>
    </row>
    <row r="107" spans="16:17">
      <c r="P107" s="321">
        <v>325</v>
      </c>
      <c r="Q107" s="316">
        <v>151</v>
      </c>
    </row>
    <row r="108" spans="16:17">
      <c r="P108" s="321">
        <v>326</v>
      </c>
      <c r="Q108" s="316">
        <v>153</v>
      </c>
    </row>
    <row r="109" spans="16:17">
      <c r="P109" s="321">
        <v>327</v>
      </c>
      <c r="Q109" s="316">
        <v>155</v>
      </c>
    </row>
    <row r="110" spans="16:17">
      <c r="P110" s="321">
        <v>328</v>
      </c>
      <c r="Q110" s="316">
        <v>157</v>
      </c>
    </row>
    <row r="111" spans="16:17">
      <c r="P111" s="321">
        <v>329</v>
      </c>
      <c r="Q111" s="316">
        <v>159</v>
      </c>
    </row>
    <row r="112" spans="16:17">
      <c r="P112" s="321">
        <v>330</v>
      </c>
      <c r="Q112" s="316">
        <v>161</v>
      </c>
    </row>
    <row r="113" spans="16:17">
      <c r="P113" s="321">
        <v>331</v>
      </c>
      <c r="Q113" s="316">
        <v>163</v>
      </c>
    </row>
    <row r="114" spans="16:17">
      <c r="P114" s="321">
        <v>332</v>
      </c>
      <c r="Q114" s="316">
        <v>165</v>
      </c>
    </row>
    <row r="115" spans="16:17">
      <c r="P115" s="321">
        <v>333</v>
      </c>
      <c r="Q115" s="316">
        <v>167</v>
      </c>
    </row>
    <row r="116" spans="16:17">
      <c r="P116" s="321">
        <v>334</v>
      </c>
      <c r="Q116" s="316">
        <v>168</v>
      </c>
    </row>
    <row r="117" spans="16:17">
      <c r="P117" s="321">
        <v>335</v>
      </c>
      <c r="Q117" s="316">
        <v>170</v>
      </c>
    </row>
    <row r="118" spans="16:17">
      <c r="P118" s="321">
        <v>336</v>
      </c>
      <c r="Q118" s="316">
        <v>172</v>
      </c>
    </row>
    <row r="119" spans="16:17">
      <c r="P119" s="321">
        <v>337</v>
      </c>
      <c r="Q119" s="316">
        <v>174</v>
      </c>
    </row>
    <row r="120" spans="16:17">
      <c r="P120" s="321">
        <v>338</v>
      </c>
      <c r="Q120" s="316">
        <v>176</v>
      </c>
    </row>
    <row r="121" spans="16:17">
      <c r="P121" s="321">
        <v>339</v>
      </c>
      <c r="Q121" s="316">
        <v>178</v>
      </c>
    </row>
    <row r="122" spans="16:17">
      <c r="P122" s="321">
        <v>340</v>
      </c>
      <c r="Q122" s="316">
        <v>180</v>
      </c>
    </row>
    <row r="123" spans="16:17">
      <c r="P123" s="321">
        <v>341</v>
      </c>
      <c r="Q123" s="316">
        <v>182</v>
      </c>
    </row>
    <row r="124" spans="16:17">
      <c r="P124" s="321">
        <v>342</v>
      </c>
      <c r="Q124" s="316">
        <v>184</v>
      </c>
    </row>
    <row r="125" spans="16:17">
      <c r="P125" s="321">
        <v>343</v>
      </c>
      <c r="Q125" s="316">
        <v>186</v>
      </c>
    </row>
    <row r="126" spans="16:17">
      <c r="P126" s="321">
        <v>344</v>
      </c>
      <c r="Q126" s="316">
        <v>188</v>
      </c>
    </row>
    <row r="127" spans="16:17">
      <c r="P127" s="321">
        <v>345</v>
      </c>
      <c r="Q127" s="316">
        <v>190</v>
      </c>
    </row>
    <row r="128" spans="16:17">
      <c r="P128" s="321">
        <v>346</v>
      </c>
      <c r="Q128" s="316">
        <v>192</v>
      </c>
    </row>
    <row r="129" spans="16:17">
      <c r="P129" s="321">
        <v>347</v>
      </c>
      <c r="Q129" s="316">
        <v>194</v>
      </c>
    </row>
    <row r="130" spans="16:17">
      <c r="P130" s="321">
        <v>348</v>
      </c>
      <c r="Q130" s="316">
        <v>196</v>
      </c>
    </row>
    <row r="131" spans="16:17">
      <c r="P131" s="321">
        <v>349</v>
      </c>
      <c r="Q131" s="316">
        <v>198</v>
      </c>
    </row>
    <row r="132" spans="16:17">
      <c r="P132" s="321">
        <v>350</v>
      </c>
      <c r="Q132" s="316">
        <v>200</v>
      </c>
    </row>
    <row r="133" spans="16:17">
      <c r="P133" s="321">
        <v>351</v>
      </c>
      <c r="Q133" s="316">
        <v>202</v>
      </c>
    </row>
    <row r="134" spans="16:17">
      <c r="P134" s="321">
        <v>352</v>
      </c>
      <c r="Q134" s="316">
        <v>204</v>
      </c>
    </row>
    <row r="135" spans="16:17">
      <c r="P135" s="321">
        <v>353</v>
      </c>
      <c r="Q135" s="316">
        <v>206</v>
      </c>
    </row>
    <row r="136" spans="16:17">
      <c r="P136" s="321">
        <v>354</v>
      </c>
      <c r="Q136" s="316">
        <v>208</v>
      </c>
    </row>
    <row r="137" spans="16:17">
      <c r="P137" s="321">
        <v>355</v>
      </c>
      <c r="Q137" s="316">
        <v>210</v>
      </c>
    </row>
    <row r="138" spans="16:17">
      <c r="P138" s="321">
        <v>356</v>
      </c>
      <c r="Q138" s="316">
        <v>212</v>
      </c>
    </row>
    <row r="139" spans="16:17">
      <c r="P139" s="321">
        <v>357</v>
      </c>
      <c r="Q139" s="316">
        <v>214</v>
      </c>
    </row>
    <row r="140" spans="16:17">
      <c r="P140" s="321">
        <v>358</v>
      </c>
      <c r="Q140" s="316">
        <v>216</v>
      </c>
    </row>
    <row r="141" spans="16:17">
      <c r="P141" s="321">
        <v>359</v>
      </c>
      <c r="Q141" s="316">
        <v>218</v>
      </c>
    </row>
    <row r="142" spans="16:17">
      <c r="P142" s="321">
        <v>360</v>
      </c>
      <c r="Q142" s="316">
        <v>220</v>
      </c>
    </row>
    <row r="143" spans="16:17">
      <c r="P143" s="321">
        <v>361</v>
      </c>
      <c r="Q143" s="316">
        <v>223</v>
      </c>
    </row>
    <row r="144" spans="16:17">
      <c r="P144" s="321">
        <v>362</v>
      </c>
      <c r="Q144" s="316">
        <v>225</v>
      </c>
    </row>
    <row r="145" spans="16:17">
      <c r="P145" s="321">
        <v>363</v>
      </c>
      <c r="Q145" s="316">
        <v>227</v>
      </c>
    </row>
    <row r="146" spans="16:17">
      <c r="P146" s="321">
        <v>364</v>
      </c>
      <c r="Q146" s="316">
        <v>229</v>
      </c>
    </row>
    <row r="147" spans="16:17">
      <c r="P147" s="321">
        <v>365</v>
      </c>
      <c r="Q147" s="316">
        <v>231</v>
      </c>
    </row>
    <row r="148" spans="16:17">
      <c r="P148" s="321">
        <v>366</v>
      </c>
      <c r="Q148" s="316">
        <v>233</v>
      </c>
    </row>
    <row r="149" spans="16:17">
      <c r="P149" s="321">
        <v>367</v>
      </c>
      <c r="Q149" s="316">
        <v>235</v>
      </c>
    </row>
    <row r="150" spans="16:17">
      <c r="P150" s="321">
        <v>368</v>
      </c>
      <c r="Q150" s="316">
        <v>237</v>
      </c>
    </row>
    <row r="151" spans="16:17">
      <c r="P151" s="321">
        <v>369</v>
      </c>
      <c r="Q151" s="316">
        <v>239</v>
      </c>
    </row>
    <row r="152" spans="16:17">
      <c r="P152" s="321">
        <v>370</v>
      </c>
      <c r="Q152" s="316">
        <v>242</v>
      </c>
    </row>
    <row r="153" spans="16:17">
      <c r="P153" s="321">
        <v>371</v>
      </c>
      <c r="Q153" s="316">
        <v>244</v>
      </c>
    </row>
    <row r="154" spans="16:17">
      <c r="P154" s="321">
        <v>372</v>
      </c>
      <c r="Q154" s="316">
        <v>246</v>
      </c>
    </row>
    <row r="155" spans="16:17">
      <c r="P155" s="321">
        <v>373</v>
      </c>
      <c r="Q155" s="316">
        <v>248</v>
      </c>
    </row>
    <row r="156" spans="16:17">
      <c r="P156" s="321">
        <v>374</v>
      </c>
      <c r="Q156" s="316">
        <v>250</v>
      </c>
    </row>
    <row r="157" spans="16:17">
      <c r="P157" s="321">
        <v>375</v>
      </c>
      <c r="Q157" s="316">
        <v>252</v>
      </c>
    </row>
    <row r="158" spans="16:17">
      <c r="P158" s="321">
        <v>376</v>
      </c>
      <c r="Q158" s="316">
        <v>254</v>
      </c>
    </row>
    <row r="159" spans="16:17">
      <c r="P159" s="321">
        <v>377</v>
      </c>
      <c r="Q159" s="316">
        <v>257</v>
      </c>
    </row>
    <row r="160" spans="16:17">
      <c r="P160" s="321">
        <v>378</v>
      </c>
      <c r="Q160" s="316">
        <v>259</v>
      </c>
    </row>
    <row r="161" spans="16:17">
      <c r="P161" s="321">
        <v>379</v>
      </c>
      <c r="Q161" s="316">
        <v>261</v>
      </c>
    </row>
    <row r="162" spans="16:17">
      <c r="P162" s="321">
        <v>380</v>
      </c>
      <c r="Q162" s="316">
        <v>263</v>
      </c>
    </row>
    <row r="163" spans="16:17">
      <c r="P163" s="321">
        <v>381</v>
      </c>
      <c r="Q163" s="316">
        <v>265</v>
      </c>
    </row>
    <row r="164" spans="16:17">
      <c r="P164" s="321">
        <v>382</v>
      </c>
      <c r="Q164" s="316">
        <v>267</v>
      </c>
    </row>
    <row r="165" spans="16:17">
      <c r="P165" s="321">
        <v>383</v>
      </c>
      <c r="Q165" s="316">
        <v>270</v>
      </c>
    </row>
    <row r="166" spans="16:17">
      <c r="P166" s="321">
        <v>384</v>
      </c>
      <c r="Q166" s="316">
        <v>272</v>
      </c>
    </row>
    <row r="167" spans="16:17">
      <c r="P167" s="321">
        <v>385</v>
      </c>
      <c r="Q167" s="316">
        <v>274</v>
      </c>
    </row>
    <row r="168" spans="16:17">
      <c r="P168" s="321">
        <v>386</v>
      </c>
      <c r="Q168" s="316">
        <v>276</v>
      </c>
    </row>
    <row r="169" spans="16:17">
      <c r="P169" s="321">
        <v>387</v>
      </c>
      <c r="Q169" s="316">
        <v>279</v>
      </c>
    </row>
    <row r="170" spans="16:17">
      <c r="P170" s="321">
        <v>388</v>
      </c>
      <c r="Q170" s="316">
        <v>281</v>
      </c>
    </row>
    <row r="171" spans="16:17">
      <c r="P171" s="321">
        <v>389</v>
      </c>
      <c r="Q171" s="316">
        <v>283</v>
      </c>
    </row>
    <row r="172" spans="16:17">
      <c r="P172" s="321">
        <v>390</v>
      </c>
      <c r="Q172" s="316">
        <v>285</v>
      </c>
    </row>
    <row r="173" spans="16:17">
      <c r="P173" s="321">
        <v>391</v>
      </c>
      <c r="Q173" s="316">
        <v>287</v>
      </c>
    </row>
    <row r="174" spans="16:17">
      <c r="P174" s="321">
        <v>392</v>
      </c>
      <c r="Q174" s="316">
        <v>290</v>
      </c>
    </row>
    <row r="175" spans="16:17">
      <c r="P175" s="321">
        <v>393</v>
      </c>
      <c r="Q175" s="316">
        <v>292</v>
      </c>
    </row>
    <row r="176" spans="16:17">
      <c r="P176" s="321">
        <v>394</v>
      </c>
      <c r="Q176" s="316">
        <v>294</v>
      </c>
    </row>
    <row r="177" spans="16:17">
      <c r="P177" s="321">
        <v>395</v>
      </c>
      <c r="Q177" s="316">
        <v>296</v>
      </c>
    </row>
    <row r="178" spans="16:17">
      <c r="P178" s="321">
        <v>396</v>
      </c>
      <c r="Q178" s="316">
        <v>299</v>
      </c>
    </row>
    <row r="179" spans="16:17">
      <c r="P179" s="321">
        <v>397</v>
      </c>
      <c r="Q179" s="316">
        <v>301</v>
      </c>
    </row>
    <row r="180" spans="16:17">
      <c r="P180" s="321">
        <v>398</v>
      </c>
      <c r="Q180" s="316">
        <v>303</v>
      </c>
    </row>
    <row r="181" spans="16:17">
      <c r="P181" s="321">
        <v>399</v>
      </c>
      <c r="Q181" s="316">
        <v>306</v>
      </c>
    </row>
    <row r="182" spans="16:17">
      <c r="P182" s="321">
        <v>400</v>
      </c>
      <c r="Q182" s="316">
        <v>308</v>
      </c>
    </row>
    <row r="183" spans="16:17">
      <c r="P183" s="321">
        <v>401</v>
      </c>
      <c r="Q183" s="316">
        <v>310</v>
      </c>
    </row>
    <row r="184" spans="16:17">
      <c r="P184" s="321">
        <v>402</v>
      </c>
      <c r="Q184" s="316">
        <v>312</v>
      </c>
    </row>
    <row r="185" spans="16:17">
      <c r="P185" s="321">
        <v>403</v>
      </c>
      <c r="Q185" s="316">
        <v>315</v>
      </c>
    </row>
    <row r="186" spans="16:17">
      <c r="P186" s="321">
        <v>404</v>
      </c>
      <c r="Q186" s="316">
        <v>317</v>
      </c>
    </row>
    <row r="187" spans="16:17">
      <c r="P187" s="321">
        <v>405</v>
      </c>
      <c r="Q187" s="316">
        <v>319</v>
      </c>
    </row>
    <row r="188" spans="16:17">
      <c r="P188" s="321">
        <v>406</v>
      </c>
      <c r="Q188" s="316">
        <v>322</v>
      </c>
    </row>
    <row r="189" spans="16:17">
      <c r="P189" s="321">
        <v>407</v>
      </c>
      <c r="Q189" s="316">
        <v>324</v>
      </c>
    </row>
    <row r="190" spans="16:17">
      <c r="P190" s="321">
        <v>408</v>
      </c>
      <c r="Q190" s="316">
        <v>326</v>
      </c>
    </row>
    <row r="191" spans="16:17">
      <c r="P191" s="321">
        <v>409</v>
      </c>
      <c r="Q191" s="316">
        <v>329</v>
      </c>
    </row>
    <row r="192" spans="16:17">
      <c r="P192" s="321">
        <v>410</v>
      </c>
      <c r="Q192" s="316">
        <v>331</v>
      </c>
    </row>
    <row r="193" spans="16:17">
      <c r="P193" s="321">
        <v>411</v>
      </c>
      <c r="Q193" s="316">
        <v>333</v>
      </c>
    </row>
    <row r="194" spans="16:17">
      <c r="P194" s="321">
        <v>412</v>
      </c>
      <c r="Q194" s="316">
        <v>336</v>
      </c>
    </row>
    <row r="195" spans="16:17">
      <c r="P195" s="321">
        <v>413</v>
      </c>
      <c r="Q195" s="316">
        <v>338</v>
      </c>
    </row>
    <row r="196" spans="16:17">
      <c r="P196" s="321">
        <v>414</v>
      </c>
      <c r="Q196" s="316">
        <v>340</v>
      </c>
    </row>
    <row r="197" spans="16:17">
      <c r="P197" s="321">
        <v>415</v>
      </c>
      <c r="Q197" s="316">
        <v>343</v>
      </c>
    </row>
    <row r="198" spans="16:17">
      <c r="P198" s="321">
        <v>416</v>
      </c>
      <c r="Q198" s="316">
        <v>345</v>
      </c>
    </row>
    <row r="199" spans="16:17">
      <c r="P199" s="321">
        <v>417</v>
      </c>
      <c r="Q199" s="316">
        <v>347</v>
      </c>
    </row>
    <row r="200" spans="16:17">
      <c r="P200" s="321">
        <v>418</v>
      </c>
      <c r="Q200" s="316">
        <v>350</v>
      </c>
    </row>
    <row r="201" spans="16:17">
      <c r="P201" s="321">
        <v>419</v>
      </c>
      <c r="Q201" s="316">
        <v>352</v>
      </c>
    </row>
    <row r="202" spans="16:17">
      <c r="P202" s="321">
        <v>420</v>
      </c>
      <c r="Q202" s="316">
        <v>355</v>
      </c>
    </row>
    <row r="203" spans="16:17">
      <c r="P203" s="321">
        <v>421</v>
      </c>
      <c r="Q203" s="316">
        <v>357</v>
      </c>
    </row>
    <row r="204" spans="16:17">
      <c r="P204" s="321">
        <v>422</v>
      </c>
      <c r="Q204" s="316">
        <v>359</v>
      </c>
    </row>
    <row r="205" spans="16:17">
      <c r="P205" s="321">
        <v>423</v>
      </c>
      <c r="Q205" s="316">
        <v>362</v>
      </c>
    </row>
    <row r="206" spans="16:17">
      <c r="P206" s="321">
        <v>424</v>
      </c>
      <c r="Q206" s="316">
        <v>364</v>
      </c>
    </row>
    <row r="207" spans="16:17">
      <c r="P207" s="321">
        <v>425</v>
      </c>
      <c r="Q207" s="316">
        <v>367</v>
      </c>
    </row>
    <row r="208" spans="16:17">
      <c r="P208" s="321">
        <v>426</v>
      </c>
      <c r="Q208" s="316">
        <v>369</v>
      </c>
    </row>
    <row r="209" spans="16:17">
      <c r="P209" s="321">
        <v>427</v>
      </c>
      <c r="Q209" s="316">
        <v>371</v>
      </c>
    </row>
    <row r="210" spans="16:17">
      <c r="P210" s="321">
        <v>428</v>
      </c>
      <c r="Q210" s="316">
        <v>374</v>
      </c>
    </row>
    <row r="211" spans="16:17">
      <c r="P211" s="321">
        <v>429</v>
      </c>
      <c r="Q211" s="316">
        <v>376</v>
      </c>
    </row>
    <row r="212" spans="16:17">
      <c r="P212" s="321">
        <v>430</v>
      </c>
      <c r="Q212" s="316">
        <v>379</v>
      </c>
    </row>
    <row r="213" spans="16:17">
      <c r="P213" s="321">
        <v>431</v>
      </c>
      <c r="Q213" s="316">
        <v>381</v>
      </c>
    </row>
    <row r="214" spans="16:17">
      <c r="P214" s="321">
        <v>432</v>
      </c>
      <c r="Q214" s="316">
        <v>384</v>
      </c>
    </row>
    <row r="215" spans="16:17">
      <c r="P215" s="321">
        <v>433</v>
      </c>
      <c r="Q215" s="316">
        <v>386</v>
      </c>
    </row>
    <row r="216" spans="16:17">
      <c r="P216" s="321">
        <v>434</v>
      </c>
      <c r="Q216" s="316">
        <v>388</v>
      </c>
    </row>
    <row r="217" spans="16:17">
      <c r="P217" s="321">
        <v>435</v>
      </c>
      <c r="Q217" s="316">
        <v>391</v>
      </c>
    </row>
    <row r="218" spans="16:17">
      <c r="P218" s="321">
        <v>436</v>
      </c>
      <c r="Q218" s="316">
        <v>393</v>
      </c>
    </row>
    <row r="219" spans="16:17">
      <c r="P219" s="321">
        <v>437</v>
      </c>
      <c r="Q219" s="316">
        <v>396</v>
      </c>
    </row>
    <row r="220" spans="16:17">
      <c r="P220" s="321">
        <v>438</v>
      </c>
      <c r="Q220" s="316">
        <v>398</v>
      </c>
    </row>
    <row r="221" spans="16:17">
      <c r="P221" s="321">
        <v>439</v>
      </c>
      <c r="Q221" s="316">
        <v>401</v>
      </c>
    </row>
    <row r="222" spans="16:17">
      <c r="P222" s="321">
        <v>440</v>
      </c>
      <c r="Q222" s="316">
        <v>403</v>
      </c>
    </row>
    <row r="223" spans="16:17">
      <c r="P223" s="321">
        <v>441</v>
      </c>
      <c r="Q223" s="316">
        <v>406</v>
      </c>
    </row>
    <row r="224" spans="16:17">
      <c r="P224" s="321">
        <v>442</v>
      </c>
      <c r="Q224" s="316">
        <v>408</v>
      </c>
    </row>
    <row r="225" spans="16:17">
      <c r="P225" s="321">
        <v>443</v>
      </c>
      <c r="Q225" s="316">
        <v>411</v>
      </c>
    </row>
    <row r="226" spans="16:17">
      <c r="P226" s="321">
        <v>444</v>
      </c>
      <c r="Q226" s="316">
        <v>413</v>
      </c>
    </row>
    <row r="227" spans="16:17">
      <c r="P227" s="321">
        <v>445</v>
      </c>
      <c r="Q227" s="316">
        <v>416</v>
      </c>
    </row>
    <row r="228" spans="16:17">
      <c r="P228" s="321">
        <v>446</v>
      </c>
      <c r="Q228" s="316">
        <v>418</v>
      </c>
    </row>
    <row r="229" spans="16:17">
      <c r="P229" s="321">
        <v>447</v>
      </c>
      <c r="Q229" s="316">
        <v>421</v>
      </c>
    </row>
    <row r="230" spans="16:17">
      <c r="P230" s="321">
        <v>448</v>
      </c>
      <c r="Q230" s="316">
        <v>423</v>
      </c>
    </row>
    <row r="231" spans="16:17">
      <c r="P231" s="321">
        <v>449</v>
      </c>
      <c r="Q231" s="316">
        <v>426</v>
      </c>
    </row>
    <row r="232" spans="16:17">
      <c r="P232" s="321">
        <v>450</v>
      </c>
      <c r="Q232" s="316">
        <v>428</v>
      </c>
    </row>
    <row r="233" spans="16:17">
      <c r="P233" s="321">
        <v>451</v>
      </c>
      <c r="Q233" s="316">
        <v>431</v>
      </c>
    </row>
    <row r="234" spans="16:17">
      <c r="P234" s="321">
        <v>452</v>
      </c>
      <c r="Q234" s="316">
        <v>433</v>
      </c>
    </row>
    <row r="235" spans="16:17">
      <c r="P235" s="321">
        <v>453</v>
      </c>
      <c r="Q235" s="316">
        <v>436</v>
      </c>
    </row>
    <row r="236" spans="16:17">
      <c r="P236" s="321">
        <v>454</v>
      </c>
      <c r="Q236" s="316">
        <v>438</v>
      </c>
    </row>
    <row r="237" spans="16:17">
      <c r="P237" s="321">
        <v>455</v>
      </c>
      <c r="Q237" s="316">
        <v>441</v>
      </c>
    </row>
    <row r="238" spans="16:17">
      <c r="P238" s="321">
        <v>456</v>
      </c>
      <c r="Q238" s="316">
        <v>443</v>
      </c>
    </row>
    <row r="239" spans="16:17">
      <c r="P239" s="321">
        <v>457</v>
      </c>
      <c r="Q239" s="316">
        <v>446</v>
      </c>
    </row>
    <row r="240" spans="16:17">
      <c r="P240" s="321">
        <v>458</v>
      </c>
      <c r="Q240" s="316">
        <v>448</v>
      </c>
    </row>
    <row r="241" spans="16:17">
      <c r="P241" s="321">
        <v>459</v>
      </c>
      <c r="Q241" s="316">
        <v>451</v>
      </c>
    </row>
    <row r="242" spans="16:17">
      <c r="P242" s="321">
        <v>460</v>
      </c>
      <c r="Q242" s="316">
        <v>454</v>
      </c>
    </row>
    <row r="243" spans="16:17">
      <c r="P243" s="321">
        <v>461</v>
      </c>
      <c r="Q243" s="316">
        <v>456</v>
      </c>
    </row>
    <row r="244" spans="16:17">
      <c r="P244" s="321">
        <v>462</v>
      </c>
      <c r="Q244" s="316">
        <v>459</v>
      </c>
    </row>
    <row r="245" spans="16:17">
      <c r="P245" s="321">
        <v>463</v>
      </c>
      <c r="Q245" s="316">
        <v>461</v>
      </c>
    </row>
    <row r="246" spans="16:17">
      <c r="P246" s="321">
        <v>464</v>
      </c>
      <c r="Q246" s="316">
        <v>464</v>
      </c>
    </row>
    <row r="247" spans="16:17">
      <c r="P247" s="321">
        <v>465</v>
      </c>
      <c r="Q247" s="316">
        <v>466</v>
      </c>
    </row>
    <row r="248" spans="16:17">
      <c r="P248" s="321">
        <v>466</v>
      </c>
      <c r="Q248" s="316">
        <v>469</v>
      </c>
    </row>
    <row r="249" spans="16:17">
      <c r="P249" s="321">
        <v>467</v>
      </c>
      <c r="Q249" s="316">
        <v>472</v>
      </c>
    </row>
    <row r="250" spans="16:17">
      <c r="P250" s="321">
        <v>468</v>
      </c>
      <c r="Q250" s="316">
        <v>474</v>
      </c>
    </row>
    <row r="251" spans="16:17">
      <c r="P251" s="321">
        <v>469</v>
      </c>
      <c r="Q251" s="316">
        <v>477</v>
      </c>
    </row>
    <row r="252" spans="16:17">
      <c r="P252" s="321">
        <v>470</v>
      </c>
      <c r="Q252" s="316">
        <v>479</v>
      </c>
    </row>
    <row r="253" spans="16:17">
      <c r="P253" s="321">
        <v>471</v>
      </c>
      <c r="Q253" s="316">
        <v>482</v>
      </c>
    </row>
    <row r="254" spans="16:17">
      <c r="P254" s="321">
        <v>472</v>
      </c>
      <c r="Q254" s="316">
        <v>485</v>
      </c>
    </row>
    <row r="255" spans="16:17">
      <c r="P255" s="321">
        <v>473</v>
      </c>
      <c r="Q255" s="316">
        <v>487</v>
      </c>
    </row>
    <row r="256" spans="16:17">
      <c r="P256" s="321">
        <v>474</v>
      </c>
      <c r="Q256" s="316">
        <v>490</v>
      </c>
    </row>
    <row r="257" spans="16:17">
      <c r="P257" s="321">
        <v>475</v>
      </c>
      <c r="Q257" s="316">
        <v>492</v>
      </c>
    </row>
    <row r="258" spans="16:17">
      <c r="P258" s="321">
        <v>476</v>
      </c>
      <c r="Q258" s="316">
        <v>495</v>
      </c>
    </row>
    <row r="259" spans="16:17">
      <c r="P259" s="321">
        <v>477</v>
      </c>
      <c r="Q259" s="316">
        <v>498</v>
      </c>
    </row>
    <row r="260" spans="16:17">
      <c r="P260" s="321">
        <v>478</v>
      </c>
      <c r="Q260" s="316">
        <v>500</v>
      </c>
    </row>
    <row r="261" spans="16:17">
      <c r="P261" s="321">
        <v>479</v>
      </c>
      <c r="Q261" s="316">
        <v>503</v>
      </c>
    </row>
    <row r="262" spans="16:17">
      <c r="P262" s="321">
        <v>480</v>
      </c>
      <c r="Q262" s="316">
        <v>506</v>
      </c>
    </row>
    <row r="263" spans="16:17">
      <c r="P263" s="321">
        <v>481</v>
      </c>
      <c r="Q263" s="316">
        <v>508</v>
      </c>
    </row>
    <row r="264" spans="16:17">
      <c r="P264" s="321">
        <v>482</v>
      </c>
      <c r="Q264" s="316">
        <v>511</v>
      </c>
    </row>
    <row r="265" spans="16:17">
      <c r="P265" s="321">
        <v>483</v>
      </c>
      <c r="Q265" s="316">
        <v>514</v>
      </c>
    </row>
    <row r="266" spans="16:17">
      <c r="P266" s="321">
        <v>484</v>
      </c>
      <c r="Q266" s="316">
        <v>516</v>
      </c>
    </row>
    <row r="267" spans="16:17">
      <c r="P267" s="321">
        <v>485</v>
      </c>
      <c r="Q267" s="316">
        <v>519</v>
      </c>
    </row>
    <row r="268" spans="16:17">
      <c r="P268" s="321">
        <v>486</v>
      </c>
      <c r="Q268" s="316">
        <v>522</v>
      </c>
    </row>
    <row r="269" spans="16:17">
      <c r="P269" s="321">
        <v>487</v>
      </c>
      <c r="Q269" s="316">
        <v>524</v>
      </c>
    </row>
    <row r="270" spans="16:17">
      <c r="P270" s="321">
        <v>488</v>
      </c>
      <c r="Q270" s="316">
        <v>527</v>
      </c>
    </row>
    <row r="271" spans="16:17">
      <c r="P271" s="321">
        <v>489</v>
      </c>
      <c r="Q271" s="316">
        <v>530</v>
      </c>
    </row>
    <row r="272" spans="16:17">
      <c r="P272" s="321">
        <v>490</v>
      </c>
      <c r="Q272" s="316">
        <v>532</v>
      </c>
    </row>
    <row r="273" spans="16:17">
      <c r="P273" s="321">
        <v>491</v>
      </c>
      <c r="Q273" s="316">
        <v>535</v>
      </c>
    </row>
    <row r="274" spans="16:17">
      <c r="P274" s="321">
        <v>492</v>
      </c>
      <c r="Q274" s="316">
        <v>538</v>
      </c>
    </row>
    <row r="275" spans="16:17">
      <c r="P275" s="321">
        <v>493</v>
      </c>
      <c r="Q275" s="316">
        <v>540</v>
      </c>
    </row>
    <row r="276" spans="16:17">
      <c r="P276" s="321">
        <v>494</v>
      </c>
      <c r="Q276" s="316">
        <v>543</v>
      </c>
    </row>
    <row r="277" spans="16:17">
      <c r="P277" s="321">
        <v>495</v>
      </c>
      <c r="Q277" s="316">
        <v>546</v>
      </c>
    </row>
    <row r="278" spans="16:17">
      <c r="P278" s="321">
        <v>496</v>
      </c>
      <c r="Q278" s="316">
        <v>548</v>
      </c>
    </row>
    <row r="279" spans="16:17">
      <c r="P279" s="321">
        <v>497</v>
      </c>
      <c r="Q279" s="316">
        <v>551</v>
      </c>
    </row>
    <row r="280" spans="16:17">
      <c r="P280" s="321">
        <v>498</v>
      </c>
      <c r="Q280" s="316">
        <v>554</v>
      </c>
    </row>
    <row r="281" spans="16:17">
      <c r="P281" s="321">
        <v>499</v>
      </c>
      <c r="Q281" s="316">
        <v>557</v>
      </c>
    </row>
    <row r="282" spans="16:17">
      <c r="P282" s="321">
        <v>500</v>
      </c>
      <c r="Q282" s="316">
        <v>559</v>
      </c>
    </row>
    <row r="283" spans="16:17">
      <c r="P283" s="321">
        <v>501</v>
      </c>
      <c r="Q283" s="316">
        <v>562</v>
      </c>
    </row>
    <row r="284" spans="16:17">
      <c r="P284" s="321">
        <v>502</v>
      </c>
      <c r="Q284" s="316">
        <v>565</v>
      </c>
    </row>
    <row r="285" spans="16:17">
      <c r="P285" s="321">
        <v>503</v>
      </c>
      <c r="Q285" s="316">
        <v>567</v>
      </c>
    </row>
    <row r="286" spans="16:17">
      <c r="P286" s="321">
        <v>504</v>
      </c>
      <c r="Q286" s="316">
        <v>570</v>
      </c>
    </row>
    <row r="287" spans="16:17">
      <c r="P287" s="321">
        <v>505</v>
      </c>
      <c r="Q287" s="316">
        <v>573</v>
      </c>
    </row>
    <row r="288" spans="16:17">
      <c r="P288" s="321">
        <v>506</v>
      </c>
      <c r="Q288" s="316">
        <v>576</v>
      </c>
    </row>
    <row r="289" spans="16:17">
      <c r="P289" s="321">
        <v>507</v>
      </c>
      <c r="Q289" s="316">
        <v>578</v>
      </c>
    </row>
    <row r="290" spans="16:17">
      <c r="P290" s="321">
        <v>508</v>
      </c>
      <c r="Q290" s="316">
        <v>581</v>
      </c>
    </row>
    <row r="291" spans="16:17">
      <c r="P291" s="321">
        <v>509</v>
      </c>
      <c r="Q291" s="316">
        <v>584</v>
      </c>
    </row>
    <row r="292" spans="16:17">
      <c r="P292" s="321">
        <v>510</v>
      </c>
      <c r="Q292" s="316">
        <v>587</v>
      </c>
    </row>
    <row r="293" spans="16:17">
      <c r="P293" s="321">
        <v>511</v>
      </c>
      <c r="Q293" s="316">
        <v>589</v>
      </c>
    </row>
    <row r="294" spans="16:17">
      <c r="P294" s="321">
        <v>512</v>
      </c>
      <c r="Q294" s="316">
        <v>592</v>
      </c>
    </row>
    <row r="295" spans="16:17">
      <c r="P295" s="321">
        <v>513</v>
      </c>
      <c r="Q295" s="316">
        <v>595</v>
      </c>
    </row>
    <row r="296" spans="16:17">
      <c r="P296" s="321">
        <v>514</v>
      </c>
      <c r="Q296" s="316">
        <v>598</v>
      </c>
    </row>
    <row r="297" spans="16:17">
      <c r="P297" s="321">
        <v>515</v>
      </c>
      <c r="Q297" s="316">
        <v>601</v>
      </c>
    </row>
    <row r="298" spans="16:17">
      <c r="P298" s="321">
        <v>516</v>
      </c>
      <c r="Q298" s="316">
        <v>603</v>
      </c>
    </row>
    <row r="299" spans="16:17">
      <c r="P299" s="321">
        <v>517</v>
      </c>
      <c r="Q299" s="316">
        <v>606</v>
      </c>
    </row>
    <row r="300" spans="16:17">
      <c r="P300" s="321">
        <v>518</v>
      </c>
      <c r="Q300" s="316">
        <v>609</v>
      </c>
    </row>
    <row r="301" spans="16:17">
      <c r="P301" s="321">
        <v>519</v>
      </c>
      <c r="Q301" s="316">
        <v>612</v>
      </c>
    </row>
    <row r="302" spans="16:17">
      <c r="P302" s="321">
        <v>520</v>
      </c>
      <c r="Q302" s="316">
        <v>614</v>
      </c>
    </row>
    <row r="303" spans="16:17">
      <c r="P303" s="321">
        <v>521</v>
      </c>
      <c r="Q303" s="316">
        <v>617</v>
      </c>
    </row>
    <row r="304" spans="16:17">
      <c r="P304" s="321">
        <v>522</v>
      </c>
      <c r="Q304" s="316">
        <v>620</v>
      </c>
    </row>
    <row r="305" spans="16:17">
      <c r="P305" s="321">
        <v>523</v>
      </c>
      <c r="Q305" s="316">
        <v>623</v>
      </c>
    </row>
    <row r="306" spans="16:17">
      <c r="P306" s="321">
        <v>524</v>
      </c>
      <c r="Q306" s="316">
        <v>626</v>
      </c>
    </row>
    <row r="307" spans="16:17">
      <c r="P307" s="321">
        <v>525</v>
      </c>
      <c r="Q307" s="316">
        <v>628</v>
      </c>
    </row>
    <row r="308" spans="16:17">
      <c r="P308" s="321">
        <v>526</v>
      </c>
      <c r="Q308" s="316">
        <v>631</v>
      </c>
    </row>
    <row r="309" spans="16:17">
      <c r="P309" s="321">
        <v>527</v>
      </c>
      <c r="Q309" s="316">
        <v>634</v>
      </c>
    </row>
    <row r="310" spans="16:17">
      <c r="P310" s="321">
        <v>528</v>
      </c>
      <c r="Q310" s="316">
        <v>637</v>
      </c>
    </row>
    <row r="311" spans="16:17">
      <c r="P311" s="321">
        <v>529</v>
      </c>
      <c r="Q311" s="316">
        <v>640</v>
      </c>
    </row>
    <row r="312" spans="16:17">
      <c r="P312" s="321">
        <v>530</v>
      </c>
      <c r="Q312" s="316">
        <v>643</v>
      </c>
    </row>
    <row r="313" spans="16:17">
      <c r="P313" s="321">
        <v>531</v>
      </c>
      <c r="Q313" s="316">
        <v>645</v>
      </c>
    </row>
    <row r="314" spans="16:17">
      <c r="P314" s="321">
        <v>532</v>
      </c>
      <c r="Q314" s="316">
        <v>648</v>
      </c>
    </row>
    <row r="315" spans="16:17">
      <c r="P315" s="321">
        <v>533</v>
      </c>
      <c r="Q315" s="316">
        <v>651</v>
      </c>
    </row>
    <row r="316" spans="16:17">
      <c r="P316" s="321">
        <v>534</v>
      </c>
      <c r="Q316" s="316">
        <v>654</v>
      </c>
    </row>
    <row r="317" spans="16:17">
      <c r="P317" s="321">
        <v>535</v>
      </c>
      <c r="Q317" s="316">
        <v>657</v>
      </c>
    </row>
    <row r="318" spans="16:17">
      <c r="P318" s="321">
        <v>536</v>
      </c>
      <c r="Q318" s="316">
        <v>660</v>
      </c>
    </row>
    <row r="319" spans="16:17">
      <c r="P319" s="321">
        <v>537</v>
      </c>
      <c r="Q319" s="316">
        <v>663</v>
      </c>
    </row>
    <row r="320" spans="16:17">
      <c r="P320" s="321">
        <v>538</v>
      </c>
      <c r="Q320" s="316">
        <v>665</v>
      </c>
    </row>
    <row r="321" spans="16:17">
      <c r="P321" s="321">
        <v>539</v>
      </c>
      <c r="Q321" s="316">
        <v>668</v>
      </c>
    </row>
    <row r="322" spans="16:17">
      <c r="P322" s="321">
        <v>540</v>
      </c>
      <c r="Q322" s="316">
        <v>671</v>
      </c>
    </row>
    <row r="323" spans="16:17">
      <c r="P323" s="321">
        <v>541</v>
      </c>
      <c r="Q323" s="316">
        <v>674</v>
      </c>
    </row>
    <row r="324" spans="16:17">
      <c r="P324" s="321">
        <v>542</v>
      </c>
      <c r="Q324" s="316">
        <v>677</v>
      </c>
    </row>
    <row r="325" spans="16:17">
      <c r="P325" s="321">
        <v>543</v>
      </c>
      <c r="Q325" s="316">
        <v>680</v>
      </c>
    </row>
    <row r="326" spans="16:17">
      <c r="P326" s="321">
        <v>544</v>
      </c>
      <c r="Q326" s="316">
        <v>683</v>
      </c>
    </row>
    <row r="327" spans="16:17">
      <c r="P327" s="321">
        <v>545</v>
      </c>
      <c r="Q327" s="316">
        <v>686</v>
      </c>
    </row>
    <row r="328" spans="16:17">
      <c r="P328" s="321">
        <v>546</v>
      </c>
      <c r="Q328" s="316">
        <v>688</v>
      </c>
    </row>
    <row r="329" spans="16:17">
      <c r="P329" s="321">
        <v>547</v>
      </c>
      <c r="Q329" s="316">
        <v>691</v>
      </c>
    </row>
    <row r="330" spans="16:17">
      <c r="P330" s="321">
        <v>548</v>
      </c>
      <c r="Q330" s="316">
        <v>694</v>
      </c>
    </row>
    <row r="331" spans="16:17">
      <c r="P331" s="321">
        <v>549</v>
      </c>
      <c r="Q331" s="316">
        <v>697</v>
      </c>
    </row>
    <row r="332" spans="16:17">
      <c r="P332" s="321">
        <v>550</v>
      </c>
      <c r="Q332" s="316">
        <v>700</v>
      </c>
    </row>
    <row r="333" spans="16:17">
      <c r="P333" s="321">
        <v>551</v>
      </c>
      <c r="Q333" s="316">
        <v>703</v>
      </c>
    </row>
    <row r="334" spans="16:17">
      <c r="P334" s="321">
        <v>552</v>
      </c>
      <c r="Q334" s="316">
        <v>706</v>
      </c>
    </row>
    <row r="335" spans="16:17">
      <c r="P335" s="321">
        <v>553</v>
      </c>
      <c r="Q335" s="316">
        <v>709</v>
      </c>
    </row>
    <row r="336" spans="16:17">
      <c r="P336" s="321">
        <v>554</v>
      </c>
      <c r="Q336" s="316">
        <v>712</v>
      </c>
    </row>
    <row r="337" spans="16:17">
      <c r="P337" s="321">
        <v>555</v>
      </c>
      <c r="Q337" s="316">
        <v>715</v>
      </c>
    </row>
    <row r="338" spans="16:17">
      <c r="P338" s="321">
        <v>556</v>
      </c>
      <c r="Q338" s="316">
        <v>717</v>
      </c>
    </row>
    <row r="339" spans="16:17">
      <c r="P339" s="321">
        <v>557</v>
      </c>
      <c r="Q339" s="316">
        <v>720</v>
      </c>
    </row>
    <row r="340" spans="16:17">
      <c r="P340" s="321">
        <v>558</v>
      </c>
      <c r="Q340" s="316">
        <v>723</v>
      </c>
    </row>
    <row r="341" spans="16:17">
      <c r="P341" s="321">
        <v>559</v>
      </c>
      <c r="Q341" s="316">
        <v>726</v>
      </c>
    </row>
    <row r="342" spans="16:17">
      <c r="P342" s="321">
        <v>560</v>
      </c>
      <c r="Q342" s="316">
        <v>729</v>
      </c>
    </row>
    <row r="343" spans="16:17">
      <c r="P343" s="321">
        <v>561</v>
      </c>
      <c r="Q343" s="316">
        <v>732</v>
      </c>
    </row>
    <row r="344" spans="16:17">
      <c r="P344" s="321">
        <v>562</v>
      </c>
      <c r="Q344" s="316">
        <v>735</v>
      </c>
    </row>
    <row r="345" spans="16:17">
      <c r="P345" s="321">
        <v>563</v>
      </c>
      <c r="Q345" s="316">
        <v>738</v>
      </c>
    </row>
    <row r="346" spans="16:17">
      <c r="P346" s="321">
        <v>564</v>
      </c>
      <c r="Q346" s="316">
        <v>741</v>
      </c>
    </row>
    <row r="347" spans="16:17">
      <c r="P347" s="321">
        <v>565</v>
      </c>
      <c r="Q347" s="316">
        <v>744</v>
      </c>
    </row>
    <row r="348" spans="16:17">
      <c r="P348" s="321">
        <v>566</v>
      </c>
      <c r="Q348" s="316">
        <v>747</v>
      </c>
    </row>
    <row r="349" spans="16:17">
      <c r="P349" s="321">
        <v>567</v>
      </c>
      <c r="Q349" s="316">
        <v>750</v>
      </c>
    </row>
    <row r="350" spans="16:17">
      <c r="P350" s="321">
        <v>568</v>
      </c>
      <c r="Q350" s="316">
        <v>753</v>
      </c>
    </row>
    <row r="351" spans="16:17">
      <c r="P351" s="321">
        <v>569</v>
      </c>
      <c r="Q351" s="316">
        <v>756</v>
      </c>
    </row>
    <row r="352" spans="16:17">
      <c r="P352" s="321">
        <v>570</v>
      </c>
      <c r="Q352" s="316">
        <v>759</v>
      </c>
    </row>
    <row r="353" spans="16:17">
      <c r="P353" s="321">
        <v>571</v>
      </c>
      <c r="Q353" s="316">
        <v>762</v>
      </c>
    </row>
    <row r="354" spans="16:17">
      <c r="P354" s="321">
        <v>572</v>
      </c>
      <c r="Q354" s="316">
        <v>765</v>
      </c>
    </row>
    <row r="355" spans="16:17">
      <c r="P355" s="321">
        <v>573</v>
      </c>
      <c r="Q355" s="316">
        <v>768</v>
      </c>
    </row>
    <row r="356" spans="16:17">
      <c r="P356" s="321">
        <v>574</v>
      </c>
      <c r="Q356" s="316">
        <v>771</v>
      </c>
    </row>
    <row r="357" spans="16:17">
      <c r="P357" s="321">
        <v>575</v>
      </c>
      <c r="Q357" s="316">
        <v>774</v>
      </c>
    </row>
    <row r="358" spans="16:17">
      <c r="P358" s="321">
        <v>576</v>
      </c>
      <c r="Q358" s="316">
        <v>777</v>
      </c>
    </row>
    <row r="359" spans="16:17">
      <c r="P359" s="321">
        <v>577</v>
      </c>
      <c r="Q359" s="316">
        <v>780</v>
      </c>
    </row>
    <row r="360" spans="16:17">
      <c r="P360" s="321">
        <v>578</v>
      </c>
      <c r="Q360" s="316">
        <v>783</v>
      </c>
    </row>
    <row r="361" spans="16:17">
      <c r="P361" s="321">
        <v>579</v>
      </c>
      <c r="Q361" s="316">
        <v>786</v>
      </c>
    </row>
    <row r="362" spans="16:17">
      <c r="P362" s="321">
        <v>580</v>
      </c>
      <c r="Q362" s="316">
        <v>789</v>
      </c>
    </row>
    <row r="363" spans="16:17">
      <c r="P363" s="321">
        <v>581</v>
      </c>
      <c r="Q363" s="316">
        <v>792</v>
      </c>
    </row>
    <row r="364" spans="16:17">
      <c r="P364" s="321">
        <v>582</v>
      </c>
      <c r="Q364" s="316">
        <v>795</v>
      </c>
    </row>
    <row r="365" spans="16:17">
      <c r="P365" s="321">
        <v>583</v>
      </c>
      <c r="Q365" s="316">
        <v>798</v>
      </c>
    </row>
    <row r="366" spans="16:17">
      <c r="P366" s="321">
        <v>584</v>
      </c>
      <c r="Q366" s="316">
        <v>801</v>
      </c>
    </row>
    <row r="367" spans="16:17">
      <c r="P367" s="321">
        <v>585</v>
      </c>
      <c r="Q367" s="316">
        <v>804</v>
      </c>
    </row>
    <row r="368" spans="16:17">
      <c r="P368" s="321">
        <v>586</v>
      </c>
      <c r="Q368" s="316">
        <v>807</v>
      </c>
    </row>
    <row r="369" spans="16:17">
      <c r="P369" s="321">
        <v>587</v>
      </c>
      <c r="Q369" s="316">
        <v>810</v>
      </c>
    </row>
    <row r="370" spans="16:17">
      <c r="P370" s="321">
        <v>588</v>
      </c>
      <c r="Q370" s="316">
        <v>813</v>
      </c>
    </row>
    <row r="371" spans="16:17">
      <c r="P371" s="321">
        <v>589</v>
      </c>
      <c r="Q371" s="316">
        <v>816</v>
      </c>
    </row>
    <row r="372" spans="16:17">
      <c r="P372" s="321">
        <v>590</v>
      </c>
      <c r="Q372" s="316">
        <v>819</v>
      </c>
    </row>
    <row r="373" spans="16:17">
      <c r="P373" s="321">
        <v>591</v>
      </c>
      <c r="Q373" s="316">
        <v>822</v>
      </c>
    </row>
    <row r="374" spans="16:17">
      <c r="P374" s="321">
        <v>592</v>
      </c>
      <c r="Q374" s="316">
        <v>825</v>
      </c>
    </row>
    <row r="375" spans="16:17">
      <c r="P375" s="321">
        <v>593</v>
      </c>
      <c r="Q375" s="316">
        <v>828</v>
      </c>
    </row>
    <row r="376" spans="16:17">
      <c r="P376" s="321">
        <v>594</v>
      </c>
      <c r="Q376" s="316">
        <v>831</v>
      </c>
    </row>
    <row r="377" spans="16:17">
      <c r="P377" s="321">
        <v>595</v>
      </c>
      <c r="Q377" s="316">
        <v>834</v>
      </c>
    </row>
    <row r="378" spans="16:17">
      <c r="P378" s="321">
        <v>596</v>
      </c>
      <c r="Q378" s="316">
        <v>837</v>
      </c>
    </row>
    <row r="379" spans="16:17">
      <c r="P379" s="321">
        <v>597</v>
      </c>
      <c r="Q379" s="316">
        <v>840</v>
      </c>
    </row>
    <row r="380" spans="16:17">
      <c r="P380" s="321">
        <v>598</v>
      </c>
      <c r="Q380" s="316">
        <v>843</v>
      </c>
    </row>
    <row r="381" spans="16:17">
      <c r="P381" s="321">
        <v>599</v>
      </c>
      <c r="Q381" s="316">
        <v>846</v>
      </c>
    </row>
    <row r="382" spans="16:17">
      <c r="P382" s="321">
        <v>600</v>
      </c>
      <c r="Q382" s="316">
        <v>850</v>
      </c>
    </row>
    <row r="383" spans="16:17">
      <c r="P383" s="321">
        <v>601</v>
      </c>
      <c r="Q383" s="316">
        <v>853</v>
      </c>
    </row>
    <row r="384" spans="16:17">
      <c r="P384" s="321">
        <v>602</v>
      </c>
      <c r="Q384" s="316">
        <v>856</v>
      </c>
    </row>
    <row r="385" spans="16:17">
      <c r="P385" s="321">
        <v>603</v>
      </c>
      <c r="Q385" s="316">
        <v>859</v>
      </c>
    </row>
    <row r="386" spans="16:17">
      <c r="P386" s="321">
        <v>604</v>
      </c>
      <c r="Q386" s="316">
        <v>862</v>
      </c>
    </row>
    <row r="387" spans="16:17">
      <c r="P387" s="321">
        <v>605</v>
      </c>
      <c r="Q387" s="316">
        <v>865</v>
      </c>
    </row>
    <row r="388" spans="16:17">
      <c r="P388" s="321">
        <v>606</v>
      </c>
      <c r="Q388" s="316">
        <v>868</v>
      </c>
    </row>
    <row r="389" spans="16:17">
      <c r="P389" s="321">
        <v>607</v>
      </c>
      <c r="Q389" s="316">
        <v>871</v>
      </c>
    </row>
    <row r="390" spans="16:17">
      <c r="P390" s="321">
        <v>608</v>
      </c>
      <c r="Q390" s="316">
        <v>874</v>
      </c>
    </row>
    <row r="391" spans="16:17">
      <c r="P391" s="321">
        <v>609</v>
      </c>
      <c r="Q391" s="316">
        <v>877</v>
      </c>
    </row>
    <row r="392" spans="16:17">
      <c r="P392" s="321">
        <v>610</v>
      </c>
      <c r="Q392" s="316">
        <v>880</v>
      </c>
    </row>
    <row r="393" spans="16:17">
      <c r="P393" s="321">
        <v>611</v>
      </c>
      <c r="Q393" s="316">
        <v>883</v>
      </c>
    </row>
    <row r="394" spans="16:17">
      <c r="P394" s="321">
        <v>612</v>
      </c>
      <c r="Q394" s="316">
        <v>887</v>
      </c>
    </row>
    <row r="395" spans="16:17">
      <c r="P395" s="321">
        <v>613</v>
      </c>
      <c r="Q395" s="316">
        <v>890</v>
      </c>
    </row>
    <row r="396" spans="16:17">
      <c r="P396" s="321">
        <v>614</v>
      </c>
      <c r="Q396" s="316">
        <v>893</v>
      </c>
    </row>
    <row r="397" spans="16:17">
      <c r="P397" s="321">
        <v>615</v>
      </c>
      <c r="Q397" s="316">
        <v>896</v>
      </c>
    </row>
    <row r="398" spans="16:17">
      <c r="P398" s="321">
        <v>616</v>
      </c>
      <c r="Q398" s="316">
        <v>899</v>
      </c>
    </row>
    <row r="399" spans="16:17">
      <c r="P399" s="321">
        <v>617</v>
      </c>
      <c r="Q399" s="316">
        <v>902</v>
      </c>
    </row>
    <row r="400" spans="16:17">
      <c r="P400" s="321">
        <v>618</v>
      </c>
      <c r="Q400" s="316">
        <v>905</v>
      </c>
    </row>
    <row r="401" spans="16:17">
      <c r="P401" s="321">
        <v>619</v>
      </c>
      <c r="Q401" s="316">
        <v>908</v>
      </c>
    </row>
    <row r="402" spans="16:17">
      <c r="P402" s="321">
        <v>620</v>
      </c>
      <c r="Q402" s="316">
        <v>912</v>
      </c>
    </row>
    <row r="403" spans="16:17">
      <c r="P403" s="321">
        <v>621</v>
      </c>
      <c r="Q403" s="316">
        <v>915</v>
      </c>
    </row>
    <row r="404" spans="16:17">
      <c r="P404" s="321">
        <v>622</v>
      </c>
      <c r="Q404" s="316">
        <v>918</v>
      </c>
    </row>
    <row r="405" spans="16:17">
      <c r="P405" s="321">
        <v>623</v>
      </c>
      <c r="Q405" s="316">
        <v>921</v>
      </c>
    </row>
    <row r="406" spans="16:17">
      <c r="P406" s="321">
        <v>624</v>
      </c>
      <c r="Q406" s="316">
        <v>924</v>
      </c>
    </row>
    <row r="407" spans="16:17">
      <c r="P407" s="321">
        <v>625</v>
      </c>
      <c r="Q407" s="316">
        <v>927</v>
      </c>
    </row>
    <row r="408" spans="16:17">
      <c r="P408" s="321">
        <v>626</v>
      </c>
      <c r="Q408" s="316">
        <v>930</v>
      </c>
    </row>
    <row r="409" spans="16:17">
      <c r="P409" s="321">
        <v>627</v>
      </c>
      <c r="Q409" s="316">
        <v>934</v>
      </c>
    </row>
    <row r="410" spans="16:17">
      <c r="P410" s="321">
        <v>628</v>
      </c>
      <c r="Q410" s="316">
        <v>937</v>
      </c>
    </row>
    <row r="411" spans="16:17">
      <c r="P411" s="321">
        <v>629</v>
      </c>
      <c r="Q411" s="316">
        <v>940</v>
      </c>
    </row>
    <row r="412" spans="16:17">
      <c r="P412" s="321">
        <v>630</v>
      </c>
      <c r="Q412" s="316">
        <v>943</v>
      </c>
    </row>
    <row r="413" spans="16:17">
      <c r="P413" s="321">
        <v>631</v>
      </c>
      <c r="Q413" s="316">
        <v>946</v>
      </c>
    </row>
    <row r="414" spans="16:17">
      <c r="P414" s="321">
        <v>632</v>
      </c>
      <c r="Q414" s="316">
        <v>949</v>
      </c>
    </row>
    <row r="415" spans="16:17">
      <c r="P415" s="321">
        <v>633</v>
      </c>
      <c r="Q415" s="316">
        <v>953</v>
      </c>
    </row>
    <row r="416" spans="16:17">
      <c r="P416" s="321">
        <v>634</v>
      </c>
      <c r="Q416" s="316">
        <v>956</v>
      </c>
    </row>
    <row r="417" spans="16:17">
      <c r="P417" s="321">
        <v>635</v>
      </c>
      <c r="Q417" s="316">
        <v>959</v>
      </c>
    </row>
    <row r="418" spans="16:17">
      <c r="P418" s="321">
        <v>636</v>
      </c>
      <c r="Q418" s="316">
        <v>962</v>
      </c>
    </row>
    <row r="419" spans="16:17">
      <c r="P419" s="321">
        <v>637</v>
      </c>
      <c r="Q419" s="316">
        <v>965</v>
      </c>
    </row>
    <row r="420" spans="16:17">
      <c r="P420" s="321">
        <v>638</v>
      </c>
      <c r="Q420" s="316">
        <v>969</v>
      </c>
    </row>
    <row r="421" spans="16:17">
      <c r="P421" s="321">
        <v>639</v>
      </c>
      <c r="Q421" s="316">
        <v>972</v>
      </c>
    </row>
    <row r="422" spans="16:17">
      <c r="P422" s="321">
        <v>640</v>
      </c>
      <c r="Q422" s="316">
        <v>975</v>
      </c>
    </row>
    <row r="423" spans="16:17">
      <c r="P423" s="321">
        <v>641</v>
      </c>
      <c r="Q423" s="316">
        <v>978</v>
      </c>
    </row>
    <row r="424" spans="16:17">
      <c r="P424" s="321">
        <v>642</v>
      </c>
      <c r="Q424" s="316">
        <v>981</v>
      </c>
    </row>
    <row r="425" spans="16:17">
      <c r="P425" s="321">
        <v>643</v>
      </c>
      <c r="Q425" s="316">
        <v>985</v>
      </c>
    </row>
    <row r="426" spans="16:17">
      <c r="P426" s="321">
        <v>644</v>
      </c>
      <c r="Q426" s="316">
        <v>988</v>
      </c>
    </row>
    <row r="427" spans="16:17">
      <c r="P427" s="321">
        <v>645</v>
      </c>
      <c r="Q427" s="316">
        <v>991</v>
      </c>
    </row>
    <row r="428" spans="16:17">
      <c r="P428" s="321">
        <v>646</v>
      </c>
      <c r="Q428" s="316">
        <v>994</v>
      </c>
    </row>
    <row r="429" spans="16:17">
      <c r="P429" s="321">
        <v>647</v>
      </c>
      <c r="Q429" s="316">
        <v>997</v>
      </c>
    </row>
    <row r="430" spans="16:17">
      <c r="P430" s="321">
        <v>648</v>
      </c>
      <c r="Q430" s="316">
        <v>1001</v>
      </c>
    </row>
    <row r="431" spans="16:17">
      <c r="P431" s="321">
        <v>649</v>
      </c>
      <c r="Q431" s="316">
        <v>1004</v>
      </c>
    </row>
    <row r="432" spans="16:17">
      <c r="P432" s="321">
        <v>650</v>
      </c>
      <c r="Q432" s="316">
        <v>1007</v>
      </c>
    </row>
    <row r="433" spans="16:17">
      <c r="P433" s="321">
        <v>651</v>
      </c>
      <c r="Q433" s="316">
        <v>1010</v>
      </c>
    </row>
    <row r="434" spans="16:17">
      <c r="P434" s="321">
        <v>652</v>
      </c>
      <c r="Q434" s="316">
        <v>1014</v>
      </c>
    </row>
    <row r="435" spans="16:17">
      <c r="P435" s="321">
        <v>653</v>
      </c>
      <c r="Q435" s="316">
        <v>1017</v>
      </c>
    </row>
    <row r="436" spans="16:17">
      <c r="P436" s="321">
        <v>654</v>
      </c>
      <c r="Q436" s="316">
        <v>1020</v>
      </c>
    </row>
    <row r="437" spans="16:17">
      <c r="P437" s="321">
        <v>655</v>
      </c>
      <c r="Q437" s="316">
        <v>1023</v>
      </c>
    </row>
    <row r="438" spans="16:17">
      <c r="P438" s="321">
        <v>656</v>
      </c>
      <c r="Q438" s="316">
        <v>1027</v>
      </c>
    </row>
    <row r="439" spans="16:17">
      <c r="P439" s="321">
        <v>657</v>
      </c>
      <c r="Q439" s="316">
        <v>1030</v>
      </c>
    </row>
    <row r="440" spans="16:17">
      <c r="P440" s="321">
        <v>658</v>
      </c>
      <c r="Q440" s="316">
        <v>1033</v>
      </c>
    </row>
    <row r="441" spans="16:17">
      <c r="P441" s="321">
        <v>659</v>
      </c>
      <c r="Q441" s="316">
        <v>1036</v>
      </c>
    </row>
    <row r="442" spans="16:17">
      <c r="P442" s="321">
        <v>660</v>
      </c>
      <c r="Q442" s="316">
        <v>1040</v>
      </c>
    </row>
    <row r="443" spans="16:17">
      <c r="P443" s="321">
        <v>661</v>
      </c>
      <c r="Q443" s="316">
        <v>1043</v>
      </c>
    </row>
    <row r="444" spans="16:17">
      <c r="P444" s="321">
        <v>662</v>
      </c>
      <c r="Q444" s="316">
        <v>1046</v>
      </c>
    </row>
    <row r="445" spans="16:17">
      <c r="P445" s="321">
        <v>663</v>
      </c>
      <c r="Q445" s="316">
        <v>1049</v>
      </c>
    </row>
    <row r="446" spans="16:17">
      <c r="P446" s="321">
        <v>664</v>
      </c>
      <c r="Q446" s="316">
        <v>1053</v>
      </c>
    </row>
    <row r="447" spans="16:17">
      <c r="P447" s="321">
        <v>665</v>
      </c>
      <c r="Q447" s="316">
        <v>1056</v>
      </c>
    </row>
    <row r="448" spans="16:17">
      <c r="P448" s="321">
        <v>666</v>
      </c>
      <c r="Q448" s="316">
        <v>1059</v>
      </c>
    </row>
    <row r="449" spans="16:17">
      <c r="P449" s="321">
        <v>667</v>
      </c>
      <c r="Q449" s="316">
        <v>1062</v>
      </c>
    </row>
    <row r="450" spans="16:17">
      <c r="P450" s="321">
        <v>668</v>
      </c>
      <c r="Q450" s="316">
        <v>1066</v>
      </c>
    </row>
    <row r="451" spans="16:17">
      <c r="P451" s="321">
        <v>669</v>
      </c>
      <c r="Q451" s="316">
        <v>1069</v>
      </c>
    </row>
    <row r="452" spans="16:17">
      <c r="P452" s="321">
        <v>670</v>
      </c>
      <c r="Q452" s="316">
        <v>1072</v>
      </c>
    </row>
    <row r="453" spans="16:17">
      <c r="P453" s="321">
        <v>671</v>
      </c>
      <c r="Q453" s="316">
        <v>1076</v>
      </c>
    </row>
    <row r="454" spans="16:17">
      <c r="P454" s="321">
        <v>672</v>
      </c>
      <c r="Q454" s="316">
        <v>1079</v>
      </c>
    </row>
    <row r="455" spans="16:17">
      <c r="P455" s="321">
        <v>673</v>
      </c>
      <c r="Q455" s="316">
        <v>1082</v>
      </c>
    </row>
    <row r="456" spans="16:17">
      <c r="P456" s="321">
        <v>674</v>
      </c>
      <c r="Q456" s="316">
        <v>1085</v>
      </c>
    </row>
    <row r="457" spans="16:17">
      <c r="P457" s="321">
        <v>675</v>
      </c>
      <c r="Q457" s="316">
        <v>1089</v>
      </c>
    </row>
    <row r="458" spans="16:17">
      <c r="P458" s="321">
        <v>676</v>
      </c>
      <c r="Q458" s="316">
        <v>1092</v>
      </c>
    </row>
    <row r="459" spans="16:17">
      <c r="P459" s="321">
        <v>677</v>
      </c>
      <c r="Q459" s="316">
        <v>1095</v>
      </c>
    </row>
    <row r="460" spans="16:17">
      <c r="P460" s="321">
        <v>678</v>
      </c>
      <c r="Q460" s="316">
        <v>1099</v>
      </c>
    </row>
    <row r="461" spans="16:17">
      <c r="P461" s="321">
        <v>679</v>
      </c>
      <c r="Q461" s="316">
        <v>1102</v>
      </c>
    </row>
    <row r="462" spans="16:17">
      <c r="P462" s="321">
        <v>680</v>
      </c>
      <c r="Q462" s="316">
        <v>1105</v>
      </c>
    </row>
    <row r="463" spans="16:17">
      <c r="P463" s="321">
        <v>681</v>
      </c>
      <c r="Q463" s="316">
        <v>1109</v>
      </c>
    </row>
    <row r="464" spans="16:17">
      <c r="P464" s="321">
        <v>682</v>
      </c>
      <c r="Q464" s="316">
        <v>1112</v>
      </c>
    </row>
    <row r="465" spans="16:17">
      <c r="P465" s="321">
        <v>683</v>
      </c>
      <c r="Q465" s="316">
        <v>1115</v>
      </c>
    </row>
    <row r="466" spans="16:17">
      <c r="P466" s="321">
        <v>684</v>
      </c>
      <c r="Q466" s="316">
        <v>1119</v>
      </c>
    </row>
    <row r="467" spans="16:17">
      <c r="P467" s="321">
        <v>685</v>
      </c>
      <c r="Q467" s="316">
        <v>1122</v>
      </c>
    </row>
    <row r="468" spans="16:17">
      <c r="P468" s="321">
        <v>686</v>
      </c>
      <c r="Q468" s="316">
        <v>1125</v>
      </c>
    </row>
    <row r="469" spans="16:17">
      <c r="P469" s="321">
        <v>687</v>
      </c>
      <c r="Q469" s="316">
        <v>1129</v>
      </c>
    </row>
    <row r="470" spans="16:17">
      <c r="P470" s="321">
        <v>688</v>
      </c>
      <c r="Q470" s="316">
        <v>1132</v>
      </c>
    </row>
    <row r="471" spans="16:17">
      <c r="P471" s="321">
        <v>689</v>
      </c>
      <c r="Q471" s="316">
        <v>1135</v>
      </c>
    </row>
    <row r="472" spans="16:17">
      <c r="P472" s="321">
        <v>690</v>
      </c>
      <c r="Q472" s="316">
        <v>1139</v>
      </c>
    </row>
    <row r="473" spans="16:17">
      <c r="P473" s="321">
        <v>691</v>
      </c>
      <c r="Q473" s="316">
        <v>1142</v>
      </c>
    </row>
    <row r="474" spans="16:17">
      <c r="P474" s="321">
        <v>692</v>
      </c>
      <c r="Q474" s="316">
        <v>1145</v>
      </c>
    </row>
    <row r="475" spans="16:17">
      <c r="P475" s="321">
        <v>693</v>
      </c>
      <c r="Q475" s="316">
        <v>1149</v>
      </c>
    </row>
    <row r="476" spans="16:17">
      <c r="P476" s="321">
        <v>694</v>
      </c>
      <c r="Q476" s="316">
        <v>1152</v>
      </c>
    </row>
    <row r="477" spans="16:17">
      <c r="P477" s="321">
        <v>695</v>
      </c>
      <c r="Q477" s="316">
        <v>1155</v>
      </c>
    </row>
    <row r="478" spans="16:17">
      <c r="P478" s="321">
        <v>696</v>
      </c>
      <c r="Q478" s="316">
        <v>1159</v>
      </c>
    </row>
    <row r="479" spans="16:17">
      <c r="P479" s="321">
        <v>697</v>
      </c>
      <c r="Q479" s="316">
        <v>1162</v>
      </c>
    </row>
    <row r="480" spans="16:17">
      <c r="P480" s="321">
        <v>698</v>
      </c>
      <c r="Q480" s="316">
        <v>1165</v>
      </c>
    </row>
    <row r="481" spans="16:17">
      <c r="P481" s="321">
        <v>699</v>
      </c>
      <c r="Q481" s="316">
        <v>1169</v>
      </c>
    </row>
    <row r="482" spans="16:17">
      <c r="P482" s="321">
        <v>700</v>
      </c>
      <c r="Q482" s="316">
        <v>1172</v>
      </c>
    </row>
    <row r="483" spans="16:17">
      <c r="P483" s="321">
        <v>701</v>
      </c>
      <c r="Q483" s="316">
        <v>1176</v>
      </c>
    </row>
    <row r="484" spans="16:17">
      <c r="P484" s="321">
        <v>702</v>
      </c>
      <c r="Q484" s="316">
        <v>1179</v>
      </c>
    </row>
    <row r="485" spans="16:17">
      <c r="P485" s="321">
        <v>703</v>
      </c>
      <c r="Q485" s="316">
        <v>1182</v>
      </c>
    </row>
    <row r="486" spans="16:17">
      <c r="P486" s="321">
        <v>704</v>
      </c>
      <c r="Q486" s="316">
        <v>1186</v>
      </c>
    </row>
    <row r="487" spans="16:17">
      <c r="P487" s="321">
        <v>705</v>
      </c>
      <c r="Q487" s="316">
        <v>1189</v>
      </c>
    </row>
    <row r="488" spans="16:17">
      <c r="P488" s="321">
        <v>706</v>
      </c>
      <c r="Q488" s="316">
        <v>1193</v>
      </c>
    </row>
    <row r="489" spans="16:17">
      <c r="P489" s="321">
        <v>707</v>
      </c>
      <c r="Q489" s="316">
        <v>1196</v>
      </c>
    </row>
    <row r="490" spans="16:17">
      <c r="P490" s="321">
        <v>708</v>
      </c>
      <c r="Q490" s="316">
        <v>1199</v>
      </c>
    </row>
    <row r="491" spans="16:17">
      <c r="P491" s="321">
        <v>709</v>
      </c>
      <c r="Q491" s="316">
        <v>1203</v>
      </c>
    </row>
    <row r="492" spans="16:17">
      <c r="P492" s="321">
        <v>710</v>
      </c>
      <c r="Q492" s="316">
        <v>1206</v>
      </c>
    </row>
    <row r="493" spans="16:17">
      <c r="P493" s="321">
        <v>711</v>
      </c>
      <c r="Q493" s="316">
        <v>1210</v>
      </c>
    </row>
    <row r="494" spans="16:17">
      <c r="P494" s="321">
        <v>712</v>
      </c>
      <c r="Q494" s="316">
        <v>1213</v>
      </c>
    </row>
    <row r="495" spans="16:17">
      <c r="P495" s="321">
        <v>713</v>
      </c>
      <c r="Q495" s="316">
        <v>1216</v>
      </c>
    </row>
    <row r="496" spans="16:17">
      <c r="P496" s="321">
        <v>714</v>
      </c>
      <c r="Q496" s="316">
        <v>1220</v>
      </c>
    </row>
    <row r="497" spans="16:17">
      <c r="P497" s="321">
        <v>715</v>
      </c>
      <c r="Q497" s="316">
        <v>1223</v>
      </c>
    </row>
    <row r="498" spans="16:17">
      <c r="P498" s="321">
        <v>716</v>
      </c>
      <c r="Q498" s="316">
        <v>1227</v>
      </c>
    </row>
    <row r="499" spans="16:17">
      <c r="P499" s="321">
        <v>717</v>
      </c>
      <c r="Q499" s="316">
        <v>1230</v>
      </c>
    </row>
    <row r="500" spans="16:17">
      <c r="P500" s="321">
        <v>718</v>
      </c>
      <c r="Q500" s="316">
        <v>1233</v>
      </c>
    </row>
    <row r="501" spans="16:17">
      <c r="P501" s="321">
        <v>719</v>
      </c>
      <c r="Q501" s="316">
        <v>1237</v>
      </c>
    </row>
    <row r="502" spans="16:17">
      <c r="P502" s="321">
        <v>720</v>
      </c>
      <c r="Q502" s="316">
        <v>1240</v>
      </c>
    </row>
    <row r="503" spans="16:17">
      <c r="P503" s="321">
        <v>721</v>
      </c>
      <c r="Q503" s="316">
        <v>1244</v>
      </c>
    </row>
    <row r="504" spans="16:17">
      <c r="P504" s="321">
        <v>722</v>
      </c>
      <c r="Q504" s="316">
        <v>1247</v>
      </c>
    </row>
    <row r="505" spans="16:17">
      <c r="P505" s="321">
        <v>723</v>
      </c>
      <c r="Q505" s="316">
        <v>1251</v>
      </c>
    </row>
    <row r="506" spans="16:17">
      <c r="P506" s="321">
        <v>724</v>
      </c>
      <c r="Q506" s="316">
        <v>1254</v>
      </c>
    </row>
    <row r="507" spans="16:17">
      <c r="P507" s="321">
        <v>725</v>
      </c>
      <c r="Q507" s="316">
        <v>1257</v>
      </c>
    </row>
    <row r="508" spans="16:17">
      <c r="P508" s="321">
        <v>726</v>
      </c>
      <c r="Q508" s="316">
        <v>1261</v>
      </c>
    </row>
    <row r="509" spans="16:17">
      <c r="P509" s="321">
        <v>727</v>
      </c>
      <c r="Q509" s="316">
        <v>1264</v>
      </c>
    </row>
    <row r="510" spans="16:17">
      <c r="P510" s="321">
        <v>728</v>
      </c>
      <c r="Q510" s="316">
        <v>1268</v>
      </c>
    </row>
    <row r="511" spans="16:17">
      <c r="P511" s="321">
        <v>729</v>
      </c>
      <c r="Q511" s="316">
        <v>1271</v>
      </c>
    </row>
    <row r="512" spans="16:17">
      <c r="P512" s="321">
        <v>730</v>
      </c>
      <c r="Q512" s="316">
        <v>1275</v>
      </c>
    </row>
    <row r="513" spans="16:17">
      <c r="P513" s="321">
        <v>731</v>
      </c>
      <c r="Q513" s="316">
        <v>1278</v>
      </c>
    </row>
    <row r="514" spans="16:17">
      <c r="P514" s="321">
        <v>732</v>
      </c>
      <c r="Q514" s="316">
        <v>1282</v>
      </c>
    </row>
    <row r="515" spans="16:17">
      <c r="P515" s="321">
        <v>733</v>
      </c>
      <c r="Q515" s="316">
        <v>1285</v>
      </c>
    </row>
    <row r="516" spans="16:17">
      <c r="P516" s="321">
        <v>734</v>
      </c>
      <c r="Q516" s="316">
        <v>1289</v>
      </c>
    </row>
    <row r="517" spans="16:17">
      <c r="P517" s="321">
        <v>735</v>
      </c>
      <c r="Q517" s="316">
        <v>1292</v>
      </c>
    </row>
    <row r="518" spans="16:17">
      <c r="P518" s="321">
        <v>736</v>
      </c>
      <c r="Q518" s="316">
        <v>1296</v>
      </c>
    </row>
    <row r="519" spans="16:17">
      <c r="P519" s="321">
        <v>737</v>
      </c>
      <c r="Q519" s="316">
        <v>1299</v>
      </c>
    </row>
    <row r="520" spans="16:17">
      <c r="P520" s="321">
        <v>738</v>
      </c>
      <c r="Q520" s="316">
        <v>1302</v>
      </c>
    </row>
    <row r="521" spans="16:17">
      <c r="P521" s="321">
        <v>739</v>
      </c>
      <c r="Q521" s="316">
        <v>1306</v>
      </c>
    </row>
    <row r="522" spans="16:17">
      <c r="P522" s="321">
        <v>740</v>
      </c>
      <c r="Q522" s="316">
        <v>1309</v>
      </c>
    </row>
    <row r="523" spans="16:17">
      <c r="P523" s="321">
        <v>741</v>
      </c>
      <c r="Q523" s="316">
        <v>1313</v>
      </c>
    </row>
    <row r="524" spans="16:17">
      <c r="P524" s="321">
        <v>742</v>
      </c>
      <c r="Q524" s="316">
        <v>1316</v>
      </c>
    </row>
    <row r="525" spans="16:17">
      <c r="P525" s="321">
        <v>743</v>
      </c>
      <c r="Q525" s="316">
        <v>1320</v>
      </c>
    </row>
    <row r="526" spans="16:17">
      <c r="P526" s="321">
        <v>744</v>
      </c>
      <c r="Q526" s="316">
        <v>1323</v>
      </c>
    </row>
    <row r="527" spans="16:17">
      <c r="P527" s="321">
        <v>745</v>
      </c>
      <c r="Q527" s="316">
        <v>1327</v>
      </c>
    </row>
    <row r="528" spans="16:17">
      <c r="P528" s="321">
        <v>746</v>
      </c>
      <c r="Q528" s="316">
        <v>1330</v>
      </c>
    </row>
    <row r="529" spans="16:17">
      <c r="P529" s="321">
        <v>747</v>
      </c>
      <c r="Q529" s="316">
        <v>1334</v>
      </c>
    </row>
    <row r="530" spans="16:17">
      <c r="P530" s="321">
        <v>748</v>
      </c>
      <c r="Q530" s="316">
        <v>1337</v>
      </c>
    </row>
    <row r="531" spans="16:17">
      <c r="P531" s="321">
        <v>749</v>
      </c>
      <c r="Q531" s="316">
        <v>1341</v>
      </c>
    </row>
    <row r="532" spans="16:17">
      <c r="P532" s="321">
        <v>750</v>
      </c>
      <c r="Q532" s="316">
        <v>1344</v>
      </c>
    </row>
    <row r="533" spans="16:17">
      <c r="P533" s="322">
        <v>751</v>
      </c>
      <c r="Q533" s="101">
        <v>1348</v>
      </c>
    </row>
    <row r="534" spans="16:17">
      <c r="P534" s="322">
        <v>752</v>
      </c>
      <c r="Q534" s="101">
        <v>1351</v>
      </c>
    </row>
    <row r="535" spans="16:17">
      <c r="P535" s="322">
        <v>753</v>
      </c>
      <c r="Q535" s="101">
        <v>1355</v>
      </c>
    </row>
    <row r="536" spans="16:17">
      <c r="P536" s="322">
        <v>754</v>
      </c>
      <c r="Q536" s="101">
        <v>1358</v>
      </c>
    </row>
    <row r="537" spans="16:17">
      <c r="P537" s="322">
        <v>755</v>
      </c>
      <c r="Q537" s="101">
        <v>1362</v>
      </c>
    </row>
    <row r="538" spans="16:17">
      <c r="P538" s="322">
        <v>756</v>
      </c>
      <c r="Q538" s="101">
        <v>1366</v>
      </c>
    </row>
    <row r="539" spans="16:17">
      <c r="P539" s="322">
        <v>757</v>
      </c>
      <c r="Q539" s="101">
        <v>1369</v>
      </c>
    </row>
    <row r="540" spans="16:17">
      <c r="P540" s="322">
        <v>758</v>
      </c>
      <c r="Q540" s="101">
        <v>1373</v>
      </c>
    </row>
    <row r="541" spans="16:17">
      <c r="P541" s="322">
        <v>759</v>
      </c>
      <c r="Q541" s="101">
        <v>1376</v>
      </c>
    </row>
    <row r="542" spans="16:17">
      <c r="P542" s="322">
        <v>760</v>
      </c>
      <c r="Q542" s="101">
        <v>1380</v>
      </c>
    </row>
    <row r="543" spans="16:17">
      <c r="P543" s="322">
        <v>761</v>
      </c>
      <c r="Q543" s="101">
        <v>1383</v>
      </c>
    </row>
    <row r="544" spans="16:17">
      <c r="P544" s="322">
        <v>762</v>
      </c>
      <c r="Q544" s="101">
        <v>1387</v>
      </c>
    </row>
    <row r="545" spans="16:17">
      <c r="P545" s="322">
        <v>763</v>
      </c>
      <c r="Q545" s="101">
        <v>1390</v>
      </c>
    </row>
    <row r="546" spans="16:17">
      <c r="P546" s="322">
        <v>764</v>
      </c>
      <c r="Q546" s="101">
        <v>1394</v>
      </c>
    </row>
    <row r="547" spans="16:17">
      <c r="P547" s="322">
        <v>765</v>
      </c>
      <c r="Q547" s="101">
        <v>1397</v>
      </c>
    </row>
    <row r="548" spans="16:17">
      <c r="P548" s="322">
        <v>766</v>
      </c>
      <c r="Q548" s="101">
        <v>1401</v>
      </c>
    </row>
    <row r="549" spans="16:17">
      <c r="P549" s="322">
        <v>767</v>
      </c>
      <c r="Q549" s="101">
        <v>1404</v>
      </c>
    </row>
    <row r="550" spans="16:17">
      <c r="P550" s="322">
        <v>768</v>
      </c>
      <c r="Q550" s="101">
        <v>1408</v>
      </c>
    </row>
    <row r="551" spans="16:17">
      <c r="P551" s="322">
        <v>769</v>
      </c>
      <c r="Q551" s="101">
        <v>1412</v>
      </c>
    </row>
    <row r="552" spans="16:17">
      <c r="P552" s="322">
        <v>770</v>
      </c>
      <c r="Q552" s="101">
        <v>1415</v>
      </c>
    </row>
    <row r="553" spans="16:17">
      <c r="P553" s="322">
        <v>771</v>
      </c>
      <c r="Q553" s="101">
        <v>1419</v>
      </c>
    </row>
    <row r="554" spans="16:17">
      <c r="P554" s="322">
        <v>772</v>
      </c>
      <c r="Q554" s="101">
        <v>1422</v>
      </c>
    </row>
    <row r="555" spans="16:17">
      <c r="P555" s="322">
        <v>773</v>
      </c>
      <c r="Q555" s="101">
        <v>1426</v>
      </c>
    </row>
    <row r="556" spans="16:17">
      <c r="P556" s="322">
        <v>774</v>
      </c>
      <c r="Q556" s="101">
        <v>1429</v>
      </c>
    </row>
    <row r="557" spans="16:17">
      <c r="P557" s="322">
        <v>775</v>
      </c>
      <c r="Q557" s="101">
        <v>1433</v>
      </c>
    </row>
    <row r="558" spans="16:17">
      <c r="P558" s="322">
        <v>776</v>
      </c>
      <c r="Q558" s="101">
        <v>1437</v>
      </c>
    </row>
    <row r="559" spans="16:17">
      <c r="P559" s="322">
        <v>777</v>
      </c>
      <c r="Q559" s="101">
        <v>1440</v>
      </c>
    </row>
    <row r="560" spans="16:17">
      <c r="P560" s="322">
        <v>778</v>
      </c>
      <c r="Q560" s="101">
        <v>1444</v>
      </c>
    </row>
    <row r="561" spans="16:17">
      <c r="P561" s="322">
        <v>779</v>
      </c>
      <c r="Q561" s="101">
        <v>1447</v>
      </c>
    </row>
    <row r="562" spans="16:17">
      <c r="P562" s="322">
        <v>780</v>
      </c>
      <c r="Q562" s="101">
        <v>1451</v>
      </c>
    </row>
    <row r="563" spans="16:17">
      <c r="P563" s="322">
        <v>781</v>
      </c>
      <c r="Q563" s="101">
        <v>1455</v>
      </c>
    </row>
    <row r="564" spans="16:17">
      <c r="P564" s="322">
        <v>782</v>
      </c>
      <c r="Q564" s="101">
        <v>1458</v>
      </c>
    </row>
    <row r="565" spans="16:17">
      <c r="P565" s="322">
        <v>783</v>
      </c>
      <c r="Q565" s="101">
        <v>1462</v>
      </c>
    </row>
    <row r="566" spans="16:17">
      <c r="P566" s="322">
        <v>784</v>
      </c>
      <c r="Q566" s="101">
        <v>1465</v>
      </c>
    </row>
    <row r="567" spans="16:17">
      <c r="P567" s="322">
        <v>785</v>
      </c>
      <c r="Q567" s="101">
        <v>1469</v>
      </c>
    </row>
    <row r="568" spans="16:17">
      <c r="P568" s="322">
        <v>786</v>
      </c>
      <c r="Q568" s="101">
        <v>1473</v>
      </c>
    </row>
    <row r="569" spans="16:17">
      <c r="P569" s="322">
        <v>787</v>
      </c>
      <c r="Q569" s="101">
        <v>1476</v>
      </c>
    </row>
    <row r="570" spans="16:17">
      <c r="P570" s="322">
        <v>788</v>
      </c>
      <c r="Q570" s="101">
        <v>1480</v>
      </c>
    </row>
    <row r="571" spans="16:17">
      <c r="P571" s="322">
        <v>789</v>
      </c>
      <c r="Q571" s="101">
        <v>1483</v>
      </c>
    </row>
    <row r="572" spans="16:17">
      <c r="P572" s="322">
        <v>790</v>
      </c>
      <c r="Q572" s="101">
        <v>1487</v>
      </c>
    </row>
    <row r="573" spans="16:17">
      <c r="P573" s="322">
        <v>791</v>
      </c>
      <c r="Q573" s="101">
        <v>1491</v>
      </c>
    </row>
    <row r="574" spans="16:17">
      <c r="P574" s="322">
        <v>792</v>
      </c>
      <c r="Q574" s="101">
        <v>1494</v>
      </c>
    </row>
    <row r="575" spans="16:17">
      <c r="P575" s="321">
        <v>793</v>
      </c>
      <c r="Q575" s="316">
        <v>1498</v>
      </c>
    </row>
    <row r="576" spans="16:17">
      <c r="P576" s="321">
        <v>794</v>
      </c>
      <c r="Q576" s="316">
        <v>1501</v>
      </c>
    </row>
    <row r="577" spans="16:17">
      <c r="P577" s="321">
        <v>795</v>
      </c>
      <c r="Q577" s="316">
        <v>1505</v>
      </c>
    </row>
    <row r="578" spans="16:17">
      <c r="P578" s="321">
        <v>796</v>
      </c>
      <c r="Q578" s="316">
        <v>1509</v>
      </c>
    </row>
    <row r="579" spans="16:17">
      <c r="P579" s="321">
        <v>797</v>
      </c>
      <c r="Q579" s="316">
        <v>1512</v>
      </c>
    </row>
    <row r="580" spans="16:17">
      <c r="P580" s="321">
        <v>798</v>
      </c>
      <c r="Q580" s="316">
        <v>1516</v>
      </c>
    </row>
    <row r="581" spans="16:17">
      <c r="P581" s="321">
        <v>799</v>
      </c>
      <c r="Q581" s="316">
        <v>1520</v>
      </c>
    </row>
  </sheetData>
  <sortState ref="C12:L13">
    <sortCondition descending="1" ref="C12:C13"/>
  </sortState>
  <mergeCells count="21">
    <mergeCell ref="M6:M7"/>
    <mergeCell ref="A6:A7"/>
    <mergeCell ref="B6:B7"/>
    <mergeCell ref="A1:M1"/>
    <mergeCell ref="A2:M2"/>
    <mergeCell ref="K5:L5"/>
    <mergeCell ref="D3:E3"/>
    <mergeCell ref="A4:C4"/>
    <mergeCell ref="J4:L4"/>
    <mergeCell ref="A3:C3"/>
    <mergeCell ref="D4:E4"/>
    <mergeCell ref="D6:D7"/>
    <mergeCell ref="G49:J49"/>
    <mergeCell ref="F6:F7"/>
    <mergeCell ref="K49:L49"/>
    <mergeCell ref="A49:D49"/>
    <mergeCell ref="C6:C7"/>
    <mergeCell ref="K6:K7"/>
    <mergeCell ref="E6:E7"/>
    <mergeCell ref="L6:L7"/>
    <mergeCell ref="G6:J6"/>
  </mergeCells>
  <conditionalFormatting sqref="F1:F1048576">
    <cfRule type="containsText" dxfId="128" priority="2" stopIfTrue="1" operator="containsText" text="FERDİ">
      <formula>NOT(ISERROR(SEARCH("FERDİ",F1)))</formula>
    </cfRule>
  </conditionalFormatting>
  <conditionalFormatting sqref="F8:F20">
    <cfRule type="containsText" dxfId="127" priority="1" stopIfTrue="1" operator="containsText" text="FERDİ">
      <formula>NOT(ISERROR(SEARCH("FERDİ",F8)))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5" orientation="portrait" horizontalDpi="300" verticalDpi="300" r:id="rId1"/>
  <headerFooter alignWithMargins="0"/>
  <ignoredErrors>
    <ignoredError sqref="C21:F47 D4" unlockedFormula="1"/>
  </ignoredErrors>
  <drawing r:id="rId2"/>
</worksheet>
</file>

<file path=xl/worksheets/sheet12.xml><?xml version="1.0" encoding="utf-8"?>
<worksheet xmlns="http://schemas.openxmlformats.org/spreadsheetml/2006/main" xmlns:r="http://schemas.openxmlformats.org/officeDocument/2006/relationships">
  <sheetPr codeName="Sayfa12">
    <tabColor rgb="FFFF0000"/>
  </sheetPr>
  <dimension ref="A1:V1259"/>
  <sheetViews>
    <sheetView view="pageBreakPreview" zoomScale="90" zoomScaleNormal="100" zoomScaleSheetLayoutView="90" workbookViewId="0">
      <selection activeCell="E9" sqref="E9"/>
    </sheetView>
  </sheetViews>
  <sheetFormatPr defaultRowHeight="12.75"/>
  <cols>
    <col min="1" max="1" width="4.85546875" style="28" customWidth="1"/>
    <col min="2" max="2" width="7.7109375" style="28" bestFit="1" customWidth="1"/>
    <col min="3" max="3" width="13.28515625" style="21" bestFit="1" customWidth="1"/>
    <col min="4" max="4" width="20.85546875" style="54" customWidth="1"/>
    <col min="5" max="5" width="18.28515625" style="54" customWidth="1"/>
    <col min="6" max="6" width="9.28515625" style="21" customWidth="1"/>
    <col min="7" max="7" width="7.5703125" style="29" customWidth="1"/>
    <col min="8" max="8" width="2.140625" style="21" customWidth="1"/>
    <col min="9" max="9" width="7.7109375" style="28" customWidth="1"/>
    <col min="10" max="10" width="12.28515625" style="28" hidden="1" customWidth="1"/>
    <col min="11" max="11" width="7.7109375" style="28" customWidth="1"/>
    <col min="12" max="12" width="12.42578125" style="30" customWidth="1"/>
    <col min="13" max="13" width="41.85546875" style="58" bestFit="1" customWidth="1"/>
    <col min="14" max="14" width="25.85546875" style="58" customWidth="1"/>
    <col min="15" max="15" width="11.28515625" style="58" customWidth="1"/>
    <col min="16" max="16" width="10.140625" style="21" hidden="1" customWidth="1"/>
    <col min="17" max="17" width="7.7109375" style="21" customWidth="1"/>
    <col min="18" max="18" width="5.7109375" style="21" customWidth="1"/>
    <col min="19" max="20" width="9.140625" style="21"/>
    <col min="21" max="21" width="0" style="320" hidden="1" customWidth="1"/>
    <col min="22" max="22" width="0" style="20" hidden="1" customWidth="1"/>
    <col min="23" max="16384" width="9.140625" style="21"/>
  </cols>
  <sheetData>
    <row r="1" spans="1:22" s="10" customFormat="1" ht="48.75" customHeight="1">
      <c r="A1" s="471" t="str">
        <f>('YARIŞMA BİLGİLERİ'!A2)</f>
        <v>Gençlik ve Spor Bakanlığı
Spor Genel Müdürlüğü
Spor Faaliyetleri Daire Başkanlığı</v>
      </c>
      <c r="B1" s="471"/>
      <c r="C1" s="471"/>
      <c r="D1" s="471"/>
      <c r="E1" s="471"/>
      <c r="F1" s="471"/>
      <c r="G1" s="471"/>
      <c r="H1" s="471"/>
      <c r="I1" s="471"/>
      <c r="J1" s="471"/>
      <c r="K1" s="471"/>
      <c r="L1" s="471"/>
      <c r="M1" s="471"/>
      <c r="N1" s="471"/>
      <c r="O1" s="471"/>
      <c r="P1" s="471"/>
      <c r="Q1" s="471"/>
      <c r="U1" s="319">
        <v>4802</v>
      </c>
      <c r="V1" s="307">
        <v>1250</v>
      </c>
    </row>
    <row r="2" spans="1:22" s="10" customFormat="1" ht="24.75" customHeight="1">
      <c r="A2" s="474" t="str">
        <f>'YARIŞMA BİLGİLERİ'!F19</f>
        <v>2014-15 Öğretim Yılı Okullararası Puanlı  Atletizm Grup Yarışmaları</v>
      </c>
      <c r="B2" s="474"/>
      <c r="C2" s="474"/>
      <c r="D2" s="474"/>
      <c r="E2" s="474"/>
      <c r="F2" s="474"/>
      <c r="G2" s="474"/>
      <c r="H2" s="474"/>
      <c r="I2" s="474"/>
      <c r="J2" s="474"/>
      <c r="K2" s="474"/>
      <c r="L2" s="474"/>
      <c r="M2" s="474"/>
      <c r="N2" s="474"/>
      <c r="O2" s="474"/>
      <c r="P2" s="474"/>
      <c r="Q2" s="474"/>
      <c r="U2" s="319">
        <v>4804</v>
      </c>
      <c r="V2" s="307">
        <v>1249</v>
      </c>
    </row>
    <row r="3" spans="1:22" s="12" customFormat="1" ht="20.25" customHeight="1">
      <c r="A3" s="475" t="s">
        <v>70</v>
      </c>
      <c r="B3" s="475"/>
      <c r="C3" s="475"/>
      <c r="D3" s="476" t="str">
        <f>'YARIŞMA PROGRAMI'!C14</f>
        <v>4x100 Metre</v>
      </c>
      <c r="E3" s="476"/>
      <c r="F3" s="477" t="s">
        <v>46</v>
      </c>
      <c r="G3" s="477"/>
      <c r="H3" s="11" t="s">
        <v>55</v>
      </c>
      <c r="I3" s="539">
        <f>'YARIŞMA PROGRAMI'!D14</f>
        <v>0</v>
      </c>
      <c r="J3" s="539"/>
      <c r="K3" s="539"/>
      <c r="L3" s="539"/>
      <c r="M3" s="91"/>
      <c r="N3" s="486"/>
      <c r="O3" s="486"/>
      <c r="P3" s="486"/>
      <c r="Q3" s="486"/>
      <c r="U3" s="319">
        <v>4806</v>
      </c>
      <c r="V3" s="307">
        <v>1248</v>
      </c>
    </row>
    <row r="4" spans="1:22" s="12" customFormat="1" ht="17.25" customHeight="1">
      <c r="A4" s="478" t="s">
        <v>59</v>
      </c>
      <c r="B4" s="478"/>
      <c r="C4" s="478"/>
      <c r="D4" s="479" t="str">
        <f>'YARIŞMA BİLGİLERİ'!F21</f>
        <v>Küçük Erkek</v>
      </c>
      <c r="E4" s="479"/>
      <c r="F4" s="34"/>
      <c r="G4" s="34"/>
      <c r="H4" s="34"/>
      <c r="I4" s="34"/>
      <c r="J4" s="34"/>
      <c r="K4" s="34"/>
      <c r="L4" s="35"/>
      <c r="M4" s="90" t="s">
        <v>68</v>
      </c>
      <c r="N4" s="487" t="str">
        <f>'YARIŞMA PROGRAMI'!B14</f>
        <v>26 Nisan 2015 - 12.00</v>
      </c>
      <c r="O4" s="487"/>
      <c r="P4" s="487"/>
      <c r="Q4" s="487"/>
      <c r="U4" s="319">
        <v>4807</v>
      </c>
      <c r="V4" s="307">
        <v>1247</v>
      </c>
    </row>
    <row r="5" spans="1:22" s="10" customFormat="1" ht="15" customHeight="1">
      <c r="A5" s="13"/>
      <c r="B5" s="13"/>
      <c r="C5" s="14"/>
      <c r="D5" s="15"/>
      <c r="E5" s="16"/>
      <c r="F5" s="16"/>
      <c r="G5" s="16"/>
      <c r="H5" s="16"/>
      <c r="I5" s="13"/>
      <c r="J5" s="13"/>
      <c r="K5" s="13"/>
      <c r="L5" s="17"/>
      <c r="M5" s="18"/>
      <c r="N5" s="521">
        <f ca="1">NOW()</f>
        <v>42120.560325810184</v>
      </c>
      <c r="O5" s="521"/>
      <c r="P5" s="521"/>
      <c r="Q5" s="521"/>
      <c r="U5" s="319">
        <v>4809</v>
      </c>
      <c r="V5" s="307">
        <v>1246</v>
      </c>
    </row>
    <row r="6" spans="1:22" s="19" customFormat="1" ht="18.75" customHeight="1">
      <c r="A6" s="480" t="s">
        <v>12</v>
      </c>
      <c r="B6" s="482" t="s">
        <v>53</v>
      </c>
      <c r="C6" s="484" t="s">
        <v>66</v>
      </c>
      <c r="D6" s="481" t="s">
        <v>14</v>
      </c>
      <c r="E6" s="481" t="s">
        <v>160</v>
      </c>
      <c r="F6" s="481" t="s">
        <v>15</v>
      </c>
      <c r="G6" s="489" t="s">
        <v>269</v>
      </c>
      <c r="I6" s="326" t="s">
        <v>16</v>
      </c>
      <c r="J6" s="327"/>
      <c r="K6" s="327"/>
      <c r="L6" s="327"/>
      <c r="M6" s="327"/>
      <c r="N6" s="327"/>
      <c r="O6" s="327"/>
      <c r="P6" s="327"/>
      <c r="Q6" s="328"/>
      <c r="U6" s="320">
        <v>4811</v>
      </c>
      <c r="V6" s="20">
        <v>1245</v>
      </c>
    </row>
    <row r="7" spans="1:22" ht="24" customHeight="1">
      <c r="A7" s="480"/>
      <c r="B7" s="483"/>
      <c r="C7" s="484"/>
      <c r="D7" s="481"/>
      <c r="E7" s="481"/>
      <c r="F7" s="481"/>
      <c r="G7" s="490"/>
      <c r="H7" s="20"/>
      <c r="I7" s="51" t="s">
        <v>12</v>
      </c>
      <c r="J7" s="48" t="s">
        <v>54</v>
      </c>
      <c r="K7" s="48" t="s">
        <v>53</v>
      </c>
      <c r="L7" s="49" t="s">
        <v>13</v>
      </c>
      <c r="M7" s="50" t="s">
        <v>14</v>
      </c>
      <c r="N7" s="50" t="s">
        <v>161</v>
      </c>
      <c r="O7" s="143" t="s">
        <v>340</v>
      </c>
      <c r="P7" s="370" t="s">
        <v>339</v>
      </c>
      <c r="Q7" s="48" t="s">
        <v>28</v>
      </c>
      <c r="U7" s="320">
        <v>4813</v>
      </c>
      <c r="V7" s="20">
        <v>1244</v>
      </c>
    </row>
    <row r="8" spans="1:22" s="19" customFormat="1" ht="54.95" customHeight="1">
      <c r="A8" s="23">
        <v>1</v>
      </c>
      <c r="B8" s="577" t="s">
        <v>482</v>
      </c>
      <c r="C8" s="578" t="s">
        <v>488</v>
      </c>
      <c r="D8" s="333" t="s">
        <v>489</v>
      </c>
      <c r="E8" s="334" t="s">
        <v>484</v>
      </c>
      <c r="F8" s="27">
        <v>5634</v>
      </c>
      <c r="G8" s="335">
        <f>IF(ISTEXT(F8)," ",IFERROR(VLOOKUP(SMALL(PUAN!$E$5:$G$109,COUNTIF(PUAN!$E$5:$G$109,"&lt;"&amp;F8)+1),PUAN!$E$5:$G$109,2,0),"    "))</f>
        <v>73</v>
      </c>
      <c r="H8" s="22"/>
      <c r="I8" s="23">
        <v>1</v>
      </c>
      <c r="J8" s="24" t="s">
        <v>242</v>
      </c>
      <c r="K8" s="25" t="str">
        <f>IF(ISERROR(VLOOKUP(J8,'KAYIT LİSTESİ'!$B$4:$H$1000,2,0)),"",(VLOOKUP(J8,'KAYIT LİSTESİ'!$B$4:$H$1000,2,0)))</f>
        <v>4
5
6
1</v>
      </c>
      <c r="L8" s="26" t="str">
        <f>IF(ISERROR(VLOOKUP(J8,'KAYIT LİSTESİ'!$B$4:$H$1000,4,0)),"",(VLOOKUP(J8,'KAYIT LİSTESİ'!$B$4:$H$1000,4,0)))</f>
        <v>07.04.2003
17.07.2004
25.10.2004
28.01.2003</v>
      </c>
      <c r="M8" s="52" t="str">
        <f>IF(ISERROR(VLOOKUP(J8,'KAYIT LİSTESİ'!$B$4:$H$1000,5,0)),"",(VLOOKUP(J8,'KAYIT LİSTESİ'!$B$4:$H$1000,5,0)))</f>
        <v>AHMET S.MERDİVAN
MUHAMMED H.ÖZTÜRK
ÖZCAN TEMÜR
AYDIN ÇELİK</v>
      </c>
      <c r="N8" s="52" t="str">
        <f>IF(ISERROR(VLOOKUP(J8,'KAYIT LİSTESİ'!$B$4:$H$1000,6,0)),"",(VLOOKUP(J8,'KAYIT LİSTESİ'!$B$4:$H$1000,6,0)))</f>
        <v>BARTIN MERKEZ İMAM HATİP ORTAOKULU</v>
      </c>
      <c r="O8" s="576">
        <v>10263</v>
      </c>
      <c r="P8" s="27"/>
      <c r="Q8" s="25">
        <v>6</v>
      </c>
      <c r="U8" s="320">
        <v>4815</v>
      </c>
      <c r="V8" s="20">
        <v>1243</v>
      </c>
    </row>
    <row r="9" spans="1:22" s="19" customFormat="1" ht="54.95" customHeight="1">
      <c r="A9" s="23">
        <v>2</v>
      </c>
      <c r="B9" s="577" t="s">
        <v>469</v>
      </c>
      <c r="C9" s="578" t="s">
        <v>436</v>
      </c>
      <c r="D9" s="333" t="s">
        <v>450</v>
      </c>
      <c r="E9" s="334" t="s">
        <v>451</v>
      </c>
      <c r="F9" s="27">
        <v>5675</v>
      </c>
      <c r="G9" s="335">
        <f>IF(ISTEXT(F9)," ",IFERROR(VLOOKUP(SMALL(PUAN!$E$5:$G$109,COUNTIF(PUAN!$E$5:$G$109,"&lt;"&amp;F9)+1),PUAN!$E$5:$G$109,2,0),"    "))</f>
        <v>71</v>
      </c>
      <c r="H9" s="22"/>
      <c r="I9" s="23">
        <v>2</v>
      </c>
      <c r="J9" s="24" t="s">
        <v>243</v>
      </c>
      <c r="K9" s="25" t="str">
        <f>IF(ISERROR(VLOOKUP(J9,'KAYIT LİSTESİ'!$B$4:$H$1000,2,0)),"",(VLOOKUP(J9,'KAYIT LİSTESİ'!$B$4:$H$1000,2,0)))</f>
        <v>45
46
43
42</v>
      </c>
      <c r="L9" s="26" t="str">
        <f>IF(ISERROR(VLOOKUP(J9,'KAYIT LİSTESİ'!$B$4:$H$1000,4,0)),"",(VLOOKUP(J9,'KAYIT LİSTESİ'!$B$4:$H$1000,4,0)))</f>
        <v xml:space="preserve">18.06.2004
31.03.2004
24.04.2003
11.07.2003
</v>
      </c>
      <c r="M9" s="52" t="str">
        <f>IF(ISERROR(VLOOKUP(J9,'KAYIT LİSTESİ'!$B$4:$H$1000,5,0)),"",(VLOOKUP(J9,'KAYIT LİSTESİ'!$B$4:$H$1000,5,0)))</f>
        <v xml:space="preserve">ALP İSMAİL AK
ÖMER FARUK KARACA 
ÖMER KURT
EMİRHAN KÖSE
</v>
      </c>
      <c r="N9" s="52" t="str">
        <f>IF(ISERROR(VLOOKUP(J9,'KAYIT LİSTESİ'!$B$4:$H$1000,6,0)),"",(VLOOKUP(J9,'KAYIT LİSTESİ'!$B$4:$H$1000,6,0)))</f>
        <v>SAKARYA AŞAĞI KİRAZCA O.O</v>
      </c>
      <c r="O9" s="576">
        <v>10206</v>
      </c>
      <c r="P9" s="27"/>
      <c r="Q9" s="25">
        <v>5</v>
      </c>
      <c r="U9" s="320">
        <v>4817</v>
      </c>
      <c r="V9" s="20">
        <v>1242</v>
      </c>
    </row>
    <row r="10" spans="1:22" s="19" customFormat="1" ht="54.95" customHeight="1">
      <c r="A10" s="23">
        <v>3</v>
      </c>
      <c r="B10" s="577" t="s">
        <v>462</v>
      </c>
      <c r="C10" s="578" t="s">
        <v>387</v>
      </c>
      <c r="D10" s="333" t="s">
        <v>386</v>
      </c>
      <c r="E10" s="334" t="s">
        <v>382</v>
      </c>
      <c r="F10" s="27">
        <v>5691</v>
      </c>
      <c r="G10" s="335">
        <f>IF(ISTEXT(F10)," ",IFERROR(VLOOKUP(SMALL(PUAN!$E$5:$G$109,COUNTIF(PUAN!$E$5:$G$109,"&lt;"&amp;F10)+1),PUAN!$E$5:$G$109,2,0),"    "))</f>
        <v>70</v>
      </c>
      <c r="H10" s="22"/>
      <c r="I10" s="23">
        <v>3</v>
      </c>
      <c r="J10" s="24" t="s">
        <v>244</v>
      </c>
      <c r="K10" s="25" t="str">
        <f>IF(ISERROR(VLOOKUP(J10,'KAYIT LİSTESİ'!$B$4:$H$1000,2,0)),"",(VLOOKUP(J10,'KAYIT LİSTESİ'!$B$4:$H$1000,2,0)))</f>
        <v>25
30
26
27</v>
      </c>
      <c r="L10" s="26" t="str">
        <f>IF(ISERROR(VLOOKUP(J10,'KAYIT LİSTESİ'!$B$4:$H$1000,4,0)),"",(VLOOKUP(J10,'KAYIT LİSTESİ'!$B$4:$H$1000,4,0)))</f>
        <v>28.04.2003
26.04.2004
03.11.2003
20.06.2003</v>
      </c>
      <c r="M10" s="52" t="str">
        <f>IF(ISERROR(VLOOKUP(J10,'KAYIT LİSTESİ'!$B$4:$H$1000,5,0)),"",(VLOOKUP(J10,'KAYIT LİSTESİ'!$B$4:$H$1000,5,0)))</f>
        <v>AHMET EGE DENİZ
ATA RAZLIK
EMRE YAVUZ
EMİRHAN NALBANT</v>
      </c>
      <c r="N10" s="52" t="str">
        <f>IF(ISERROR(VLOOKUP(J10,'KAYIT LİSTESİ'!$B$4:$H$1000,6,0)),"",(VLOOKUP(J10,'KAYIT LİSTESİ'!$B$4:$H$1000,6,0)))</f>
        <v>KIRKLARELİ CUMHURİYET ORTAOKULU</v>
      </c>
      <c r="O10" s="576">
        <v>10380</v>
      </c>
      <c r="P10" s="27"/>
      <c r="Q10" s="25">
        <v>7</v>
      </c>
      <c r="U10" s="320">
        <v>4819</v>
      </c>
      <c r="V10" s="20">
        <v>1241</v>
      </c>
    </row>
    <row r="11" spans="1:22" s="19" customFormat="1" ht="54.95" customHeight="1">
      <c r="A11" s="23">
        <v>4</v>
      </c>
      <c r="B11" s="577" t="s">
        <v>471</v>
      </c>
      <c r="C11" s="578" t="s">
        <v>455</v>
      </c>
      <c r="D11" s="333" t="s">
        <v>456</v>
      </c>
      <c r="E11" s="334" t="s">
        <v>457</v>
      </c>
      <c r="F11" s="27">
        <v>5695</v>
      </c>
      <c r="G11" s="335">
        <f>IF(ISTEXT(F11)," ",IFERROR(VLOOKUP(SMALL(PUAN!$E$5:$G$109,COUNTIF(PUAN!$E$5:$G$109,"&lt;"&amp;F11)+1),PUAN!$E$5:$G$109,2,0),"    "))</f>
        <v>70</v>
      </c>
      <c r="H11" s="22"/>
      <c r="I11" s="23">
        <v>4</v>
      </c>
      <c r="J11" s="24" t="s">
        <v>245</v>
      </c>
      <c r="K11" s="25" t="str">
        <f>IF(ISERROR(VLOOKUP(J11,'KAYIT LİSTESİ'!$B$4:$H$1000,2,0)),"",(VLOOKUP(J11,'KAYIT LİSTESİ'!$B$4:$H$1000,2,0)))</f>
        <v>17
16
19
18</v>
      </c>
      <c r="L11" s="26" t="str">
        <f>IF(ISERROR(VLOOKUP(J11,'KAYIT LİSTESİ'!$B$4:$H$1000,4,0)),"",(VLOOKUP(J11,'KAYIT LİSTESİ'!$B$4:$H$1000,4,0)))</f>
        <v>01.01.2003
01.01.2003
01.01.2003
01.01.2003</v>
      </c>
      <c r="M11" s="52" t="str">
        <f>IF(ISERROR(VLOOKUP(J11,'KAYIT LİSTESİ'!$B$4:$H$1000,5,0)),"",(VLOOKUP(J11,'KAYIT LİSTESİ'!$B$4:$H$1000,5,0)))</f>
        <v>EMİRHAN TAK
EMİR KADAL
AMİL BOZKURT
TALHA BURAK GEÇGİN</v>
      </c>
      <c r="N11" s="52" t="str">
        <f>IF(ISERROR(VLOOKUP(J11,'KAYIT LİSTESİ'!$B$4:$H$1000,6,0)),"",(VLOOKUP(J11,'KAYIT LİSTESİ'!$B$4:$H$1000,6,0)))</f>
        <v>İSTANBUL ŞEHİT ÖĞRETMEN AHMET ONAY ORTA OKULU</v>
      </c>
      <c r="O11" s="576">
        <v>5691</v>
      </c>
      <c r="P11" s="27"/>
      <c r="Q11" s="25">
        <v>1</v>
      </c>
      <c r="U11" s="320">
        <v>4821</v>
      </c>
      <c r="V11" s="20">
        <v>1240</v>
      </c>
    </row>
    <row r="12" spans="1:22" s="19" customFormat="1" ht="54.95" customHeight="1">
      <c r="A12" s="23">
        <v>5</v>
      </c>
      <c r="B12" s="577" t="s">
        <v>474</v>
      </c>
      <c r="C12" s="578" t="s">
        <v>480</v>
      </c>
      <c r="D12" s="333" t="s">
        <v>481</v>
      </c>
      <c r="E12" s="334" t="s">
        <v>476</v>
      </c>
      <c r="F12" s="27">
        <v>5723</v>
      </c>
      <c r="G12" s="335">
        <f>IF(ISTEXT(F12)," ",IFERROR(VLOOKUP(SMALL(PUAN!$E$5:$G$109,COUNTIF(PUAN!$E$5:$G$109,"&lt;"&amp;F12)+1),PUAN!$E$5:$G$109,2,0),"    "))</f>
        <v>69</v>
      </c>
      <c r="H12" s="22"/>
      <c r="I12" s="23">
        <v>5</v>
      </c>
      <c r="J12" s="24" t="s">
        <v>246</v>
      </c>
      <c r="K12" s="25" t="str">
        <f>IF(ISERROR(VLOOKUP(J12,'KAYIT LİSTESİ'!$B$4:$H$1000,2,0)),"",(VLOOKUP(J12,'KAYIT LİSTESİ'!$B$4:$H$1000,2,0)))</f>
        <v>59
61
62
57</v>
      </c>
      <c r="L12" s="26" t="str">
        <f>IF(ISERROR(VLOOKUP(J12,'KAYIT LİSTESİ'!$B$4:$H$1000,4,0)),"",(VLOOKUP(J12,'KAYIT LİSTESİ'!$B$4:$H$1000,4,0)))</f>
        <v>03.03.2003
07.05.2004
10.03.2004
30.04.2004</v>
      </c>
      <c r="M12" s="52" t="str">
        <f>IF(ISERROR(VLOOKUP(J12,'KAYIT LİSTESİ'!$B$4:$H$1000,5,0)),"",(VLOOKUP(J12,'KAYIT LİSTESİ'!$B$4:$H$1000,5,0)))</f>
        <v>UMUT DÖNER
TUBAHAN AÇIKBAŞ
SÜLEYMAN UMUT ALTAN
BERDAN KATI</v>
      </c>
      <c r="N12" s="52" t="str">
        <f>IF(ISERROR(VLOOKUP(J12,'KAYIT LİSTESİ'!$B$4:$H$1000,6,0)),"",(VLOOKUP(J12,'KAYIT LİSTESİ'!$B$4:$H$1000,6,0)))</f>
        <v>ÇORLU ORTAOKULU</v>
      </c>
      <c r="O12" s="576">
        <v>5695</v>
      </c>
      <c r="P12" s="27"/>
      <c r="Q12" s="25">
        <v>2</v>
      </c>
      <c r="U12" s="320">
        <v>4823</v>
      </c>
      <c r="V12" s="20">
        <v>1239</v>
      </c>
    </row>
    <row r="13" spans="1:22" s="19" customFormat="1" ht="54.95" customHeight="1">
      <c r="A13" s="23">
        <v>6</v>
      </c>
      <c r="B13" s="577" t="s">
        <v>459</v>
      </c>
      <c r="C13" s="578" t="s">
        <v>518</v>
      </c>
      <c r="D13" s="333" t="s">
        <v>371</v>
      </c>
      <c r="E13" s="334" t="s">
        <v>372</v>
      </c>
      <c r="F13" s="27">
        <v>5791</v>
      </c>
      <c r="G13" s="335">
        <f>IF(ISTEXT(F13)," ",IFERROR(VLOOKUP(SMALL(PUAN!$E$5:$G$109,COUNTIF(PUAN!$E$5:$G$109,"&lt;"&amp;F13)+1),PUAN!$E$5:$G$109,2,0),"    "))</f>
        <v>65</v>
      </c>
      <c r="H13" s="22"/>
      <c r="I13" s="23">
        <v>6</v>
      </c>
      <c r="J13" s="24" t="s">
        <v>247</v>
      </c>
      <c r="K13" s="25" t="str">
        <f>IF(ISERROR(VLOOKUP(J13,'KAYIT LİSTESİ'!$B$4:$H$1000,2,0)),"",(VLOOKUP(J13,'KAYIT LİSTESİ'!$B$4:$H$1000,2,0)))</f>
        <v>31
33
34
35</v>
      </c>
      <c r="L13" s="26" t="str">
        <f>IF(ISERROR(VLOOKUP(J13,'KAYIT LİSTESİ'!$B$4:$H$1000,4,0)),"",(VLOOKUP(J13,'KAYIT LİSTESİ'!$B$4:$H$1000,4,0)))</f>
        <v>11.02.2003   
04.07.2003
19.05.2004
01.01.2003</v>
      </c>
      <c r="M13" s="52" t="str">
        <f>IF(ISERROR(VLOOKUP(J13,'KAYIT LİSTESİ'!$B$4:$H$1000,5,0)),"",(VLOOKUP(J13,'KAYIT LİSTESİ'!$B$4:$H$1000,5,0)))</f>
        <v>EMİR CAN TOSUN
BUĞRA ÇARPIK
BEHİÇ BARKIN YAVUZ
YİĞT AVCI</v>
      </c>
      <c r="N13" s="52" t="str">
        <f>IF(ISERROR(VLOOKUP(J13,'KAYIT LİSTESİ'!$B$4:$H$1000,6,0)),"",(VLOOKUP(J13,'KAYIT LİSTESİ'!$B$4:$H$1000,6,0)))</f>
        <v>EDİRNE KARAKASIM ORTAOKULU</v>
      </c>
      <c r="O13" s="576">
        <v>10165</v>
      </c>
      <c r="P13" s="27"/>
      <c r="Q13" s="25">
        <v>4</v>
      </c>
      <c r="U13" s="320">
        <v>4825</v>
      </c>
      <c r="V13" s="20">
        <v>1238</v>
      </c>
    </row>
    <row r="14" spans="1:22" s="19" customFormat="1" ht="54.95" customHeight="1">
      <c r="A14" s="23">
        <v>7</v>
      </c>
      <c r="B14" s="577" t="s">
        <v>470</v>
      </c>
      <c r="C14" s="578" t="s">
        <v>443</v>
      </c>
      <c r="D14" s="333" t="s">
        <v>444</v>
      </c>
      <c r="E14" s="334" t="s">
        <v>445</v>
      </c>
      <c r="F14" s="27">
        <v>5866</v>
      </c>
      <c r="G14" s="335">
        <f>IF(ISTEXT(F14)," ",IFERROR(VLOOKUP(SMALL(PUAN!$E$5:$G$109,COUNTIF(PUAN!$E$5:$G$109,"&lt;"&amp;F14)+1),PUAN!$E$5:$G$109,2,0),"    "))</f>
        <v>62</v>
      </c>
      <c r="H14" s="22"/>
      <c r="I14" s="23">
        <v>7</v>
      </c>
      <c r="J14" s="24" t="s">
        <v>248</v>
      </c>
      <c r="K14" s="25" t="str">
        <f>IF(ISERROR(VLOOKUP(J14,'KAYIT LİSTESİ'!$B$4:$H$1000,2,0)),"",(VLOOKUP(J14,'KAYIT LİSTESİ'!$B$4:$H$1000,2,0)))</f>
        <v>20
21
22
24</v>
      </c>
      <c r="L14" s="26" t="str">
        <f>IF(ISERROR(VLOOKUP(J14,'KAYIT LİSTESİ'!$B$4:$H$1000,4,0)),"",(VLOOKUP(J14,'KAYIT LİSTESİ'!$B$4:$H$1000,4,0)))</f>
        <v>11.05.2004 13.06.2003 17.11.2004 13.06.2003</v>
      </c>
      <c r="M14" s="52" t="str">
        <f>IF(ISERROR(VLOOKUP(J14,'KAYIT LİSTESİ'!$B$4:$H$1000,5,0)),"",(VLOOKUP(J14,'KAYIT LİSTESİ'!$B$4:$H$1000,5,0)))</f>
        <v>MERT ÇAMÇİ
MEHMET BOZAK
ERAY YORULMAZ
UTKU BİLBAN</v>
      </c>
      <c r="N14" s="52" t="str">
        <f>IF(ISERROR(VLOOKUP(J14,'KAYIT LİSTESİ'!$B$4:$H$1000,6,0)),"",(VLOOKUP(J14,'KAYIT LİSTESİ'!$B$4:$H$1000,6,0)))</f>
        <v>İZMİR EVİN LEBLEBİCİOĞLU ORTAOKULU</v>
      </c>
      <c r="O14" s="576">
        <v>5941</v>
      </c>
      <c r="P14" s="27"/>
      <c r="Q14" s="25">
        <v>3</v>
      </c>
      <c r="U14" s="320">
        <v>4827</v>
      </c>
      <c r="V14" s="20">
        <v>1237</v>
      </c>
    </row>
    <row r="15" spans="1:22" s="19" customFormat="1" ht="48" customHeight="1">
      <c r="A15" s="23">
        <v>8</v>
      </c>
      <c r="B15" s="577" t="s">
        <v>463</v>
      </c>
      <c r="C15" s="578" t="s">
        <v>515</v>
      </c>
      <c r="D15" s="333" t="s">
        <v>510</v>
      </c>
      <c r="E15" s="334" t="s">
        <v>393</v>
      </c>
      <c r="F15" s="27">
        <v>5941</v>
      </c>
      <c r="G15" s="335">
        <f>IF(ISTEXT(F15)," ",IFERROR(VLOOKUP(SMALL(PUAN!$E$5:$G$109,COUNTIF(PUAN!$E$5:$G$109,"&lt;"&amp;F15)+1),PUAN!$E$5:$G$109,2,0),"    "))</f>
        <v>58</v>
      </c>
      <c r="H15" s="22"/>
      <c r="I15" s="23">
        <v>8</v>
      </c>
      <c r="J15" s="24" t="s">
        <v>249</v>
      </c>
      <c r="K15" s="25" t="str">
        <f>IF(ISERROR(VLOOKUP(J15,'KAYIT LİSTESİ'!$B$4:$H$1000,2,0)),"",(VLOOKUP(J15,'KAYIT LİSTESİ'!$B$4:$H$1000,2,0)))</f>
        <v/>
      </c>
      <c r="L15" s="26" t="str">
        <f>IF(ISERROR(VLOOKUP(J15,'KAYIT LİSTESİ'!$B$4:$H$1000,4,0)),"",(VLOOKUP(J15,'KAYIT LİSTESİ'!$B$4:$H$1000,4,0)))</f>
        <v/>
      </c>
      <c r="M15" s="52" t="str">
        <f>IF(ISERROR(VLOOKUP(J15,'KAYIT LİSTESİ'!$B$4:$H$1000,5,0)),"",(VLOOKUP(J15,'KAYIT LİSTESİ'!$B$4:$H$1000,5,0)))</f>
        <v/>
      </c>
      <c r="N15" s="52" t="str">
        <f>IF(ISERROR(VLOOKUP(J15,'KAYIT LİSTESİ'!$B$4:$H$1000,6,0)),"",(VLOOKUP(J15,'KAYIT LİSTESİ'!$B$4:$H$1000,6,0)))</f>
        <v/>
      </c>
      <c r="O15" s="367" t="str">
        <f t="shared" ref="O9:O15" si="0">IF(IF(OR(P15="NM",P15="DNF",P15="DNS",P15="DQ",P15=""),P15,(ROUNDUP(P15,-1)+24))=0," ",IF(OR(P15="NM",P15="DNF",P15="DNS",P15="DQ",P15=""),P15,(ROUNDUP(P15,-1)+24)))</f>
        <v xml:space="preserve"> </v>
      </c>
      <c r="P15" s="27"/>
      <c r="Q15" s="25"/>
      <c r="U15" s="320">
        <v>4829</v>
      </c>
      <c r="V15" s="20">
        <v>1236</v>
      </c>
    </row>
    <row r="16" spans="1:22" s="19" customFormat="1" ht="48" customHeight="1">
      <c r="A16" s="23">
        <v>9</v>
      </c>
      <c r="B16" s="577" t="s">
        <v>513</v>
      </c>
      <c r="C16" s="578" t="s">
        <v>514</v>
      </c>
      <c r="D16" s="333" t="s">
        <v>512</v>
      </c>
      <c r="E16" s="334" t="s">
        <v>426</v>
      </c>
      <c r="F16" s="27">
        <v>10165</v>
      </c>
      <c r="G16" s="335">
        <f>IF(ISTEXT(F16)," ",IFERROR(VLOOKUP(SMALL(PUAN!$E$5:$G$109,COUNTIF(PUAN!$E$5:$G$109,"&lt;"&amp;F16)+1),PUAN!$E$5:$G$109,2,0),"    "))</f>
        <v>50</v>
      </c>
      <c r="H16" s="22"/>
      <c r="I16" s="326" t="s">
        <v>17</v>
      </c>
      <c r="J16" s="327"/>
      <c r="K16" s="327"/>
      <c r="L16" s="327"/>
      <c r="M16" s="327"/>
      <c r="N16" s="327"/>
      <c r="O16" s="327"/>
      <c r="P16" s="327"/>
      <c r="Q16" s="328"/>
      <c r="U16" s="320">
        <v>4831</v>
      </c>
      <c r="V16" s="20">
        <v>1235</v>
      </c>
    </row>
    <row r="17" spans="1:22" s="19" customFormat="1" ht="48" customHeight="1">
      <c r="A17" s="23">
        <v>10</v>
      </c>
      <c r="B17" s="577" t="s">
        <v>468</v>
      </c>
      <c r="C17" s="578" t="s">
        <v>433</v>
      </c>
      <c r="D17" s="333" t="s">
        <v>434</v>
      </c>
      <c r="E17" s="334" t="s">
        <v>435</v>
      </c>
      <c r="F17" s="27">
        <v>10206</v>
      </c>
      <c r="G17" s="335">
        <f>IF(ISTEXT(F17)," ",IFERROR(VLOOKUP(SMALL(PUAN!$E$5:$G$109,COUNTIF(PUAN!$E$5:$G$109,"&lt;"&amp;F17)+1),PUAN!$E$5:$G$109,2,0),"    "))</f>
        <v>48</v>
      </c>
      <c r="H17" s="22"/>
      <c r="I17" s="51" t="s">
        <v>12</v>
      </c>
      <c r="J17" s="48" t="s">
        <v>54</v>
      </c>
      <c r="K17" s="48" t="s">
        <v>53</v>
      </c>
      <c r="L17" s="49" t="s">
        <v>13</v>
      </c>
      <c r="M17" s="50" t="s">
        <v>14</v>
      </c>
      <c r="N17" s="50" t="s">
        <v>161</v>
      </c>
      <c r="O17" s="143" t="s">
        <v>340</v>
      </c>
      <c r="P17" s="370" t="s">
        <v>339</v>
      </c>
      <c r="Q17" s="48" t="s">
        <v>28</v>
      </c>
      <c r="U17" s="320">
        <v>4833</v>
      </c>
      <c r="V17" s="20">
        <v>1234</v>
      </c>
    </row>
    <row r="18" spans="1:22" s="19" customFormat="1" ht="54.95" customHeight="1">
      <c r="A18" s="23">
        <v>11</v>
      </c>
      <c r="B18" s="577" t="s">
        <v>458</v>
      </c>
      <c r="C18" s="578" t="s">
        <v>364</v>
      </c>
      <c r="D18" s="333" t="s">
        <v>365</v>
      </c>
      <c r="E18" s="334" t="s">
        <v>366</v>
      </c>
      <c r="F18" s="27">
        <v>10263</v>
      </c>
      <c r="G18" s="335">
        <f>IF(ISTEXT(F18)," ",IFERROR(VLOOKUP(SMALL(PUAN!$E$5:$G$109,COUNTIF(PUAN!$E$5:$G$109,"&lt;"&amp;F18)+1),PUAN!$E$5:$G$109,2,0),"    "))</f>
        <v>46</v>
      </c>
      <c r="H18" s="22"/>
      <c r="I18" s="23">
        <v>1</v>
      </c>
      <c r="J18" s="24" t="s">
        <v>250</v>
      </c>
      <c r="K18" s="25" t="str">
        <f>IF(ISERROR(VLOOKUP(J18,'KAYIT LİSTESİ'!$B$4:$H$1000,2,0)),"",(VLOOKUP(J18,'KAYIT LİSTESİ'!$B$4:$H$1000,2,0)))</f>
        <v>39
36
40
41</v>
      </c>
      <c r="L18" s="26" t="str">
        <f>IF(ISERROR(VLOOKUP(J18,'KAYIT LİSTESİ'!$B$4:$H$1000,4,0)),"",(VLOOKUP(J18,'KAYIT LİSTESİ'!$B$4:$H$1000,4,0)))</f>
        <v>01.06.2003
09.07.2003
01.10.2003
18.03.2003</v>
      </c>
      <c r="M18" s="52" t="str">
        <f>IF(ISERROR(VLOOKUP(J18,'KAYIT LİSTESİ'!$B$4:$H$1000,5,0)),"",(VLOOKUP(J18,'KAYIT LİSTESİ'!$B$4:$H$1000,5,0)))</f>
        <v>EMRE BALKAN
BERAT İNCEEFEKAN AKTAŞYAKUP TAŞ</v>
      </c>
      <c r="N18" s="52" t="str">
        <f>IF(ISERROR(VLOOKUP(J18,'KAYIT LİSTESİ'!$B$4:$H$1000,6,0)),"",(VLOOKUP(J18,'KAYIT LİSTESİ'!$B$4:$H$1000,6,0)))</f>
        <v>BURSA ŞEHİT BAKIMCI ONBAŞI TOLGA TAŞTAN ORTAOKULU</v>
      </c>
      <c r="O18" s="576">
        <v>10506</v>
      </c>
      <c r="P18" s="27"/>
      <c r="Q18" s="25">
        <v>6</v>
      </c>
      <c r="U18" s="320">
        <v>4835</v>
      </c>
      <c r="V18" s="20">
        <v>1233</v>
      </c>
    </row>
    <row r="19" spans="1:22" s="19" customFormat="1" ht="54.95" customHeight="1">
      <c r="A19" s="23">
        <v>12</v>
      </c>
      <c r="B19" s="577" t="s">
        <v>464</v>
      </c>
      <c r="C19" s="578" t="s">
        <v>404</v>
      </c>
      <c r="D19" s="333" t="s">
        <v>405</v>
      </c>
      <c r="E19" s="334" t="s">
        <v>406</v>
      </c>
      <c r="F19" s="27">
        <v>10380</v>
      </c>
      <c r="G19" s="335">
        <f>IF(ISTEXT(F19)," ",IFERROR(VLOOKUP(SMALL(PUAN!$E$5:$G$109,COUNTIF(PUAN!$E$5:$G$109,"&lt;"&amp;F19)+1),PUAN!$E$5:$G$109,2,0),"    "))</f>
        <v>42</v>
      </c>
      <c r="H19" s="22"/>
      <c r="I19" s="23">
        <v>2</v>
      </c>
      <c r="J19" s="24" t="s">
        <v>251</v>
      </c>
      <c r="K19" s="25" t="str">
        <f>IF(ISERROR(VLOOKUP(J19,'KAYIT LİSTESİ'!$B$4:$H$1000,2,0)),"",(VLOOKUP(J19,'KAYIT LİSTESİ'!$B$4:$H$1000,2,0)))</f>
        <v>51
48
49
47</v>
      </c>
      <c r="L19" s="26" t="str">
        <f>IF(ISERROR(VLOOKUP(J19,'KAYIT LİSTESİ'!$B$4:$H$1000,4,0)),"",(VLOOKUP(J19,'KAYIT LİSTESİ'!$B$4:$H$1000,4,0)))</f>
        <v>20.01.2004
05.05.2003
13.06.2003
16.02.2003</v>
      </c>
      <c r="M19" s="52" t="str">
        <f>IF(ISERROR(VLOOKUP(J19,'KAYIT LİSTESİ'!$B$4:$H$1000,5,0)),"",(VLOOKUP(J19,'KAYIT LİSTESİ'!$B$4:$H$1000,5,0)))</f>
        <v>TAHA BUĞRA ÇİÇEK
ABDULLAH BİLGİN
MUHAMMED ALİ UZUN
YUSUF SARI</v>
      </c>
      <c r="N19" s="52" t="str">
        <f>IF(ISERROR(VLOOKUP(J19,'KAYIT LİSTESİ'!$B$4:$H$1000,6,0)),"",(VLOOKUP(J19,'KAYIT LİSTESİ'!$B$4:$H$1000,6,0)))</f>
        <v>KURTKÖY ANADOLU İMAM HATİP O.O.</v>
      </c>
      <c r="O19" s="576">
        <v>5675</v>
      </c>
      <c r="P19" s="27"/>
      <c r="Q19" s="25">
        <v>2</v>
      </c>
      <c r="U19" s="320">
        <v>4837</v>
      </c>
      <c r="V19" s="20">
        <v>1232</v>
      </c>
    </row>
    <row r="20" spans="1:22" s="19" customFormat="1" ht="54.95" customHeight="1">
      <c r="A20" s="23">
        <v>13</v>
      </c>
      <c r="B20" s="577" t="s">
        <v>465</v>
      </c>
      <c r="C20" s="578" t="s">
        <v>517</v>
      </c>
      <c r="D20" s="333" t="s">
        <v>509</v>
      </c>
      <c r="E20" s="334" t="s">
        <v>431</v>
      </c>
      <c r="F20" s="27">
        <v>10506</v>
      </c>
      <c r="G20" s="335">
        <f>IF(ISTEXT(F20)," ",IFERROR(VLOOKUP(SMALL(PUAN!$E$5:$G$109,COUNTIF(PUAN!$E$5:$G$109,"&lt;"&amp;F20)+1),PUAN!$E$5:$G$109,2,0),"    "))</f>
        <v>38</v>
      </c>
      <c r="H20" s="22"/>
      <c r="I20" s="23">
        <v>3</v>
      </c>
      <c r="J20" s="24" t="s">
        <v>252</v>
      </c>
      <c r="K20" s="25" t="str">
        <f>IF(ISERROR(VLOOKUP(J20,'KAYIT LİSTESİ'!$B$4:$H$1000,2,0)),"",(VLOOKUP(J20,'KAYIT LİSTESİ'!$B$4:$H$1000,2,0)))</f>
        <v>10
7
8
9</v>
      </c>
      <c r="L20" s="26" t="str">
        <f>IF(ISERROR(VLOOKUP(J20,'KAYIT LİSTESİ'!$B$4:$H$1000,4,0)),"",(VLOOKUP(J20,'KAYIT LİSTESİ'!$B$4:$H$1000,4,0)))</f>
        <v xml:space="preserve">20.10.2003 08.02.2003 02.05.2003 18.10.2003 </v>
      </c>
      <c r="M20" s="52" t="str">
        <f>IF(ISERROR(VLOOKUP(J20,'KAYIT LİSTESİ'!$B$4:$H$1000,5,0)),"",(VLOOKUP(J20,'KAYIT LİSTESİ'!$B$4:$H$1000,5,0)))</f>
        <v xml:space="preserve">EREN İRİDERE
YASİN SOSA
TURGAY ERDOĞAN 
BURAK BİRGÖL </v>
      </c>
      <c r="N20" s="52" t="str">
        <f>IF(ISERROR(VLOOKUP(J20,'KAYIT LİSTESİ'!$B$4:$H$1000,6,0)),"",(VLOOKUP(J20,'KAYIT LİSTESİ'!$B$4:$H$1000,6,0)))</f>
        <v>BOZÜYÜK YAVUZ SULTAN SELİM ORTAOKULU</v>
      </c>
      <c r="O20" s="576">
        <v>5791</v>
      </c>
      <c r="P20" s="27"/>
      <c r="Q20" s="25">
        <v>4</v>
      </c>
      <c r="U20" s="320">
        <v>4838</v>
      </c>
      <c r="V20" s="20">
        <v>1231</v>
      </c>
    </row>
    <row r="21" spans="1:22" s="19" customFormat="1" ht="54.95" customHeight="1">
      <c r="A21" s="23">
        <v>14</v>
      </c>
      <c r="B21" s="23"/>
      <c r="C21" s="26"/>
      <c r="D21" s="333"/>
      <c r="E21" s="334"/>
      <c r="F21" s="27"/>
      <c r="G21" s="335" t="str">
        <f>IF(ISTEXT(F21)," ",IFERROR(VLOOKUP(SMALL(PUAN!$E$5:$G$109,COUNTIF(PUAN!$E$5:$G$109,"&lt;"&amp;F21)+1),PUAN!$E$5:$G$109,2,0),"    "))</f>
        <v xml:space="preserve">    </v>
      </c>
      <c r="H21" s="22"/>
      <c r="I21" s="23">
        <v>4</v>
      </c>
      <c r="J21" s="24" t="s">
        <v>253</v>
      </c>
      <c r="K21" s="25" t="str">
        <f>IF(ISERROR(VLOOKUP(J21,'KAYIT LİSTESİ'!$B$4:$H$1000,2,0)),"",(VLOOKUP(J21,'KAYIT LİSTESİ'!$B$4:$H$1000,2,0)))</f>
        <v>78
77
79
76</v>
      </c>
      <c r="L21" s="26" t="str">
        <f>IF(ISERROR(VLOOKUP(J21,'KAYIT LİSTESİ'!$B$4:$H$1000,4,0)),"",(VLOOKUP(J21,'KAYIT LİSTESİ'!$B$4:$H$1000,4,0)))</f>
        <v>09.04.2003
13.02.2004
24.01.2003
20.12.2003</v>
      </c>
      <c r="M21" s="52" t="str">
        <f>IF(ISERROR(VLOOKUP(J21,'KAYIT LİSTESİ'!$B$4:$H$1000,5,0)),"",(VLOOKUP(J21,'KAYIT LİSTESİ'!$B$4:$H$1000,5,0)))</f>
        <v>SERCAN PAMUK
FUAT TALHA PARLAK
BERKAY AKGÜL
CEMAL KAYA</v>
      </c>
      <c r="N21" s="52" t="str">
        <f>IF(ISERROR(VLOOKUP(J21,'KAYIT LİSTESİ'!$B$4:$H$1000,6,0)),"",(VLOOKUP(J21,'KAYIT LİSTESİ'!$B$4:$H$1000,6,0)))</f>
        <v>KOCAELİ MUSTAFA NECATİ ORTAOKULU</v>
      </c>
      <c r="O21" s="576">
        <v>5634</v>
      </c>
      <c r="P21" s="27"/>
      <c r="Q21" s="25">
        <v>1</v>
      </c>
      <c r="U21" s="320">
        <v>4840</v>
      </c>
      <c r="V21" s="20">
        <v>1230</v>
      </c>
    </row>
    <row r="22" spans="1:22" s="19" customFormat="1" ht="54.95" customHeight="1">
      <c r="A22" s="23">
        <v>15</v>
      </c>
      <c r="B22" s="23"/>
      <c r="C22" s="26"/>
      <c r="D22" s="333"/>
      <c r="E22" s="334"/>
      <c r="F22" s="27"/>
      <c r="G22" s="335" t="str">
        <f>IF(ISTEXT(F22)," ",IFERROR(VLOOKUP(SMALL(PUAN!$E$5:$G$109,COUNTIF(PUAN!$E$5:$G$109,"&lt;"&amp;F22)+1),PUAN!$E$5:$G$109,2,0),"    "))</f>
        <v xml:space="preserve">    </v>
      </c>
      <c r="H22" s="22"/>
      <c r="I22" s="23">
        <v>5</v>
      </c>
      <c r="J22" s="24" t="s">
        <v>254</v>
      </c>
      <c r="K22" s="25" t="str">
        <f>IF(ISERROR(VLOOKUP(J22,'KAYIT LİSTESİ'!$B$4:$H$1000,2,0)),"",(VLOOKUP(J22,'KAYIT LİSTESİ'!$B$4:$H$1000,2,0)))</f>
        <v>55
56
53
52</v>
      </c>
      <c r="L22" s="26" t="str">
        <f>IF(ISERROR(VLOOKUP(J22,'KAYIT LİSTESİ'!$B$4:$H$1000,4,0)),"",(VLOOKUP(J22,'KAYIT LİSTESİ'!$B$4:$H$1000,4,0)))</f>
        <v>16.05.2003
28.01.2003
06.03.2003
09.12.2003</v>
      </c>
      <c r="M22" s="52" t="str">
        <f>IF(ISERROR(VLOOKUP(J22,'KAYIT LİSTESİ'!$B$4:$H$1000,5,0)),"",(VLOOKUP(J22,'KAYIT LİSTESİ'!$B$4:$H$1000,5,0)))</f>
        <v>BERKAN HATIL
UĞUR ALTINIŞIK
 EREN KARACA
SAFFETCAN DAMLI</v>
      </c>
      <c r="N22" s="52" t="str">
        <f>IF(ISERROR(VLOOKUP(J22,'KAYIT LİSTESİ'!$B$4:$H$1000,6,0)),"",(VLOOKUP(J22,'KAYIT LİSTESİ'!$B$4:$H$1000,6,0)))</f>
        <v>ZONGULDAK CENGİZ TOPEL ORTA OKULU</v>
      </c>
      <c r="O22" s="576">
        <v>5866</v>
      </c>
      <c r="P22" s="27"/>
      <c r="Q22" s="25">
        <v>5</v>
      </c>
      <c r="U22" s="320">
        <v>4842</v>
      </c>
      <c r="V22" s="20">
        <v>1229</v>
      </c>
    </row>
    <row r="23" spans="1:22" s="19" customFormat="1" ht="54.95" customHeight="1">
      <c r="A23" s="23">
        <v>16</v>
      </c>
      <c r="B23" s="23"/>
      <c r="C23" s="26"/>
      <c r="D23" s="333"/>
      <c r="E23" s="334"/>
      <c r="F23" s="27"/>
      <c r="G23" s="335" t="str">
        <f>IF(ISTEXT(F23)," ",IFERROR(VLOOKUP(SMALL(PUAN!$E$5:$G$109,COUNTIF(PUAN!$E$5:$G$109,"&lt;"&amp;F23)+1),PUAN!$E$5:$G$109,2,0),"    "))</f>
        <v xml:space="preserve">    </v>
      </c>
      <c r="H23" s="22"/>
      <c r="I23" s="23">
        <v>6</v>
      </c>
      <c r="J23" s="24" t="s">
        <v>255</v>
      </c>
      <c r="K23" s="25" t="str">
        <f>IF(ISERROR(VLOOKUP(J23,'KAYIT LİSTESİ'!$B$4:$H$1000,2,0)),"",(VLOOKUP(J23,'KAYIT LİSTESİ'!$B$4:$H$1000,2,0)))</f>
        <v>73
75
72
71</v>
      </c>
      <c r="L23" s="26" t="str">
        <f>IF(ISERROR(VLOOKUP(J23,'KAYIT LİSTESİ'!$B$4:$H$1000,4,0)),"",(VLOOKUP(J23,'KAYIT LİSTESİ'!$B$4:$H$1000,4,0)))</f>
        <v>03.10.2003
01.01.2003
02.01.2004
28.08.2003</v>
      </c>
      <c r="M23" s="52" t="str">
        <f>IF(ISERROR(VLOOKUP(J23,'KAYIT LİSTESİ'!$B$4:$H$1000,5,0)),"",(VLOOKUP(J23,'KAYIT LİSTESİ'!$B$4:$H$1000,5,0)))</f>
        <v>EREN ATEŞ
ALİ ÇELİK
AHMET KELEK
BAHATTİN BOLAT</v>
      </c>
      <c r="N23" s="52" t="str">
        <f>IF(ISERROR(VLOOKUP(J23,'KAYIT LİSTESİ'!$B$4:$H$1000,6,0)),"",(VLOOKUP(J23,'KAYIT LİSTESİ'!$B$4:$H$1000,6,0)))</f>
        <v>ESKİŞEHİR ŞEHİT ALİ GAFFAR OKKAN ORTAOKULU</v>
      </c>
      <c r="O23" s="579">
        <v>5723</v>
      </c>
      <c r="P23" s="27"/>
      <c r="Q23" s="25">
        <v>3</v>
      </c>
      <c r="U23" s="320">
        <v>4844</v>
      </c>
      <c r="V23" s="20">
        <v>1228</v>
      </c>
    </row>
    <row r="24" spans="1:22" s="19" customFormat="1" ht="48" customHeight="1">
      <c r="A24" s="23">
        <v>17</v>
      </c>
      <c r="B24" s="23"/>
      <c r="C24" s="26"/>
      <c r="D24" s="333"/>
      <c r="E24" s="334"/>
      <c r="F24" s="27"/>
      <c r="G24" s="335" t="str">
        <f>IF(ISTEXT(F24)," ",IFERROR(VLOOKUP(SMALL(PUAN!$E$5:$G$109,COUNTIF(PUAN!$E$5:$G$109,"&lt;"&amp;F24)+1),PUAN!$E$5:$G$109,2,0),"    "))</f>
        <v xml:space="preserve">    </v>
      </c>
      <c r="H24" s="22"/>
      <c r="I24" s="23">
        <v>7</v>
      </c>
      <c r="J24" s="24" t="s">
        <v>256</v>
      </c>
      <c r="K24" s="25" t="str">
        <f>IF(ISERROR(VLOOKUP(J24,'KAYIT LİSTESİ'!$B$4:$H$1000,2,0)),"",(VLOOKUP(J24,'KAYIT LİSTESİ'!$B$4:$H$1000,2,0)))</f>
        <v/>
      </c>
      <c r="L24" s="26" t="str">
        <f>IF(ISERROR(VLOOKUP(J24,'KAYIT LİSTESİ'!$B$4:$H$1000,4,0)),"",(VLOOKUP(J24,'KAYIT LİSTESİ'!$B$4:$H$1000,4,0)))</f>
        <v/>
      </c>
      <c r="M24" s="52" t="str">
        <f>IF(ISERROR(VLOOKUP(J24,'KAYIT LİSTESİ'!$B$4:$H$1000,5,0)),"",(VLOOKUP(J24,'KAYIT LİSTESİ'!$B$4:$H$1000,5,0)))</f>
        <v/>
      </c>
      <c r="N24" s="52" t="str">
        <f>IF(ISERROR(VLOOKUP(J24,'KAYIT LİSTESİ'!$B$4:$H$1000,6,0)),"",(VLOOKUP(J24,'KAYIT LİSTESİ'!$B$4:$H$1000,6,0)))</f>
        <v/>
      </c>
      <c r="O24" s="367" t="str">
        <f t="shared" ref="O19:O25" si="1">IF(IF(OR(P24="NM",P24="DNF",P24="DNS",P24="DQ",P24=""),P24,(ROUNDUP(P24,-1)+24))=0," ",IF(OR(P24="NM",P24="DNF",P24="DNS",P24="DQ",P24=""),P24,(ROUNDUP(P24,-1)+24)))</f>
        <v xml:space="preserve"> </v>
      </c>
      <c r="P24" s="27"/>
      <c r="Q24" s="25"/>
      <c r="U24" s="320">
        <v>4846</v>
      </c>
      <c r="V24" s="20">
        <v>1227</v>
      </c>
    </row>
    <row r="25" spans="1:22" s="19" customFormat="1" ht="48" customHeight="1">
      <c r="A25" s="23">
        <v>18</v>
      </c>
      <c r="B25" s="23"/>
      <c r="C25" s="26"/>
      <c r="D25" s="333"/>
      <c r="E25" s="334"/>
      <c r="F25" s="27"/>
      <c r="G25" s="335" t="str">
        <f>IF(ISTEXT(F25)," ",IFERROR(VLOOKUP(SMALL(PUAN!$E$5:$G$109,COUNTIF(PUAN!$E$5:$G$109,"&lt;"&amp;F25)+1),PUAN!$E$5:$G$109,2,0),"    "))</f>
        <v xml:space="preserve">    </v>
      </c>
      <c r="H25" s="22"/>
      <c r="I25" s="23">
        <v>8</v>
      </c>
      <c r="J25" s="24" t="s">
        <v>257</v>
      </c>
      <c r="K25" s="25" t="str">
        <f>IF(ISERROR(VLOOKUP(J25,'KAYIT LİSTESİ'!$B$4:$H$1000,2,0)),"",(VLOOKUP(J25,'KAYIT LİSTESİ'!$B$4:$H$1000,2,0)))</f>
        <v/>
      </c>
      <c r="L25" s="26" t="str">
        <f>IF(ISERROR(VLOOKUP(J25,'KAYIT LİSTESİ'!$B$4:$H$1000,4,0)),"",(VLOOKUP(J25,'KAYIT LİSTESİ'!$B$4:$H$1000,4,0)))</f>
        <v/>
      </c>
      <c r="M25" s="52" t="str">
        <f>IF(ISERROR(VLOOKUP(J25,'KAYIT LİSTESİ'!$B$4:$H$1000,5,0)),"",(VLOOKUP(J25,'KAYIT LİSTESİ'!$B$4:$H$1000,5,0)))</f>
        <v/>
      </c>
      <c r="N25" s="52" t="str">
        <f>IF(ISERROR(VLOOKUP(J25,'KAYIT LİSTESİ'!$B$4:$H$1000,6,0)),"",(VLOOKUP(J25,'KAYIT LİSTESİ'!$B$4:$H$1000,6,0)))</f>
        <v/>
      </c>
      <c r="O25" s="371" t="str">
        <f t="shared" si="1"/>
        <v xml:space="preserve"> </v>
      </c>
      <c r="P25" s="27"/>
      <c r="Q25" s="25"/>
      <c r="U25" s="320">
        <v>4848</v>
      </c>
      <c r="V25" s="20">
        <v>1226</v>
      </c>
    </row>
    <row r="26" spans="1:22" s="19" customFormat="1" ht="48" customHeight="1">
      <c r="A26" s="23">
        <v>19</v>
      </c>
      <c r="B26" s="23"/>
      <c r="C26" s="26"/>
      <c r="D26" s="333"/>
      <c r="E26" s="334"/>
      <c r="F26" s="27"/>
      <c r="G26" s="335" t="str">
        <f>IF(ISTEXT(F26)," ",IFERROR(VLOOKUP(SMALL(PUAN!$E$5:$G$109,COUNTIF(PUAN!$E$5:$G$109,"&lt;"&amp;F26)+1),PUAN!$E$5:$G$109,2,0),"    "))</f>
        <v xml:space="preserve">    </v>
      </c>
      <c r="H26" s="22"/>
      <c r="I26" s="326" t="s">
        <v>18</v>
      </c>
      <c r="J26" s="327"/>
      <c r="K26" s="327"/>
      <c r="L26" s="327"/>
      <c r="M26" s="327"/>
      <c r="N26" s="327"/>
      <c r="O26" s="327"/>
      <c r="P26" s="327"/>
      <c r="Q26" s="328"/>
      <c r="U26" s="320"/>
      <c r="V26" s="20"/>
    </row>
    <row r="27" spans="1:22" s="19" customFormat="1" ht="48" customHeight="1">
      <c r="A27" s="23">
        <v>20</v>
      </c>
      <c r="B27" s="23"/>
      <c r="C27" s="26"/>
      <c r="D27" s="333"/>
      <c r="E27" s="334"/>
      <c r="F27" s="27"/>
      <c r="G27" s="335" t="str">
        <f>IF(ISTEXT(F27)," ",IFERROR(VLOOKUP(SMALL(PUAN!$E$5:$G$109,COUNTIF(PUAN!$E$5:$G$109,"&lt;"&amp;F27)+1),PUAN!$E$5:$G$109,2,0),"    "))</f>
        <v xml:space="preserve">    </v>
      </c>
      <c r="H27" s="22"/>
      <c r="I27" s="51" t="s">
        <v>12</v>
      </c>
      <c r="J27" s="48" t="s">
        <v>54</v>
      </c>
      <c r="K27" s="48" t="s">
        <v>53</v>
      </c>
      <c r="L27" s="49" t="s">
        <v>13</v>
      </c>
      <c r="M27" s="50" t="s">
        <v>14</v>
      </c>
      <c r="N27" s="50" t="s">
        <v>161</v>
      </c>
      <c r="O27" s="143" t="s">
        <v>340</v>
      </c>
      <c r="P27" s="370" t="s">
        <v>339</v>
      </c>
      <c r="Q27" s="48" t="s">
        <v>28</v>
      </c>
      <c r="U27" s="320"/>
      <c r="V27" s="20"/>
    </row>
    <row r="28" spans="1:22" s="19" customFormat="1" ht="48" customHeight="1">
      <c r="A28" s="23">
        <v>21</v>
      </c>
      <c r="B28" s="23"/>
      <c r="C28" s="26"/>
      <c r="D28" s="333"/>
      <c r="E28" s="334"/>
      <c r="F28" s="27"/>
      <c r="G28" s="335" t="str">
        <f>IF(ISTEXT(F28)," ",IFERROR(VLOOKUP(SMALL(PUAN!$E$5:$G$109,COUNTIF(PUAN!$E$5:$G$109,"&lt;"&amp;F28)+1),PUAN!$E$5:$G$109,2,0),"    "))</f>
        <v xml:space="preserve">    </v>
      </c>
      <c r="H28" s="22"/>
      <c r="I28" s="23">
        <v>1</v>
      </c>
      <c r="J28" s="24" t="s">
        <v>342</v>
      </c>
      <c r="K28" s="25" t="str">
        <f>IF(ISERROR(VLOOKUP(J28,'KAYIT LİSTESİ'!$B$4:$H$1000,2,0)),"",(VLOOKUP(J28,'KAYIT LİSTESİ'!$B$4:$H$1000,2,0)))</f>
        <v/>
      </c>
      <c r="L28" s="26" t="str">
        <f>IF(ISERROR(VLOOKUP(J28,'KAYIT LİSTESİ'!$B$4:$H$1000,4,0)),"",(VLOOKUP(J28,'KAYIT LİSTESİ'!$B$4:$H$1000,4,0)))</f>
        <v/>
      </c>
      <c r="M28" s="52" t="str">
        <f>IF(ISERROR(VLOOKUP(J28,'KAYIT LİSTESİ'!$B$4:$H$1000,5,0)),"",(VLOOKUP(J28,'KAYIT LİSTESİ'!$B$4:$H$1000,5,0)))</f>
        <v/>
      </c>
      <c r="N28" s="52" t="str">
        <f>IF(ISERROR(VLOOKUP(J28,'KAYIT LİSTESİ'!$B$4:$H$1000,6,0)),"",(VLOOKUP(J28,'KAYIT LİSTESİ'!$B$4:$H$1000,6,0)))</f>
        <v/>
      </c>
      <c r="O28" s="367" t="str">
        <f>IF(IF(OR(P28="NM",P28="DNF",P28="DNS",P28="DQ",P28=""),P28,(ROUNDUP(P28,-1)+24))=0," ",IF(OR(P28="NM",P28="DNF",P28="DNS",P28="DQ",P28=""),P28,(ROUNDUP(P28,-1)+24)))</f>
        <v xml:space="preserve"> </v>
      </c>
      <c r="P28" s="27"/>
      <c r="Q28" s="25"/>
      <c r="U28" s="320"/>
      <c r="V28" s="20"/>
    </row>
    <row r="29" spans="1:22" ht="48" customHeight="1">
      <c r="A29" s="23">
        <v>22</v>
      </c>
      <c r="B29" s="23"/>
      <c r="C29" s="26"/>
      <c r="D29" s="333"/>
      <c r="E29" s="334"/>
      <c r="F29" s="27"/>
      <c r="G29" s="335" t="str">
        <f>IF(ISTEXT(F29)," ",IFERROR(VLOOKUP(SMALL(PUAN!$E$5:$G$109,COUNTIF(PUAN!$E$5:$G$109,"&lt;"&amp;F29)+1),PUAN!$E$5:$G$109,2,0),"    "))</f>
        <v xml:space="preserve">    </v>
      </c>
      <c r="I29" s="23">
        <v>2</v>
      </c>
      <c r="J29" s="24" t="s">
        <v>343</v>
      </c>
      <c r="K29" s="25" t="str">
        <f>IF(ISERROR(VLOOKUP(J29,'KAYIT LİSTESİ'!$B$4:$H$1000,2,0)),"",(VLOOKUP(J29,'KAYIT LİSTESİ'!$B$4:$H$1000,2,0)))</f>
        <v/>
      </c>
      <c r="L29" s="26" t="str">
        <f>IF(ISERROR(VLOOKUP(J29,'KAYIT LİSTESİ'!$B$4:$H$1000,4,0)),"",(VLOOKUP(J29,'KAYIT LİSTESİ'!$B$4:$H$1000,4,0)))</f>
        <v/>
      </c>
      <c r="M29" s="52" t="str">
        <f>IF(ISERROR(VLOOKUP(J29,'KAYIT LİSTESİ'!$B$4:$H$1000,5,0)),"",(VLOOKUP(J29,'KAYIT LİSTESİ'!$B$4:$H$1000,5,0)))</f>
        <v/>
      </c>
      <c r="N29" s="52" t="str">
        <f>IF(ISERROR(VLOOKUP(J29,'KAYIT LİSTESİ'!$B$4:$H$1000,6,0)),"",(VLOOKUP(J29,'KAYIT LİSTESİ'!$B$4:$H$1000,6,0)))</f>
        <v/>
      </c>
      <c r="O29" s="367" t="str">
        <f t="shared" ref="O29:O35" si="2">IF(IF(OR(P29="NM",P29="DNF",P29="DNS",P29="DQ",P29=""),P29,(ROUNDUP(P29,-1)+24))=0," ",IF(OR(P29="NM",P29="DNF",P29="DNS",P29="DQ",P29=""),P29,(ROUNDUP(P29,-1)+24)))</f>
        <v xml:space="preserve"> </v>
      </c>
      <c r="P29" s="27"/>
      <c r="Q29" s="25"/>
      <c r="U29" s="320">
        <v>4850</v>
      </c>
      <c r="V29" s="20">
        <v>1225</v>
      </c>
    </row>
    <row r="30" spans="1:22" ht="48" customHeight="1">
      <c r="A30" s="23">
        <v>23</v>
      </c>
      <c r="B30" s="23"/>
      <c r="C30" s="26"/>
      <c r="D30" s="333"/>
      <c r="E30" s="334"/>
      <c r="F30" s="27"/>
      <c r="G30" s="335" t="str">
        <f>IF(ISTEXT(F30)," ",IFERROR(VLOOKUP(SMALL(PUAN!$E$5:$G$109,COUNTIF(PUAN!$E$5:$G$109,"&lt;"&amp;F30)+1),PUAN!$E$5:$G$109,2,0),"    "))</f>
        <v xml:space="preserve">    </v>
      </c>
      <c r="I30" s="23">
        <v>3</v>
      </c>
      <c r="J30" s="24" t="s">
        <v>344</v>
      </c>
      <c r="K30" s="25" t="str">
        <f>IF(ISERROR(VLOOKUP(J30,'KAYIT LİSTESİ'!$B$4:$H$1000,2,0)),"",(VLOOKUP(J30,'KAYIT LİSTESİ'!$B$4:$H$1000,2,0)))</f>
        <v/>
      </c>
      <c r="L30" s="26" t="str">
        <f>IF(ISERROR(VLOOKUP(J30,'KAYIT LİSTESİ'!$B$4:$H$1000,4,0)),"",(VLOOKUP(J30,'KAYIT LİSTESİ'!$B$4:$H$1000,4,0)))</f>
        <v/>
      </c>
      <c r="M30" s="52" t="str">
        <f>IF(ISERROR(VLOOKUP(J30,'KAYIT LİSTESİ'!$B$4:$H$1000,5,0)),"",(VLOOKUP(J30,'KAYIT LİSTESİ'!$B$4:$H$1000,5,0)))</f>
        <v/>
      </c>
      <c r="N30" s="52" t="str">
        <f>IF(ISERROR(VLOOKUP(J30,'KAYIT LİSTESİ'!$B$4:$H$1000,6,0)),"",(VLOOKUP(J30,'KAYIT LİSTESİ'!$B$4:$H$1000,6,0)))</f>
        <v/>
      </c>
      <c r="O30" s="367" t="str">
        <f t="shared" si="2"/>
        <v xml:space="preserve"> </v>
      </c>
      <c r="P30" s="27"/>
      <c r="Q30" s="25"/>
    </row>
    <row r="31" spans="1:22" ht="48" customHeight="1">
      <c r="A31" s="23">
        <v>24</v>
      </c>
      <c r="B31" s="23"/>
      <c r="C31" s="26"/>
      <c r="D31" s="333"/>
      <c r="E31" s="334"/>
      <c r="F31" s="27"/>
      <c r="G31" s="335" t="str">
        <f>IF(ISTEXT(F31)," ",IFERROR(VLOOKUP(SMALL(PUAN!$E$5:$G$109,COUNTIF(PUAN!$E$5:$G$109,"&lt;"&amp;F31)+1),PUAN!$E$5:$G$109,2,0),"    "))</f>
        <v xml:space="preserve">    </v>
      </c>
      <c r="I31" s="23">
        <v>4</v>
      </c>
      <c r="J31" s="24" t="s">
        <v>345</v>
      </c>
      <c r="K31" s="25" t="str">
        <f>IF(ISERROR(VLOOKUP(J31,'KAYIT LİSTESİ'!$B$4:$H$1000,2,0)),"",(VLOOKUP(J31,'KAYIT LİSTESİ'!$B$4:$H$1000,2,0)))</f>
        <v/>
      </c>
      <c r="L31" s="26" t="str">
        <f>IF(ISERROR(VLOOKUP(J31,'KAYIT LİSTESİ'!$B$4:$H$1000,4,0)),"",(VLOOKUP(J31,'KAYIT LİSTESİ'!$B$4:$H$1000,4,0)))</f>
        <v/>
      </c>
      <c r="M31" s="52" t="str">
        <f>IF(ISERROR(VLOOKUP(J31,'KAYIT LİSTESİ'!$B$4:$H$1000,5,0)),"",(VLOOKUP(J31,'KAYIT LİSTESİ'!$B$4:$H$1000,5,0)))</f>
        <v/>
      </c>
      <c r="N31" s="52" t="str">
        <f>IF(ISERROR(VLOOKUP(J31,'KAYIT LİSTESİ'!$B$4:$H$1000,6,0)),"",(VLOOKUP(J31,'KAYIT LİSTESİ'!$B$4:$H$1000,6,0)))</f>
        <v/>
      </c>
      <c r="O31" s="367" t="str">
        <f t="shared" si="2"/>
        <v xml:space="preserve"> </v>
      </c>
      <c r="P31" s="27"/>
      <c r="Q31" s="25"/>
    </row>
    <row r="32" spans="1:22" ht="48" customHeight="1">
      <c r="A32" s="23">
        <v>25</v>
      </c>
      <c r="B32" s="23"/>
      <c r="C32" s="26"/>
      <c r="D32" s="333"/>
      <c r="E32" s="334"/>
      <c r="F32" s="27"/>
      <c r="G32" s="335" t="str">
        <f>IF(ISTEXT(F32)," ",IFERROR(VLOOKUP(SMALL(PUAN!$E$5:$G$109,COUNTIF(PUAN!$E$5:$G$109,"&lt;"&amp;F32)+1),PUAN!$E$5:$G$109,2,0),"    "))</f>
        <v xml:space="preserve">    </v>
      </c>
      <c r="I32" s="23">
        <v>5</v>
      </c>
      <c r="J32" s="24" t="s">
        <v>346</v>
      </c>
      <c r="K32" s="25" t="str">
        <f>IF(ISERROR(VLOOKUP(J32,'KAYIT LİSTESİ'!$B$4:$H$1000,2,0)),"",(VLOOKUP(J32,'KAYIT LİSTESİ'!$B$4:$H$1000,2,0)))</f>
        <v/>
      </c>
      <c r="L32" s="26" t="str">
        <f>IF(ISERROR(VLOOKUP(J32,'KAYIT LİSTESİ'!$B$4:$H$1000,4,0)),"",(VLOOKUP(J32,'KAYIT LİSTESİ'!$B$4:$H$1000,4,0)))</f>
        <v/>
      </c>
      <c r="M32" s="52" t="str">
        <f>IF(ISERROR(VLOOKUP(J32,'KAYIT LİSTESİ'!$B$4:$H$1000,5,0)),"",(VLOOKUP(J32,'KAYIT LİSTESİ'!$B$4:$H$1000,5,0)))</f>
        <v/>
      </c>
      <c r="N32" s="52" t="str">
        <f>IF(ISERROR(VLOOKUP(J32,'KAYIT LİSTESİ'!$B$4:$H$1000,6,0)),"",(VLOOKUP(J32,'KAYIT LİSTESİ'!$B$4:$H$1000,6,0)))</f>
        <v/>
      </c>
      <c r="O32" s="367" t="str">
        <f t="shared" si="2"/>
        <v xml:space="preserve"> </v>
      </c>
      <c r="P32" s="27"/>
      <c r="Q32" s="25"/>
    </row>
    <row r="33" spans="1:22" ht="48" customHeight="1">
      <c r="A33" s="23">
        <v>26</v>
      </c>
      <c r="B33" s="23"/>
      <c r="C33" s="26"/>
      <c r="D33" s="333"/>
      <c r="E33" s="334"/>
      <c r="F33" s="27"/>
      <c r="G33" s="335" t="str">
        <f>IF(ISTEXT(F33)," ",IFERROR(VLOOKUP(SMALL(PUAN!$E$5:$G$109,COUNTIF(PUAN!$E$5:$G$109,"&lt;"&amp;F33)+1),PUAN!$E$5:$G$109,2,0),"    "))</f>
        <v xml:space="preserve">    </v>
      </c>
      <c r="I33" s="23">
        <v>6</v>
      </c>
      <c r="J33" s="24" t="s">
        <v>347</v>
      </c>
      <c r="K33" s="25" t="str">
        <f>IF(ISERROR(VLOOKUP(J33,'KAYIT LİSTESİ'!$B$4:$H$1000,2,0)),"",(VLOOKUP(J33,'KAYIT LİSTESİ'!$B$4:$H$1000,2,0)))</f>
        <v/>
      </c>
      <c r="L33" s="26" t="str">
        <f>IF(ISERROR(VLOOKUP(J33,'KAYIT LİSTESİ'!$B$4:$H$1000,4,0)),"",(VLOOKUP(J33,'KAYIT LİSTESİ'!$B$4:$H$1000,4,0)))</f>
        <v/>
      </c>
      <c r="M33" s="52" t="str">
        <f>IF(ISERROR(VLOOKUP(J33,'KAYIT LİSTESİ'!$B$4:$H$1000,5,0)),"",(VLOOKUP(J33,'KAYIT LİSTESİ'!$B$4:$H$1000,5,0)))</f>
        <v/>
      </c>
      <c r="N33" s="52" t="str">
        <f>IF(ISERROR(VLOOKUP(J33,'KAYIT LİSTESİ'!$B$4:$H$1000,6,0)),"",(VLOOKUP(J33,'KAYIT LİSTESİ'!$B$4:$H$1000,6,0)))</f>
        <v/>
      </c>
      <c r="O33" s="367" t="str">
        <f t="shared" si="2"/>
        <v xml:space="preserve"> </v>
      </c>
      <c r="P33" s="27"/>
      <c r="Q33" s="25"/>
    </row>
    <row r="34" spans="1:22" ht="48" customHeight="1">
      <c r="A34" s="23">
        <v>27</v>
      </c>
      <c r="B34" s="23"/>
      <c r="C34" s="26"/>
      <c r="D34" s="333"/>
      <c r="E34" s="334"/>
      <c r="F34" s="27"/>
      <c r="G34" s="335" t="str">
        <f>IF(ISTEXT(F34)," ",IFERROR(VLOOKUP(SMALL(PUAN!$E$5:$G$109,COUNTIF(PUAN!$E$5:$G$109,"&lt;"&amp;F34)+1),PUAN!$E$5:$G$109,2,0),"    "))</f>
        <v xml:space="preserve">    </v>
      </c>
      <c r="I34" s="23">
        <v>7</v>
      </c>
      <c r="J34" s="24" t="s">
        <v>348</v>
      </c>
      <c r="K34" s="25" t="str">
        <f>IF(ISERROR(VLOOKUP(J34,'KAYIT LİSTESİ'!$B$4:$H$1000,2,0)),"",(VLOOKUP(J34,'KAYIT LİSTESİ'!$B$4:$H$1000,2,0)))</f>
        <v/>
      </c>
      <c r="L34" s="26" t="str">
        <f>IF(ISERROR(VLOOKUP(J34,'KAYIT LİSTESİ'!$B$4:$H$1000,4,0)),"",(VLOOKUP(J34,'KAYIT LİSTESİ'!$B$4:$H$1000,4,0)))</f>
        <v/>
      </c>
      <c r="M34" s="52" t="str">
        <f>IF(ISERROR(VLOOKUP(J34,'KAYIT LİSTESİ'!$B$4:$H$1000,5,0)),"",(VLOOKUP(J34,'KAYIT LİSTESİ'!$B$4:$H$1000,5,0)))</f>
        <v/>
      </c>
      <c r="N34" s="52" t="str">
        <f>IF(ISERROR(VLOOKUP(J34,'KAYIT LİSTESİ'!$B$4:$H$1000,6,0)),"",(VLOOKUP(J34,'KAYIT LİSTESİ'!$B$4:$H$1000,6,0)))</f>
        <v/>
      </c>
      <c r="O34" s="367" t="str">
        <f t="shared" si="2"/>
        <v xml:space="preserve"> </v>
      </c>
      <c r="P34" s="27"/>
      <c r="Q34" s="25"/>
    </row>
    <row r="35" spans="1:22" ht="48" customHeight="1">
      <c r="A35" s="23">
        <v>28</v>
      </c>
      <c r="B35" s="23"/>
      <c r="C35" s="26"/>
      <c r="D35" s="333"/>
      <c r="E35" s="334"/>
      <c r="F35" s="27"/>
      <c r="G35" s="335" t="str">
        <f>IF(ISTEXT(F35)," ",IFERROR(VLOOKUP(SMALL(PUAN!$E$5:$G$109,COUNTIF(PUAN!$E$5:$G$109,"&lt;"&amp;F35)+1),PUAN!$E$5:$G$109,2,0),"    "))</f>
        <v xml:space="preserve">    </v>
      </c>
      <c r="I35" s="23">
        <v>8</v>
      </c>
      <c r="J35" s="24" t="s">
        <v>349</v>
      </c>
      <c r="K35" s="25" t="str">
        <f>IF(ISERROR(VLOOKUP(J35,'KAYIT LİSTESİ'!$B$4:$H$1000,2,0)),"",(VLOOKUP(J35,'KAYIT LİSTESİ'!$B$4:$H$1000,2,0)))</f>
        <v/>
      </c>
      <c r="L35" s="26" t="str">
        <f>IF(ISERROR(VLOOKUP(J35,'KAYIT LİSTESİ'!$B$4:$H$1000,4,0)),"",(VLOOKUP(J35,'KAYIT LİSTESİ'!$B$4:$H$1000,4,0)))</f>
        <v/>
      </c>
      <c r="M35" s="52" t="str">
        <f>IF(ISERROR(VLOOKUP(J35,'KAYIT LİSTESİ'!$B$4:$H$1000,5,0)),"",(VLOOKUP(J35,'KAYIT LİSTESİ'!$B$4:$H$1000,5,0)))</f>
        <v/>
      </c>
      <c r="N35" s="52" t="str">
        <f>IF(ISERROR(VLOOKUP(J35,'KAYIT LİSTESİ'!$B$4:$H$1000,6,0)),"",(VLOOKUP(J35,'KAYIT LİSTESİ'!$B$4:$H$1000,6,0)))</f>
        <v/>
      </c>
      <c r="O35" s="371" t="str">
        <f t="shared" si="2"/>
        <v xml:space="preserve"> </v>
      </c>
      <c r="P35" s="27"/>
      <c r="Q35" s="25"/>
    </row>
    <row r="36" spans="1:22" ht="14.25" customHeight="1">
      <c r="A36" s="31" t="s">
        <v>19</v>
      </c>
      <c r="B36" s="31"/>
      <c r="C36" s="31"/>
      <c r="D36" s="60"/>
      <c r="E36" s="53" t="s">
        <v>0</v>
      </c>
      <c r="F36" s="47" t="s">
        <v>1</v>
      </c>
      <c r="G36" s="28"/>
      <c r="H36" s="32" t="s">
        <v>2</v>
      </c>
      <c r="M36" s="56" t="s">
        <v>3</v>
      </c>
      <c r="N36" s="57" t="s">
        <v>3</v>
      </c>
      <c r="O36" s="57"/>
      <c r="P36" s="28" t="s">
        <v>3</v>
      </c>
      <c r="Q36" s="31"/>
      <c r="R36" s="33"/>
      <c r="U36" s="320">
        <v>4852</v>
      </c>
      <c r="V36" s="20">
        <v>1224</v>
      </c>
    </row>
    <row r="37" spans="1:22">
      <c r="U37" s="320">
        <v>4854</v>
      </c>
      <c r="V37" s="20">
        <v>1223</v>
      </c>
    </row>
    <row r="38" spans="1:22">
      <c r="U38" s="320">
        <v>4856</v>
      </c>
      <c r="V38" s="20">
        <v>1222</v>
      </c>
    </row>
    <row r="39" spans="1:22">
      <c r="U39" s="320">
        <v>4858</v>
      </c>
      <c r="V39" s="20">
        <v>1221</v>
      </c>
    </row>
    <row r="40" spans="1:22">
      <c r="U40" s="320">
        <v>4860</v>
      </c>
      <c r="V40" s="20">
        <v>1220</v>
      </c>
    </row>
    <row r="41" spans="1:22">
      <c r="U41" s="320">
        <v>4862</v>
      </c>
      <c r="V41" s="20">
        <v>1219</v>
      </c>
    </row>
    <row r="42" spans="1:22">
      <c r="U42" s="320">
        <v>4864</v>
      </c>
      <c r="V42" s="20">
        <v>1218</v>
      </c>
    </row>
    <row r="43" spans="1:22">
      <c r="U43" s="320">
        <v>4866</v>
      </c>
      <c r="V43" s="20">
        <v>1217</v>
      </c>
    </row>
    <row r="44" spans="1:22">
      <c r="U44" s="320">
        <v>4868</v>
      </c>
      <c r="V44" s="20">
        <v>1216</v>
      </c>
    </row>
    <row r="45" spans="1:22">
      <c r="U45" s="320">
        <v>4870</v>
      </c>
      <c r="V45" s="20">
        <v>1215</v>
      </c>
    </row>
    <row r="46" spans="1:22">
      <c r="U46" s="320">
        <v>4872</v>
      </c>
      <c r="V46" s="20">
        <v>1214</v>
      </c>
    </row>
    <row r="47" spans="1:22">
      <c r="U47" s="320">
        <v>4874</v>
      </c>
      <c r="V47" s="20">
        <v>1213</v>
      </c>
    </row>
    <row r="48" spans="1:22">
      <c r="U48" s="320">
        <v>4876</v>
      </c>
      <c r="V48" s="20">
        <v>1212</v>
      </c>
    </row>
    <row r="49" spans="21:22">
      <c r="U49" s="320">
        <v>4877</v>
      </c>
      <c r="V49" s="20">
        <v>1211</v>
      </c>
    </row>
    <row r="50" spans="21:22">
      <c r="U50" s="320">
        <v>4879</v>
      </c>
      <c r="V50" s="20">
        <v>1210</v>
      </c>
    </row>
    <row r="51" spans="21:22">
      <c r="U51" s="320">
        <v>4881</v>
      </c>
      <c r="V51" s="20">
        <v>1209</v>
      </c>
    </row>
    <row r="52" spans="21:22">
      <c r="U52" s="320">
        <v>4883</v>
      </c>
      <c r="V52" s="20">
        <v>1208</v>
      </c>
    </row>
    <row r="53" spans="21:22">
      <c r="U53" s="320">
        <v>4885</v>
      </c>
      <c r="V53" s="20">
        <v>1207</v>
      </c>
    </row>
    <row r="54" spans="21:22">
      <c r="U54" s="320">
        <v>4887</v>
      </c>
      <c r="V54" s="20">
        <v>1206</v>
      </c>
    </row>
    <row r="55" spans="21:22">
      <c r="U55" s="320">
        <v>4889</v>
      </c>
      <c r="V55" s="20">
        <v>1205</v>
      </c>
    </row>
    <row r="56" spans="21:22">
      <c r="U56" s="320">
        <v>4891</v>
      </c>
      <c r="V56" s="20">
        <v>1204</v>
      </c>
    </row>
    <row r="57" spans="21:22">
      <c r="U57" s="320">
        <v>4893</v>
      </c>
      <c r="V57" s="20">
        <v>1203</v>
      </c>
    </row>
    <row r="58" spans="21:22">
      <c r="U58" s="320">
        <v>4895</v>
      </c>
      <c r="V58" s="20">
        <v>1202</v>
      </c>
    </row>
    <row r="59" spans="21:22">
      <c r="U59" s="320">
        <v>4897</v>
      </c>
      <c r="V59" s="20">
        <v>1201</v>
      </c>
    </row>
    <row r="60" spans="21:22">
      <c r="U60" s="320">
        <v>4899</v>
      </c>
      <c r="V60" s="20">
        <v>1200</v>
      </c>
    </row>
    <row r="61" spans="21:22">
      <c r="U61" s="320">
        <v>4901</v>
      </c>
      <c r="V61" s="20">
        <v>1199</v>
      </c>
    </row>
    <row r="62" spans="21:22">
      <c r="U62" s="320">
        <v>4903</v>
      </c>
      <c r="V62" s="20">
        <v>1198</v>
      </c>
    </row>
    <row r="63" spans="21:22">
      <c r="U63" s="320">
        <v>4905</v>
      </c>
      <c r="V63" s="20">
        <v>1197</v>
      </c>
    </row>
    <row r="64" spans="21:22">
      <c r="U64" s="320">
        <v>4907</v>
      </c>
      <c r="V64" s="20">
        <v>1196</v>
      </c>
    </row>
    <row r="65" spans="21:22">
      <c r="U65" s="320">
        <v>4909</v>
      </c>
      <c r="V65" s="20">
        <v>1195</v>
      </c>
    </row>
    <row r="66" spans="21:22">
      <c r="U66" s="320">
        <v>4911</v>
      </c>
      <c r="V66" s="20">
        <v>1194</v>
      </c>
    </row>
    <row r="67" spans="21:22">
      <c r="U67" s="320">
        <v>4913</v>
      </c>
      <c r="V67" s="20">
        <v>1193</v>
      </c>
    </row>
    <row r="68" spans="21:22">
      <c r="U68" s="320">
        <v>4915</v>
      </c>
      <c r="V68" s="20">
        <v>1192</v>
      </c>
    </row>
    <row r="69" spans="21:22">
      <c r="U69" s="320">
        <v>4917</v>
      </c>
      <c r="V69" s="20">
        <v>1191</v>
      </c>
    </row>
    <row r="70" spans="21:22">
      <c r="U70" s="320">
        <v>4919</v>
      </c>
      <c r="V70" s="20">
        <v>1190</v>
      </c>
    </row>
    <row r="71" spans="21:22">
      <c r="U71" s="320">
        <v>4921</v>
      </c>
      <c r="V71" s="20">
        <v>1189</v>
      </c>
    </row>
    <row r="72" spans="21:22">
      <c r="U72" s="320">
        <v>4923</v>
      </c>
      <c r="V72" s="20">
        <v>1188</v>
      </c>
    </row>
    <row r="73" spans="21:22">
      <c r="U73" s="320">
        <v>4925</v>
      </c>
      <c r="V73" s="20">
        <v>1187</v>
      </c>
    </row>
    <row r="74" spans="21:22">
      <c r="U74" s="320">
        <v>4927</v>
      </c>
      <c r="V74" s="20">
        <v>1186</v>
      </c>
    </row>
    <row r="75" spans="21:22">
      <c r="U75" s="320">
        <v>4929</v>
      </c>
      <c r="V75" s="20">
        <v>1185</v>
      </c>
    </row>
    <row r="76" spans="21:22">
      <c r="U76" s="320">
        <v>4931</v>
      </c>
      <c r="V76" s="20">
        <v>1184</v>
      </c>
    </row>
    <row r="77" spans="21:22">
      <c r="U77" s="320">
        <v>4933</v>
      </c>
      <c r="V77" s="20">
        <v>1183</v>
      </c>
    </row>
    <row r="78" spans="21:22">
      <c r="U78" s="320">
        <v>4935</v>
      </c>
      <c r="V78" s="20">
        <v>1182</v>
      </c>
    </row>
    <row r="79" spans="21:22">
      <c r="U79" s="320">
        <v>4937</v>
      </c>
      <c r="V79" s="20">
        <v>1181</v>
      </c>
    </row>
    <row r="80" spans="21:22">
      <c r="U80" s="320">
        <v>4939</v>
      </c>
      <c r="V80" s="20">
        <v>1180</v>
      </c>
    </row>
    <row r="81" spans="21:22">
      <c r="U81" s="320">
        <v>4941</v>
      </c>
      <c r="V81" s="20">
        <v>1179</v>
      </c>
    </row>
    <row r="82" spans="21:22">
      <c r="U82" s="320">
        <v>4943</v>
      </c>
      <c r="V82" s="20">
        <v>1178</v>
      </c>
    </row>
    <row r="83" spans="21:22">
      <c r="U83" s="320">
        <v>4944</v>
      </c>
      <c r="V83" s="20">
        <v>1177</v>
      </c>
    </row>
    <row r="84" spans="21:22">
      <c r="U84" s="320">
        <v>4946</v>
      </c>
      <c r="V84" s="20">
        <v>1176</v>
      </c>
    </row>
    <row r="85" spans="21:22">
      <c r="U85" s="320">
        <v>4948</v>
      </c>
      <c r="V85" s="20">
        <v>1175</v>
      </c>
    </row>
    <row r="86" spans="21:22">
      <c r="U86" s="320">
        <v>4950</v>
      </c>
      <c r="V86" s="20">
        <v>1174</v>
      </c>
    </row>
    <row r="87" spans="21:22">
      <c r="U87" s="320">
        <v>4952</v>
      </c>
      <c r="V87" s="20">
        <v>1173</v>
      </c>
    </row>
    <row r="88" spans="21:22">
      <c r="U88" s="320">
        <v>4954</v>
      </c>
      <c r="V88" s="20">
        <v>1172</v>
      </c>
    </row>
    <row r="89" spans="21:22">
      <c r="U89" s="320">
        <v>4956</v>
      </c>
      <c r="V89" s="20">
        <v>1171</v>
      </c>
    </row>
    <row r="90" spans="21:22">
      <c r="U90" s="320">
        <v>4958</v>
      </c>
      <c r="V90" s="20">
        <v>1170</v>
      </c>
    </row>
    <row r="91" spans="21:22">
      <c r="U91" s="320">
        <v>4960</v>
      </c>
      <c r="V91" s="20">
        <v>1169</v>
      </c>
    </row>
    <row r="92" spans="21:22">
      <c r="U92" s="320">
        <v>4962</v>
      </c>
      <c r="V92" s="20">
        <v>1168</v>
      </c>
    </row>
    <row r="93" spans="21:22">
      <c r="U93" s="320">
        <v>4964</v>
      </c>
      <c r="V93" s="20">
        <v>1167</v>
      </c>
    </row>
    <row r="94" spans="21:22">
      <c r="U94" s="320">
        <v>4966</v>
      </c>
      <c r="V94" s="20">
        <v>1166</v>
      </c>
    </row>
    <row r="95" spans="21:22">
      <c r="U95" s="320">
        <v>4968</v>
      </c>
      <c r="V95" s="20">
        <v>1165</v>
      </c>
    </row>
    <row r="96" spans="21:22">
      <c r="U96" s="320">
        <v>4970</v>
      </c>
      <c r="V96" s="20">
        <v>1164</v>
      </c>
    </row>
    <row r="97" spans="21:22">
      <c r="U97" s="320">
        <v>4972</v>
      </c>
      <c r="V97" s="20">
        <v>1163</v>
      </c>
    </row>
    <row r="98" spans="21:22">
      <c r="U98" s="320">
        <v>4974</v>
      </c>
      <c r="V98" s="20">
        <v>1162</v>
      </c>
    </row>
    <row r="99" spans="21:22">
      <c r="U99" s="320">
        <v>4976</v>
      </c>
      <c r="V99" s="20">
        <v>1161</v>
      </c>
    </row>
    <row r="100" spans="21:22">
      <c r="U100" s="320">
        <v>4978</v>
      </c>
      <c r="V100" s="20">
        <v>1160</v>
      </c>
    </row>
    <row r="101" spans="21:22">
      <c r="U101" s="320">
        <v>4980</v>
      </c>
      <c r="V101" s="20">
        <v>1159</v>
      </c>
    </row>
    <row r="102" spans="21:22">
      <c r="U102" s="320">
        <v>4982</v>
      </c>
      <c r="V102" s="20">
        <v>1158</v>
      </c>
    </row>
    <row r="103" spans="21:22">
      <c r="U103" s="320">
        <v>4984</v>
      </c>
      <c r="V103" s="20">
        <v>1157</v>
      </c>
    </row>
    <row r="104" spans="21:22">
      <c r="U104" s="320">
        <v>4986</v>
      </c>
      <c r="V104" s="20">
        <v>1156</v>
      </c>
    </row>
    <row r="105" spans="21:22">
      <c r="U105" s="320">
        <v>4988</v>
      </c>
      <c r="V105" s="20">
        <v>1155</v>
      </c>
    </row>
    <row r="106" spans="21:22">
      <c r="U106" s="320">
        <v>4990</v>
      </c>
      <c r="V106" s="20">
        <v>1154</v>
      </c>
    </row>
    <row r="107" spans="21:22">
      <c r="U107" s="320">
        <v>4992</v>
      </c>
      <c r="V107" s="20">
        <v>1153</v>
      </c>
    </row>
    <row r="108" spans="21:22">
      <c r="U108" s="320">
        <v>4994</v>
      </c>
      <c r="V108" s="20">
        <v>1152</v>
      </c>
    </row>
    <row r="109" spans="21:22">
      <c r="U109" s="320">
        <v>4996</v>
      </c>
      <c r="V109" s="20">
        <v>1151</v>
      </c>
    </row>
    <row r="110" spans="21:22">
      <c r="U110" s="320">
        <v>4998</v>
      </c>
      <c r="V110" s="20">
        <v>1150</v>
      </c>
    </row>
    <row r="111" spans="21:22">
      <c r="U111" s="320">
        <v>5000</v>
      </c>
      <c r="V111" s="20">
        <v>1149</v>
      </c>
    </row>
    <row r="112" spans="21:22">
      <c r="U112" s="320">
        <v>5002</v>
      </c>
      <c r="V112" s="20">
        <v>1148</v>
      </c>
    </row>
    <row r="113" spans="21:22">
      <c r="U113" s="320">
        <v>5004</v>
      </c>
      <c r="V113" s="20">
        <v>1147</v>
      </c>
    </row>
    <row r="114" spans="21:22">
      <c r="U114" s="320">
        <v>5006</v>
      </c>
      <c r="V114" s="20">
        <v>1146</v>
      </c>
    </row>
    <row r="115" spans="21:22">
      <c r="U115" s="320">
        <v>5008</v>
      </c>
      <c r="V115" s="20">
        <v>1145</v>
      </c>
    </row>
    <row r="116" spans="21:22">
      <c r="U116" s="320">
        <v>5010</v>
      </c>
      <c r="V116" s="20">
        <v>1144</v>
      </c>
    </row>
    <row r="117" spans="21:22">
      <c r="U117" s="320">
        <v>5012</v>
      </c>
      <c r="V117" s="20">
        <v>1143</v>
      </c>
    </row>
    <row r="118" spans="21:22">
      <c r="U118" s="320">
        <v>5014</v>
      </c>
      <c r="V118" s="20">
        <v>1142</v>
      </c>
    </row>
    <row r="119" spans="21:22">
      <c r="U119" s="320">
        <v>5016</v>
      </c>
      <c r="V119" s="20">
        <v>1141</v>
      </c>
    </row>
    <row r="120" spans="21:22">
      <c r="U120" s="320">
        <v>5018</v>
      </c>
      <c r="V120" s="20">
        <v>1140</v>
      </c>
    </row>
    <row r="121" spans="21:22">
      <c r="U121" s="320">
        <v>5020</v>
      </c>
      <c r="V121" s="20">
        <v>1139</v>
      </c>
    </row>
    <row r="122" spans="21:22">
      <c r="U122" s="320">
        <v>5022</v>
      </c>
      <c r="V122" s="20">
        <v>1138</v>
      </c>
    </row>
    <row r="123" spans="21:22">
      <c r="U123" s="320">
        <v>5024</v>
      </c>
      <c r="V123" s="20">
        <v>1137</v>
      </c>
    </row>
    <row r="124" spans="21:22">
      <c r="U124" s="320">
        <v>5026</v>
      </c>
      <c r="V124" s="20">
        <v>1136</v>
      </c>
    </row>
    <row r="125" spans="21:22">
      <c r="U125" s="320">
        <v>5028</v>
      </c>
      <c r="V125" s="20">
        <v>1135</v>
      </c>
    </row>
    <row r="126" spans="21:22">
      <c r="U126" s="320">
        <v>5030</v>
      </c>
      <c r="V126" s="20">
        <v>1134</v>
      </c>
    </row>
    <row r="127" spans="21:22">
      <c r="U127" s="320">
        <v>5032</v>
      </c>
      <c r="V127" s="20">
        <v>1133</v>
      </c>
    </row>
    <row r="128" spans="21:22">
      <c r="U128" s="320">
        <v>5035</v>
      </c>
      <c r="V128" s="20">
        <v>1132</v>
      </c>
    </row>
    <row r="129" spans="21:22">
      <c r="U129" s="320">
        <v>5037</v>
      </c>
      <c r="V129" s="20">
        <v>1131</v>
      </c>
    </row>
    <row r="130" spans="21:22">
      <c r="U130" s="320">
        <v>5039</v>
      </c>
      <c r="V130" s="20">
        <v>1130</v>
      </c>
    </row>
    <row r="131" spans="21:22">
      <c r="U131" s="320">
        <v>5041</v>
      </c>
      <c r="V131" s="20">
        <v>1129</v>
      </c>
    </row>
    <row r="132" spans="21:22">
      <c r="U132" s="320">
        <v>5043</v>
      </c>
      <c r="V132" s="20">
        <v>1128</v>
      </c>
    </row>
    <row r="133" spans="21:22">
      <c r="U133" s="320">
        <v>5045</v>
      </c>
      <c r="V133" s="20">
        <v>1127</v>
      </c>
    </row>
    <row r="134" spans="21:22">
      <c r="U134" s="320">
        <v>5047</v>
      </c>
      <c r="V134" s="20">
        <v>1126</v>
      </c>
    </row>
    <row r="135" spans="21:22">
      <c r="U135" s="320">
        <v>5049</v>
      </c>
      <c r="V135" s="20">
        <v>1125</v>
      </c>
    </row>
    <row r="136" spans="21:22">
      <c r="U136" s="320">
        <v>5051</v>
      </c>
      <c r="V136" s="20">
        <v>1124</v>
      </c>
    </row>
    <row r="137" spans="21:22">
      <c r="U137" s="320">
        <v>5053</v>
      </c>
      <c r="V137" s="20">
        <v>1123</v>
      </c>
    </row>
    <row r="138" spans="21:22">
      <c r="U138" s="320">
        <v>5055</v>
      </c>
      <c r="V138" s="20">
        <v>1122</v>
      </c>
    </row>
    <row r="139" spans="21:22">
      <c r="U139" s="320">
        <v>5057</v>
      </c>
      <c r="V139" s="20">
        <v>1121</v>
      </c>
    </row>
    <row r="140" spans="21:22">
      <c r="U140" s="320">
        <v>5059</v>
      </c>
      <c r="V140" s="20">
        <v>1120</v>
      </c>
    </row>
    <row r="141" spans="21:22">
      <c r="U141" s="320">
        <v>5061</v>
      </c>
      <c r="V141" s="20">
        <v>1119</v>
      </c>
    </row>
    <row r="142" spans="21:22">
      <c r="U142" s="320">
        <v>5063</v>
      </c>
      <c r="V142" s="20">
        <v>1118</v>
      </c>
    </row>
    <row r="143" spans="21:22">
      <c r="U143" s="320">
        <v>5065</v>
      </c>
      <c r="V143" s="20">
        <v>1117</v>
      </c>
    </row>
    <row r="144" spans="21:22">
      <c r="U144" s="320">
        <v>5067</v>
      </c>
      <c r="V144" s="20">
        <v>1116</v>
      </c>
    </row>
    <row r="145" spans="21:22">
      <c r="U145" s="320">
        <v>5069</v>
      </c>
      <c r="V145" s="20">
        <v>1115</v>
      </c>
    </row>
    <row r="146" spans="21:22">
      <c r="U146" s="320">
        <v>5071</v>
      </c>
      <c r="V146" s="20">
        <v>1114</v>
      </c>
    </row>
    <row r="147" spans="21:22">
      <c r="U147" s="320">
        <v>5073</v>
      </c>
      <c r="V147" s="20">
        <v>1113</v>
      </c>
    </row>
    <row r="148" spans="21:22">
      <c r="U148" s="320">
        <v>5075</v>
      </c>
      <c r="V148" s="20">
        <v>1112</v>
      </c>
    </row>
    <row r="149" spans="21:22">
      <c r="U149" s="320">
        <v>5077</v>
      </c>
      <c r="V149" s="20">
        <v>1111</v>
      </c>
    </row>
    <row r="150" spans="21:22">
      <c r="U150" s="320">
        <v>5079</v>
      </c>
      <c r="V150" s="20">
        <v>1110</v>
      </c>
    </row>
    <row r="151" spans="21:22">
      <c r="U151" s="320">
        <v>5081</v>
      </c>
      <c r="V151" s="20">
        <v>1109</v>
      </c>
    </row>
    <row r="152" spans="21:22">
      <c r="U152" s="320">
        <v>5083</v>
      </c>
      <c r="V152" s="20">
        <v>1108</v>
      </c>
    </row>
    <row r="153" spans="21:22">
      <c r="U153" s="320">
        <v>5085</v>
      </c>
      <c r="V153" s="20">
        <v>1107</v>
      </c>
    </row>
    <row r="154" spans="21:22">
      <c r="U154" s="320">
        <v>5087</v>
      </c>
      <c r="V154" s="20">
        <v>1106</v>
      </c>
    </row>
    <row r="155" spans="21:22">
      <c r="U155" s="320">
        <v>5089</v>
      </c>
      <c r="V155" s="20">
        <v>1105</v>
      </c>
    </row>
    <row r="156" spans="21:22">
      <c r="U156" s="320">
        <v>5091</v>
      </c>
      <c r="V156" s="20">
        <v>1104</v>
      </c>
    </row>
    <row r="157" spans="21:22">
      <c r="U157" s="320">
        <v>5093</v>
      </c>
      <c r="V157" s="20">
        <v>1103</v>
      </c>
    </row>
    <row r="158" spans="21:22">
      <c r="U158" s="320">
        <v>5095</v>
      </c>
      <c r="V158" s="20">
        <v>1102</v>
      </c>
    </row>
    <row r="159" spans="21:22">
      <c r="U159" s="320">
        <v>5097</v>
      </c>
      <c r="V159" s="20">
        <v>1101</v>
      </c>
    </row>
    <row r="160" spans="21:22">
      <c r="U160" s="320">
        <v>5100</v>
      </c>
      <c r="V160" s="20">
        <v>1100</v>
      </c>
    </row>
    <row r="161" spans="21:22">
      <c r="U161" s="320">
        <v>5102</v>
      </c>
      <c r="V161" s="20">
        <v>1099</v>
      </c>
    </row>
    <row r="162" spans="21:22">
      <c r="U162" s="320">
        <v>5104</v>
      </c>
      <c r="V162" s="20">
        <v>1098</v>
      </c>
    </row>
    <row r="163" spans="21:22">
      <c r="U163" s="320">
        <v>5106</v>
      </c>
      <c r="V163" s="20">
        <v>1097</v>
      </c>
    </row>
    <row r="164" spans="21:22">
      <c r="U164" s="320">
        <v>5108</v>
      </c>
      <c r="V164" s="20">
        <v>1096</v>
      </c>
    </row>
    <row r="165" spans="21:22">
      <c r="U165" s="320">
        <v>5110</v>
      </c>
      <c r="V165" s="20">
        <v>1095</v>
      </c>
    </row>
    <row r="166" spans="21:22">
      <c r="U166" s="320">
        <v>5112</v>
      </c>
      <c r="V166" s="20">
        <v>1094</v>
      </c>
    </row>
    <row r="167" spans="21:22">
      <c r="U167" s="320">
        <v>5114</v>
      </c>
      <c r="V167" s="20">
        <v>1093</v>
      </c>
    </row>
    <row r="168" spans="21:22">
      <c r="U168" s="320">
        <v>5116</v>
      </c>
      <c r="V168" s="20">
        <v>1092</v>
      </c>
    </row>
    <row r="169" spans="21:22">
      <c r="U169" s="320">
        <v>5118</v>
      </c>
      <c r="V169" s="20">
        <v>1091</v>
      </c>
    </row>
    <row r="170" spans="21:22">
      <c r="U170" s="320">
        <v>5120</v>
      </c>
      <c r="V170" s="20">
        <v>1090</v>
      </c>
    </row>
    <row r="171" spans="21:22">
      <c r="U171" s="320">
        <v>5122</v>
      </c>
      <c r="V171" s="20">
        <v>1089</v>
      </c>
    </row>
    <row r="172" spans="21:22">
      <c r="U172" s="320">
        <v>5124</v>
      </c>
      <c r="V172" s="20">
        <v>1088</v>
      </c>
    </row>
    <row r="173" spans="21:22">
      <c r="U173" s="320">
        <v>5126</v>
      </c>
      <c r="V173" s="20">
        <v>1087</v>
      </c>
    </row>
    <row r="174" spans="21:22">
      <c r="U174" s="320">
        <v>5128</v>
      </c>
      <c r="V174" s="20">
        <v>1086</v>
      </c>
    </row>
    <row r="175" spans="21:22">
      <c r="U175" s="320">
        <v>5130</v>
      </c>
      <c r="V175" s="20">
        <v>1085</v>
      </c>
    </row>
    <row r="176" spans="21:22">
      <c r="U176" s="320">
        <v>5132</v>
      </c>
      <c r="V176" s="20">
        <v>1084</v>
      </c>
    </row>
    <row r="177" spans="21:22">
      <c r="U177" s="320">
        <v>5134</v>
      </c>
      <c r="V177" s="20">
        <v>1083</v>
      </c>
    </row>
    <row r="178" spans="21:22">
      <c r="U178" s="320">
        <v>5136</v>
      </c>
      <c r="V178" s="20">
        <v>1082</v>
      </c>
    </row>
    <row r="179" spans="21:22">
      <c r="U179" s="320">
        <v>5138</v>
      </c>
      <c r="V179" s="20">
        <v>1081</v>
      </c>
    </row>
    <row r="180" spans="21:22">
      <c r="U180" s="320">
        <v>5141</v>
      </c>
      <c r="V180" s="20">
        <v>1080</v>
      </c>
    </row>
    <row r="181" spans="21:22">
      <c r="U181" s="320">
        <v>5143</v>
      </c>
      <c r="V181" s="20">
        <v>1079</v>
      </c>
    </row>
    <row r="182" spans="21:22">
      <c r="U182" s="320">
        <v>5145</v>
      </c>
      <c r="V182" s="20">
        <v>1078</v>
      </c>
    </row>
    <row r="183" spans="21:22">
      <c r="U183" s="320">
        <v>5147</v>
      </c>
      <c r="V183" s="20">
        <v>1077</v>
      </c>
    </row>
    <row r="184" spans="21:22">
      <c r="U184" s="320">
        <v>5149</v>
      </c>
      <c r="V184" s="20">
        <v>1076</v>
      </c>
    </row>
    <row r="185" spans="21:22">
      <c r="U185" s="320">
        <v>5151</v>
      </c>
      <c r="V185" s="20">
        <v>1075</v>
      </c>
    </row>
    <row r="186" spans="21:22">
      <c r="U186" s="320">
        <v>5153</v>
      </c>
      <c r="V186" s="20">
        <v>1074</v>
      </c>
    </row>
    <row r="187" spans="21:22">
      <c r="U187" s="320">
        <v>5155</v>
      </c>
      <c r="V187" s="20">
        <v>1073</v>
      </c>
    </row>
    <row r="188" spans="21:22">
      <c r="U188" s="320">
        <v>5157</v>
      </c>
      <c r="V188" s="20">
        <v>1072</v>
      </c>
    </row>
    <row r="189" spans="21:22">
      <c r="U189" s="320">
        <v>5159</v>
      </c>
      <c r="V189" s="20">
        <v>1071</v>
      </c>
    </row>
    <row r="190" spans="21:22">
      <c r="U190" s="320">
        <v>5161</v>
      </c>
      <c r="V190" s="20">
        <v>1070</v>
      </c>
    </row>
    <row r="191" spans="21:22">
      <c r="U191" s="320">
        <v>5163</v>
      </c>
      <c r="V191" s="20">
        <v>1069</v>
      </c>
    </row>
    <row r="192" spans="21:22">
      <c r="U192" s="320">
        <v>5165</v>
      </c>
      <c r="V192" s="20">
        <v>1068</v>
      </c>
    </row>
    <row r="193" spans="21:22">
      <c r="U193" s="320">
        <v>5167</v>
      </c>
      <c r="V193" s="20">
        <v>1067</v>
      </c>
    </row>
    <row r="194" spans="21:22">
      <c r="U194" s="320">
        <v>5169</v>
      </c>
      <c r="V194" s="20">
        <v>1066</v>
      </c>
    </row>
    <row r="195" spans="21:22">
      <c r="U195" s="320">
        <v>5172</v>
      </c>
      <c r="V195" s="20">
        <v>1065</v>
      </c>
    </row>
    <row r="196" spans="21:22">
      <c r="U196" s="320">
        <v>5174</v>
      </c>
      <c r="V196" s="20">
        <v>1064</v>
      </c>
    </row>
    <row r="197" spans="21:22">
      <c r="U197" s="320">
        <v>5176</v>
      </c>
      <c r="V197" s="20">
        <v>1063</v>
      </c>
    </row>
    <row r="198" spans="21:22">
      <c r="U198" s="320">
        <v>5178</v>
      </c>
      <c r="V198" s="20">
        <v>1062</v>
      </c>
    </row>
    <row r="199" spans="21:22">
      <c r="U199" s="320">
        <v>5180</v>
      </c>
      <c r="V199" s="20">
        <v>1061</v>
      </c>
    </row>
    <row r="200" spans="21:22">
      <c r="U200" s="320">
        <v>5182</v>
      </c>
      <c r="V200" s="20">
        <v>1060</v>
      </c>
    </row>
    <row r="201" spans="21:22">
      <c r="U201" s="320">
        <v>5184</v>
      </c>
      <c r="V201" s="20">
        <v>1059</v>
      </c>
    </row>
    <row r="202" spans="21:22">
      <c r="U202" s="320">
        <v>5186</v>
      </c>
      <c r="V202" s="20">
        <v>1058</v>
      </c>
    </row>
    <row r="203" spans="21:22">
      <c r="U203" s="320">
        <v>5188</v>
      </c>
      <c r="V203" s="20">
        <v>1057</v>
      </c>
    </row>
    <row r="204" spans="21:22">
      <c r="U204" s="320">
        <v>5190</v>
      </c>
      <c r="V204" s="20">
        <v>1056</v>
      </c>
    </row>
    <row r="205" spans="21:22">
      <c r="U205" s="320">
        <v>5192</v>
      </c>
      <c r="V205" s="20">
        <v>1055</v>
      </c>
    </row>
    <row r="206" spans="21:22">
      <c r="U206" s="320">
        <v>5194</v>
      </c>
      <c r="V206" s="20">
        <v>1054</v>
      </c>
    </row>
    <row r="207" spans="21:22">
      <c r="U207" s="320">
        <v>5197</v>
      </c>
      <c r="V207" s="20">
        <v>1053</v>
      </c>
    </row>
    <row r="208" spans="21:22">
      <c r="U208" s="320">
        <v>5199</v>
      </c>
      <c r="V208" s="20">
        <v>1052</v>
      </c>
    </row>
    <row r="209" spans="21:22">
      <c r="U209" s="320">
        <v>5201</v>
      </c>
      <c r="V209" s="20">
        <v>1051</v>
      </c>
    </row>
    <row r="210" spans="21:22">
      <c r="U210" s="320">
        <v>5203</v>
      </c>
      <c r="V210" s="20">
        <v>1050</v>
      </c>
    </row>
    <row r="211" spans="21:22">
      <c r="U211" s="320">
        <v>5205</v>
      </c>
      <c r="V211" s="20">
        <v>1049</v>
      </c>
    </row>
    <row r="212" spans="21:22">
      <c r="U212" s="320">
        <v>5207</v>
      </c>
      <c r="V212" s="20">
        <v>1048</v>
      </c>
    </row>
    <row r="213" spans="21:22">
      <c r="U213" s="320">
        <v>5209</v>
      </c>
      <c r="V213" s="20">
        <v>1047</v>
      </c>
    </row>
    <row r="214" spans="21:22">
      <c r="U214" s="320">
        <v>5211</v>
      </c>
      <c r="V214" s="20">
        <v>1046</v>
      </c>
    </row>
    <row r="215" spans="21:22">
      <c r="U215" s="320">
        <v>5213</v>
      </c>
      <c r="V215" s="20">
        <v>1045</v>
      </c>
    </row>
    <row r="216" spans="21:22">
      <c r="U216" s="320">
        <v>5215</v>
      </c>
      <c r="V216" s="20">
        <v>1044</v>
      </c>
    </row>
    <row r="217" spans="21:22">
      <c r="U217" s="320">
        <v>5217</v>
      </c>
      <c r="V217" s="20">
        <v>1043</v>
      </c>
    </row>
    <row r="218" spans="21:22">
      <c r="U218" s="320">
        <v>5220</v>
      </c>
      <c r="V218" s="20">
        <v>1042</v>
      </c>
    </row>
    <row r="219" spans="21:22">
      <c r="U219" s="320">
        <v>5222</v>
      </c>
      <c r="V219" s="20">
        <v>1041</v>
      </c>
    </row>
    <row r="220" spans="21:22">
      <c r="U220" s="320">
        <v>5224</v>
      </c>
      <c r="V220" s="20">
        <v>1040</v>
      </c>
    </row>
    <row r="221" spans="21:22">
      <c r="U221" s="320">
        <v>5226</v>
      </c>
      <c r="V221" s="20">
        <v>1039</v>
      </c>
    </row>
    <row r="222" spans="21:22">
      <c r="U222" s="320">
        <v>5228</v>
      </c>
      <c r="V222" s="20">
        <v>1038</v>
      </c>
    </row>
    <row r="223" spans="21:22">
      <c r="U223" s="320">
        <v>5230</v>
      </c>
      <c r="V223" s="20">
        <v>1037</v>
      </c>
    </row>
    <row r="224" spans="21:22">
      <c r="U224" s="320">
        <v>5232</v>
      </c>
      <c r="V224" s="20">
        <v>1036</v>
      </c>
    </row>
    <row r="225" spans="21:22">
      <c r="U225" s="320">
        <v>5234</v>
      </c>
      <c r="V225" s="20">
        <v>1035</v>
      </c>
    </row>
    <row r="226" spans="21:22">
      <c r="U226" s="320">
        <v>5236</v>
      </c>
      <c r="V226" s="20">
        <v>1034</v>
      </c>
    </row>
    <row r="227" spans="21:22">
      <c r="U227" s="320">
        <v>5238</v>
      </c>
      <c r="V227" s="20">
        <v>1033</v>
      </c>
    </row>
    <row r="228" spans="21:22">
      <c r="U228" s="320">
        <v>5240</v>
      </c>
      <c r="V228" s="20">
        <v>1032</v>
      </c>
    </row>
    <row r="229" spans="21:22">
      <c r="U229" s="320">
        <v>5243</v>
      </c>
      <c r="V229" s="20">
        <v>1031</v>
      </c>
    </row>
    <row r="230" spans="21:22">
      <c r="U230" s="320">
        <v>5245</v>
      </c>
      <c r="V230" s="20">
        <v>1030</v>
      </c>
    </row>
    <row r="231" spans="21:22">
      <c r="U231" s="320">
        <v>5247</v>
      </c>
      <c r="V231" s="20">
        <v>1029</v>
      </c>
    </row>
    <row r="232" spans="21:22">
      <c r="U232" s="320">
        <v>5249</v>
      </c>
      <c r="V232" s="20">
        <v>1028</v>
      </c>
    </row>
    <row r="233" spans="21:22">
      <c r="U233" s="320">
        <v>5251</v>
      </c>
      <c r="V233" s="20">
        <v>1027</v>
      </c>
    </row>
    <row r="234" spans="21:22">
      <c r="U234" s="320">
        <v>5253</v>
      </c>
      <c r="V234" s="20">
        <v>1026</v>
      </c>
    </row>
    <row r="235" spans="21:22">
      <c r="U235" s="320">
        <v>5255</v>
      </c>
      <c r="V235" s="20">
        <v>1025</v>
      </c>
    </row>
    <row r="236" spans="21:22">
      <c r="U236" s="320">
        <v>5257</v>
      </c>
      <c r="V236" s="20">
        <v>1024</v>
      </c>
    </row>
    <row r="237" spans="21:22">
      <c r="U237" s="320">
        <v>5259</v>
      </c>
      <c r="V237" s="20">
        <v>1023</v>
      </c>
    </row>
    <row r="238" spans="21:22">
      <c r="U238" s="320">
        <v>5262</v>
      </c>
      <c r="V238" s="20">
        <v>1022</v>
      </c>
    </row>
    <row r="239" spans="21:22">
      <c r="U239" s="320">
        <v>5264</v>
      </c>
      <c r="V239" s="20">
        <v>1021</v>
      </c>
    </row>
    <row r="240" spans="21:22">
      <c r="U240" s="320">
        <v>5266</v>
      </c>
      <c r="V240" s="20">
        <v>1020</v>
      </c>
    </row>
    <row r="241" spans="21:22">
      <c r="U241" s="320">
        <v>5268</v>
      </c>
      <c r="V241" s="20">
        <v>1019</v>
      </c>
    </row>
    <row r="242" spans="21:22">
      <c r="U242" s="320">
        <v>5270</v>
      </c>
      <c r="V242" s="20">
        <v>1018</v>
      </c>
    </row>
    <row r="243" spans="21:22">
      <c r="U243" s="320">
        <v>5272</v>
      </c>
      <c r="V243" s="20">
        <v>1017</v>
      </c>
    </row>
    <row r="244" spans="21:22">
      <c r="U244" s="320">
        <v>5274</v>
      </c>
      <c r="V244" s="20">
        <v>1016</v>
      </c>
    </row>
    <row r="245" spans="21:22">
      <c r="U245" s="320">
        <v>5276</v>
      </c>
      <c r="V245" s="20">
        <v>1015</v>
      </c>
    </row>
    <row r="246" spans="21:22">
      <c r="U246" s="320">
        <v>5279</v>
      </c>
      <c r="V246" s="20">
        <v>1014</v>
      </c>
    </row>
    <row r="247" spans="21:22">
      <c r="U247" s="320">
        <v>5281</v>
      </c>
      <c r="V247" s="20">
        <v>1013</v>
      </c>
    </row>
    <row r="248" spans="21:22">
      <c r="U248" s="320">
        <v>5283</v>
      </c>
      <c r="V248" s="20">
        <v>1012</v>
      </c>
    </row>
    <row r="249" spans="21:22">
      <c r="U249" s="320">
        <v>5285</v>
      </c>
      <c r="V249" s="20">
        <v>1011</v>
      </c>
    </row>
    <row r="250" spans="21:22">
      <c r="U250" s="320">
        <v>5287</v>
      </c>
      <c r="V250" s="20">
        <v>1010</v>
      </c>
    </row>
    <row r="251" spans="21:22">
      <c r="U251" s="320">
        <v>5289</v>
      </c>
      <c r="V251" s="20">
        <v>1009</v>
      </c>
    </row>
    <row r="252" spans="21:22">
      <c r="U252" s="320">
        <v>5291</v>
      </c>
      <c r="V252" s="20">
        <v>1008</v>
      </c>
    </row>
    <row r="253" spans="21:22">
      <c r="U253" s="320">
        <v>5293</v>
      </c>
      <c r="V253" s="20">
        <v>1007</v>
      </c>
    </row>
    <row r="254" spans="21:22">
      <c r="U254" s="320">
        <v>5295</v>
      </c>
      <c r="V254" s="20">
        <v>1006</v>
      </c>
    </row>
    <row r="255" spans="21:22">
      <c r="U255" s="320">
        <v>5298</v>
      </c>
      <c r="V255" s="20">
        <v>1005</v>
      </c>
    </row>
    <row r="256" spans="21:22">
      <c r="U256" s="320">
        <v>5300</v>
      </c>
      <c r="V256" s="20">
        <v>1004</v>
      </c>
    </row>
    <row r="257" spans="21:22">
      <c r="U257" s="320">
        <v>5302</v>
      </c>
      <c r="V257" s="20">
        <v>1003</v>
      </c>
    </row>
    <row r="258" spans="21:22">
      <c r="U258" s="320">
        <v>5304</v>
      </c>
      <c r="V258" s="20">
        <v>1002</v>
      </c>
    </row>
    <row r="259" spans="21:22">
      <c r="U259" s="320">
        <v>5306</v>
      </c>
      <c r="V259" s="20">
        <v>1001</v>
      </c>
    </row>
    <row r="260" spans="21:22">
      <c r="U260" s="320">
        <v>5308</v>
      </c>
      <c r="V260" s="20">
        <v>1000</v>
      </c>
    </row>
    <row r="261" spans="21:22">
      <c r="U261" s="320">
        <v>5310</v>
      </c>
      <c r="V261" s="20">
        <v>999</v>
      </c>
    </row>
    <row r="262" spans="21:22">
      <c r="U262" s="320">
        <v>5313</v>
      </c>
      <c r="V262" s="20">
        <v>998</v>
      </c>
    </row>
    <row r="263" spans="21:22">
      <c r="U263" s="320">
        <v>5315</v>
      </c>
      <c r="V263" s="20">
        <v>997</v>
      </c>
    </row>
    <row r="264" spans="21:22">
      <c r="U264" s="320">
        <v>5317</v>
      </c>
      <c r="V264" s="20">
        <v>996</v>
      </c>
    </row>
    <row r="265" spans="21:22">
      <c r="U265" s="320">
        <v>5319</v>
      </c>
      <c r="V265" s="20">
        <v>995</v>
      </c>
    </row>
    <row r="266" spans="21:22">
      <c r="U266" s="320">
        <v>5321</v>
      </c>
      <c r="V266" s="20">
        <v>994</v>
      </c>
    </row>
    <row r="267" spans="21:22">
      <c r="U267" s="320">
        <v>5323</v>
      </c>
      <c r="V267" s="20">
        <v>993</v>
      </c>
    </row>
    <row r="268" spans="21:22">
      <c r="U268" s="320">
        <v>5325</v>
      </c>
      <c r="V268" s="20">
        <v>992</v>
      </c>
    </row>
    <row r="269" spans="21:22">
      <c r="U269" s="320">
        <v>5328</v>
      </c>
      <c r="V269" s="20">
        <v>991</v>
      </c>
    </row>
    <row r="270" spans="21:22">
      <c r="U270" s="320">
        <v>5330</v>
      </c>
      <c r="V270" s="20">
        <v>990</v>
      </c>
    </row>
    <row r="271" spans="21:22">
      <c r="U271" s="320">
        <v>5332</v>
      </c>
      <c r="V271" s="20">
        <v>989</v>
      </c>
    </row>
    <row r="272" spans="21:22">
      <c r="U272" s="320">
        <v>5334</v>
      </c>
      <c r="V272" s="20">
        <v>988</v>
      </c>
    </row>
    <row r="273" spans="21:22">
      <c r="U273" s="320">
        <v>5336</v>
      </c>
      <c r="V273" s="20">
        <v>987</v>
      </c>
    </row>
    <row r="274" spans="21:22">
      <c r="U274" s="320">
        <v>5338</v>
      </c>
      <c r="V274" s="20">
        <v>986</v>
      </c>
    </row>
    <row r="275" spans="21:22">
      <c r="U275" s="320">
        <v>5340</v>
      </c>
      <c r="V275" s="20">
        <v>985</v>
      </c>
    </row>
    <row r="276" spans="21:22">
      <c r="U276" s="320">
        <v>5343</v>
      </c>
      <c r="V276" s="20">
        <v>984</v>
      </c>
    </row>
    <row r="277" spans="21:22">
      <c r="U277" s="320">
        <v>5345</v>
      </c>
      <c r="V277" s="20">
        <v>983</v>
      </c>
    </row>
    <row r="278" spans="21:22">
      <c r="U278" s="320">
        <v>5347</v>
      </c>
      <c r="V278" s="20">
        <v>982</v>
      </c>
    </row>
    <row r="279" spans="21:22">
      <c r="U279" s="320">
        <v>5349</v>
      </c>
      <c r="V279" s="20">
        <v>981</v>
      </c>
    </row>
    <row r="280" spans="21:22">
      <c r="U280" s="320">
        <v>5351</v>
      </c>
      <c r="V280" s="20">
        <v>980</v>
      </c>
    </row>
    <row r="281" spans="21:22">
      <c r="U281" s="320">
        <v>5353</v>
      </c>
      <c r="V281" s="20">
        <v>979</v>
      </c>
    </row>
    <row r="282" spans="21:22">
      <c r="U282" s="320">
        <v>5355</v>
      </c>
      <c r="V282" s="20">
        <v>978</v>
      </c>
    </row>
    <row r="283" spans="21:22">
      <c r="U283" s="320">
        <v>5358</v>
      </c>
      <c r="V283" s="20">
        <v>977</v>
      </c>
    </row>
    <row r="284" spans="21:22">
      <c r="U284" s="320">
        <v>5360</v>
      </c>
      <c r="V284" s="20">
        <v>976</v>
      </c>
    </row>
    <row r="285" spans="21:22">
      <c r="U285" s="320">
        <v>5362</v>
      </c>
      <c r="V285" s="20">
        <v>975</v>
      </c>
    </row>
    <row r="286" spans="21:22">
      <c r="U286" s="320">
        <v>5364</v>
      </c>
      <c r="V286" s="20">
        <v>974</v>
      </c>
    </row>
    <row r="287" spans="21:22">
      <c r="U287" s="320">
        <v>5366</v>
      </c>
      <c r="V287" s="20">
        <v>973</v>
      </c>
    </row>
    <row r="288" spans="21:22">
      <c r="U288" s="320">
        <v>5368</v>
      </c>
      <c r="V288" s="20">
        <v>972</v>
      </c>
    </row>
    <row r="289" spans="21:22">
      <c r="U289" s="320">
        <v>5371</v>
      </c>
      <c r="V289" s="20">
        <v>971</v>
      </c>
    </row>
    <row r="290" spans="21:22">
      <c r="U290" s="320">
        <v>5373</v>
      </c>
      <c r="V290" s="20">
        <v>970</v>
      </c>
    </row>
    <row r="291" spans="21:22">
      <c r="U291" s="320">
        <v>5375</v>
      </c>
      <c r="V291" s="20">
        <v>969</v>
      </c>
    </row>
    <row r="292" spans="21:22">
      <c r="U292" s="320">
        <v>5377</v>
      </c>
      <c r="V292" s="20">
        <v>968</v>
      </c>
    </row>
    <row r="293" spans="21:22">
      <c r="U293" s="320">
        <v>5379</v>
      </c>
      <c r="V293" s="20">
        <v>967</v>
      </c>
    </row>
    <row r="294" spans="21:22">
      <c r="U294" s="320">
        <v>5381</v>
      </c>
      <c r="V294" s="20">
        <v>966</v>
      </c>
    </row>
    <row r="295" spans="21:22">
      <c r="U295" s="320">
        <v>5384</v>
      </c>
      <c r="V295" s="20">
        <v>965</v>
      </c>
    </row>
    <row r="296" spans="21:22">
      <c r="U296" s="320">
        <v>5386</v>
      </c>
      <c r="V296" s="20">
        <v>964</v>
      </c>
    </row>
    <row r="297" spans="21:22">
      <c r="U297" s="320">
        <v>5388</v>
      </c>
      <c r="V297" s="20">
        <v>963</v>
      </c>
    </row>
    <row r="298" spans="21:22">
      <c r="U298" s="320">
        <v>5390</v>
      </c>
      <c r="V298" s="20">
        <v>962</v>
      </c>
    </row>
    <row r="299" spans="21:22">
      <c r="U299" s="320">
        <v>5392</v>
      </c>
      <c r="V299" s="20">
        <v>961</v>
      </c>
    </row>
    <row r="300" spans="21:22">
      <c r="U300" s="320">
        <v>5394</v>
      </c>
      <c r="V300" s="20">
        <v>960</v>
      </c>
    </row>
    <row r="301" spans="21:22">
      <c r="U301" s="320">
        <v>5397</v>
      </c>
      <c r="V301" s="20">
        <v>959</v>
      </c>
    </row>
    <row r="302" spans="21:22">
      <c r="U302" s="320">
        <v>5399</v>
      </c>
      <c r="V302" s="20">
        <v>958</v>
      </c>
    </row>
    <row r="303" spans="21:22">
      <c r="U303" s="320">
        <v>5401</v>
      </c>
      <c r="V303" s="20">
        <v>957</v>
      </c>
    </row>
    <row r="304" spans="21:22">
      <c r="U304" s="320">
        <v>5403</v>
      </c>
      <c r="V304" s="20">
        <v>956</v>
      </c>
    </row>
    <row r="305" spans="21:22">
      <c r="U305" s="320">
        <v>5405</v>
      </c>
      <c r="V305" s="20">
        <v>955</v>
      </c>
    </row>
    <row r="306" spans="21:22">
      <c r="U306" s="320">
        <v>5407</v>
      </c>
      <c r="V306" s="20">
        <v>954</v>
      </c>
    </row>
    <row r="307" spans="21:22">
      <c r="U307" s="320">
        <v>5410</v>
      </c>
      <c r="V307" s="20">
        <v>953</v>
      </c>
    </row>
    <row r="308" spans="21:22">
      <c r="U308" s="320">
        <v>5412</v>
      </c>
      <c r="V308" s="20">
        <v>952</v>
      </c>
    </row>
    <row r="309" spans="21:22">
      <c r="U309" s="320">
        <v>5414</v>
      </c>
      <c r="V309" s="20">
        <v>951</v>
      </c>
    </row>
    <row r="310" spans="21:22">
      <c r="U310" s="320">
        <v>5416</v>
      </c>
      <c r="V310" s="20">
        <v>950</v>
      </c>
    </row>
    <row r="311" spans="21:22">
      <c r="U311" s="320">
        <v>5418</v>
      </c>
      <c r="V311" s="20">
        <v>949</v>
      </c>
    </row>
    <row r="312" spans="21:22">
      <c r="U312" s="320">
        <v>5421</v>
      </c>
      <c r="V312" s="20">
        <v>948</v>
      </c>
    </row>
    <row r="313" spans="21:22">
      <c r="U313" s="320">
        <v>5423</v>
      </c>
      <c r="V313" s="20">
        <v>947</v>
      </c>
    </row>
    <row r="314" spans="21:22">
      <c r="U314" s="320">
        <v>5425</v>
      </c>
      <c r="V314" s="20">
        <v>946</v>
      </c>
    </row>
    <row r="315" spans="21:22">
      <c r="U315" s="320">
        <v>5427</v>
      </c>
      <c r="V315" s="20">
        <v>945</v>
      </c>
    </row>
    <row r="316" spans="21:22">
      <c r="U316" s="320">
        <v>5429</v>
      </c>
      <c r="V316" s="20">
        <v>944</v>
      </c>
    </row>
    <row r="317" spans="21:22">
      <c r="U317" s="320">
        <v>5431</v>
      </c>
      <c r="V317" s="20">
        <v>943</v>
      </c>
    </row>
    <row r="318" spans="21:22">
      <c r="U318" s="320">
        <v>5434</v>
      </c>
      <c r="V318" s="20">
        <v>942</v>
      </c>
    </row>
    <row r="319" spans="21:22">
      <c r="U319" s="320">
        <v>5436</v>
      </c>
      <c r="V319" s="20">
        <v>941</v>
      </c>
    </row>
    <row r="320" spans="21:22">
      <c r="U320" s="320">
        <v>5438</v>
      </c>
      <c r="V320" s="20">
        <v>940</v>
      </c>
    </row>
    <row r="321" spans="21:22">
      <c r="U321" s="320">
        <v>5440</v>
      </c>
      <c r="V321" s="20">
        <v>939</v>
      </c>
    </row>
    <row r="322" spans="21:22">
      <c r="U322" s="320">
        <v>5442</v>
      </c>
      <c r="V322" s="20">
        <v>938</v>
      </c>
    </row>
    <row r="323" spans="21:22">
      <c r="U323" s="320">
        <v>5445</v>
      </c>
      <c r="V323" s="20">
        <v>937</v>
      </c>
    </row>
    <row r="324" spans="21:22">
      <c r="U324" s="320">
        <v>5447</v>
      </c>
      <c r="V324" s="20">
        <v>936</v>
      </c>
    </row>
    <row r="325" spans="21:22">
      <c r="U325" s="320">
        <v>5449</v>
      </c>
      <c r="V325" s="20">
        <v>935</v>
      </c>
    </row>
    <row r="326" spans="21:22">
      <c r="U326" s="320">
        <v>5451</v>
      </c>
      <c r="V326" s="20">
        <v>934</v>
      </c>
    </row>
    <row r="327" spans="21:22">
      <c r="U327" s="320">
        <v>5453</v>
      </c>
      <c r="V327" s="20">
        <v>933</v>
      </c>
    </row>
    <row r="328" spans="21:22">
      <c r="U328" s="320">
        <v>5456</v>
      </c>
      <c r="V328" s="20">
        <v>932</v>
      </c>
    </row>
    <row r="329" spans="21:22">
      <c r="U329" s="320">
        <v>5458</v>
      </c>
      <c r="V329" s="20">
        <v>931</v>
      </c>
    </row>
    <row r="330" spans="21:22">
      <c r="U330" s="320">
        <v>5460</v>
      </c>
      <c r="V330" s="20">
        <v>930</v>
      </c>
    </row>
    <row r="331" spans="21:22">
      <c r="U331" s="320">
        <v>5462</v>
      </c>
      <c r="V331" s="20">
        <v>929</v>
      </c>
    </row>
    <row r="332" spans="21:22">
      <c r="U332" s="320">
        <v>5464</v>
      </c>
      <c r="V332" s="20">
        <v>928</v>
      </c>
    </row>
    <row r="333" spans="21:22">
      <c r="U333" s="320">
        <v>5467</v>
      </c>
      <c r="V333" s="20">
        <v>927</v>
      </c>
    </row>
    <row r="334" spans="21:22">
      <c r="U334" s="320">
        <v>5469</v>
      </c>
      <c r="V334" s="20">
        <v>926</v>
      </c>
    </row>
    <row r="335" spans="21:22">
      <c r="U335" s="320">
        <v>5471</v>
      </c>
      <c r="V335" s="20">
        <v>925</v>
      </c>
    </row>
    <row r="336" spans="21:22">
      <c r="U336" s="320">
        <v>5473</v>
      </c>
      <c r="V336" s="20">
        <v>924</v>
      </c>
    </row>
    <row r="337" spans="21:22">
      <c r="U337" s="320">
        <v>5475</v>
      </c>
      <c r="V337" s="20">
        <v>923</v>
      </c>
    </row>
    <row r="338" spans="21:22">
      <c r="U338" s="320">
        <v>5478</v>
      </c>
      <c r="V338" s="20">
        <v>922</v>
      </c>
    </row>
    <row r="339" spans="21:22">
      <c r="U339" s="320">
        <v>5480</v>
      </c>
      <c r="V339" s="20">
        <v>921</v>
      </c>
    </row>
    <row r="340" spans="21:22">
      <c r="U340" s="320">
        <v>5482</v>
      </c>
      <c r="V340" s="20">
        <v>920</v>
      </c>
    </row>
    <row r="341" spans="21:22">
      <c r="U341" s="320">
        <v>5484</v>
      </c>
      <c r="V341" s="20">
        <v>919</v>
      </c>
    </row>
    <row r="342" spans="21:22">
      <c r="U342" s="320">
        <v>5487</v>
      </c>
      <c r="V342" s="20">
        <v>918</v>
      </c>
    </row>
    <row r="343" spans="21:22">
      <c r="U343" s="320">
        <v>5489</v>
      </c>
      <c r="V343" s="20">
        <v>917</v>
      </c>
    </row>
    <row r="344" spans="21:22">
      <c r="U344" s="320">
        <v>5491</v>
      </c>
      <c r="V344" s="20">
        <v>916</v>
      </c>
    </row>
    <row r="345" spans="21:22">
      <c r="U345" s="320">
        <v>5493</v>
      </c>
      <c r="V345" s="20">
        <v>915</v>
      </c>
    </row>
    <row r="346" spans="21:22">
      <c r="U346" s="320">
        <v>5495</v>
      </c>
      <c r="V346" s="20">
        <v>914</v>
      </c>
    </row>
    <row r="347" spans="21:22">
      <c r="U347" s="320">
        <v>5498</v>
      </c>
      <c r="V347" s="20">
        <v>913</v>
      </c>
    </row>
    <row r="348" spans="21:22">
      <c r="U348" s="320">
        <v>5500</v>
      </c>
      <c r="V348" s="20">
        <v>912</v>
      </c>
    </row>
    <row r="349" spans="21:22">
      <c r="U349" s="320">
        <v>5502</v>
      </c>
      <c r="V349" s="20">
        <v>911</v>
      </c>
    </row>
    <row r="350" spans="21:22">
      <c r="U350" s="320">
        <v>5504</v>
      </c>
      <c r="V350" s="20">
        <v>910</v>
      </c>
    </row>
    <row r="351" spans="21:22">
      <c r="U351" s="320">
        <v>5507</v>
      </c>
      <c r="V351" s="20">
        <v>909</v>
      </c>
    </row>
    <row r="352" spans="21:22">
      <c r="U352" s="320">
        <v>5509</v>
      </c>
      <c r="V352" s="20">
        <v>908</v>
      </c>
    </row>
    <row r="353" spans="21:22">
      <c r="U353" s="320">
        <v>5511</v>
      </c>
      <c r="V353" s="20">
        <v>907</v>
      </c>
    </row>
    <row r="354" spans="21:22">
      <c r="U354" s="320">
        <v>5513</v>
      </c>
      <c r="V354" s="20">
        <v>906</v>
      </c>
    </row>
    <row r="355" spans="21:22">
      <c r="U355" s="320">
        <v>5515</v>
      </c>
      <c r="V355" s="20">
        <v>905</v>
      </c>
    </row>
    <row r="356" spans="21:22">
      <c r="U356" s="320">
        <v>5518</v>
      </c>
      <c r="V356" s="20">
        <v>904</v>
      </c>
    </row>
    <row r="357" spans="21:22">
      <c r="U357" s="320">
        <v>5520</v>
      </c>
      <c r="V357" s="20">
        <v>903</v>
      </c>
    </row>
    <row r="358" spans="21:22">
      <c r="U358" s="320">
        <v>5522</v>
      </c>
      <c r="V358" s="20">
        <v>902</v>
      </c>
    </row>
    <row r="359" spans="21:22">
      <c r="U359" s="320">
        <v>5524</v>
      </c>
      <c r="V359" s="20">
        <v>901</v>
      </c>
    </row>
    <row r="360" spans="21:22">
      <c r="U360" s="320">
        <v>5527</v>
      </c>
      <c r="V360" s="20">
        <v>900</v>
      </c>
    </row>
    <row r="361" spans="21:22">
      <c r="U361" s="320">
        <v>5529</v>
      </c>
      <c r="V361" s="20">
        <v>899</v>
      </c>
    </row>
    <row r="362" spans="21:22">
      <c r="U362" s="320">
        <v>5531</v>
      </c>
      <c r="V362" s="20">
        <v>898</v>
      </c>
    </row>
    <row r="363" spans="21:22">
      <c r="U363" s="320">
        <v>5533</v>
      </c>
      <c r="V363" s="20">
        <v>897</v>
      </c>
    </row>
    <row r="364" spans="21:22">
      <c r="U364" s="320">
        <v>5536</v>
      </c>
      <c r="V364" s="20">
        <v>896</v>
      </c>
    </row>
    <row r="365" spans="21:22">
      <c r="U365" s="320">
        <v>5538</v>
      </c>
      <c r="V365" s="20">
        <v>895</v>
      </c>
    </row>
    <row r="366" spans="21:22">
      <c r="U366" s="320">
        <v>5540</v>
      </c>
      <c r="V366" s="20">
        <v>894</v>
      </c>
    </row>
    <row r="367" spans="21:22">
      <c r="U367" s="320">
        <v>5542</v>
      </c>
      <c r="V367" s="20">
        <v>893</v>
      </c>
    </row>
    <row r="368" spans="21:22">
      <c r="U368" s="320">
        <v>5545</v>
      </c>
      <c r="V368" s="20">
        <v>892</v>
      </c>
    </row>
    <row r="369" spans="21:22">
      <c r="U369" s="320">
        <v>5547</v>
      </c>
      <c r="V369" s="20">
        <v>891</v>
      </c>
    </row>
    <row r="370" spans="21:22">
      <c r="U370" s="320">
        <v>5549</v>
      </c>
      <c r="V370" s="20">
        <v>890</v>
      </c>
    </row>
    <row r="371" spans="21:22">
      <c r="U371" s="320">
        <v>5551</v>
      </c>
      <c r="V371" s="20">
        <v>889</v>
      </c>
    </row>
    <row r="372" spans="21:22">
      <c r="U372" s="320">
        <v>5554</v>
      </c>
      <c r="V372" s="20">
        <v>888</v>
      </c>
    </row>
    <row r="373" spans="21:22">
      <c r="U373" s="320">
        <v>5556</v>
      </c>
      <c r="V373" s="20">
        <v>887</v>
      </c>
    </row>
    <row r="374" spans="21:22">
      <c r="U374" s="320">
        <v>5558</v>
      </c>
      <c r="V374" s="20">
        <v>886</v>
      </c>
    </row>
    <row r="375" spans="21:22">
      <c r="U375" s="320">
        <v>5560</v>
      </c>
      <c r="V375" s="20">
        <v>885</v>
      </c>
    </row>
    <row r="376" spans="21:22">
      <c r="U376" s="320">
        <v>5563</v>
      </c>
      <c r="V376" s="20">
        <v>884</v>
      </c>
    </row>
    <row r="377" spans="21:22">
      <c r="U377" s="320">
        <v>5565</v>
      </c>
      <c r="V377" s="20">
        <v>883</v>
      </c>
    </row>
    <row r="378" spans="21:22">
      <c r="U378" s="320">
        <v>5567</v>
      </c>
      <c r="V378" s="20">
        <v>882</v>
      </c>
    </row>
    <row r="379" spans="21:22">
      <c r="U379" s="320">
        <v>5569</v>
      </c>
      <c r="V379" s="20">
        <v>881</v>
      </c>
    </row>
    <row r="380" spans="21:22">
      <c r="U380" s="320">
        <v>5572</v>
      </c>
      <c r="V380" s="20">
        <v>880</v>
      </c>
    </row>
    <row r="381" spans="21:22">
      <c r="U381" s="320">
        <v>5574</v>
      </c>
      <c r="V381" s="20">
        <v>879</v>
      </c>
    </row>
    <row r="382" spans="21:22">
      <c r="U382" s="320">
        <v>5576</v>
      </c>
      <c r="V382" s="20">
        <v>878</v>
      </c>
    </row>
    <row r="383" spans="21:22">
      <c r="U383" s="320">
        <v>5578</v>
      </c>
      <c r="V383" s="20">
        <v>877</v>
      </c>
    </row>
    <row r="384" spans="21:22">
      <c r="U384" s="320">
        <v>5581</v>
      </c>
      <c r="V384" s="20">
        <v>876</v>
      </c>
    </row>
    <row r="385" spans="21:22">
      <c r="U385" s="320">
        <v>5583</v>
      </c>
      <c r="V385" s="20">
        <v>875</v>
      </c>
    </row>
    <row r="386" spans="21:22">
      <c r="U386" s="320">
        <v>5585</v>
      </c>
      <c r="V386" s="20">
        <v>874</v>
      </c>
    </row>
    <row r="387" spans="21:22">
      <c r="U387" s="320">
        <v>5587</v>
      </c>
      <c r="V387" s="20">
        <v>873</v>
      </c>
    </row>
    <row r="388" spans="21:22">
      <c r="U388" s="320">
        <v>5590</v>
      </c>
      <c r="V388" s="20">
        <v>872</v>
      </c>
    </row>
    <row r="389" spans="21:22">
      <c r="U389" s="320">
        <v>5592</v>
      </c>
      <c r="V389" s="20">
        <v>871</v>
      </c>
    </row>
    <row r="390" spans="21:22">
      <c r="U390" s="320">
        <v>5594</v>
      </c>
      <c r="V390" s="20">
        <v>870</v>
      </c>
    </row>
    <row r="391" spans="21:22">
      <c r="U391" s="320">
        <v>5596</v>
      </c>
      <c r="V391" s="20">
        <v>869</v>
      </c>
    </row>
    <row r="392" spans="21:22">
      <c r="U392" s="320">
        <v>5599</v>
      </c>
      <c r="V392" s="20">
        <v>868</v>
      </c>
    </row>
    <row r="393" spans="21:22">
      <c r="U393" s="320">
        <v>5601</v>
      </c>
      <c r="V393" s="20">
        <v>867</v>
      </c>
    </row>
    <row r="394" spans="21:22">
      <c r="U394" s="320">
        <v>5603</v>
      </c>
      <c r="V394" s="20">
        <v>866</v>
      </c>
    </row>
    <row r="395" spans="21:22">
      <c r="U395" s="320">
        <v>5606</v>
      </c>
      <c r="V395" s="20">
        <v>865</v>
      </c>
    </row>
    <row r="396" spans="21:22">
      <c r="U396" s="320">
        <v>5608</v>
      </c>
      <c r="V396" s="20">
        <v>864</v>
      </c>
    </row>
    <row r="397" spans="21:22">
      <c r="U397" s="320">
        <v>5610</v>
      </c>
      <c r="V397" s="20">
        <v>863</v>
      </c>
    </row>
    <row r="398" spans="21:22">
      <c r="U398" s="320">
        <v>5612</v>
      </c>
      <c r="V398" s="20">
        <v>862</v>
      </c>
    </row>
    <row r="399" spans="21:22">
      <c r="U399" s="320">
        <v>5615</v>
      </c>
      <c r="V399" s="20">
        <v>861</v>
      </c>
    </row>
    <row r="400" spans="21:22">
      <c r="U400" s="320">
        <v>5617</v>
      </c>
      <c r="V400" s="20">
        <v>860</v>
      </c>
    </row>
    <row r="401" spans="21:22">
      <c r="U401" s="320">
        <v>5619</v>
      </c>
      <c r="V401" s="20">
        <v>859</v>
      </c>
    </row>
    <row r="402" spans="21:22">
      <c r="U402" s="320">
        <v>5622</v>
      </c>
      <c r="V402" s="20">
        <v>858</v>
      </c>
    </row>
    <row r="403" spans="21:22">
      <c r="U403" s="320">
        <v>5624</v>
      </c>
      <c r="V403" s="20">
        <v>857</v>
      </c>
    </row>
    <row r="404" spans="21:22">
      <c r="U404" s="320">
        <v>5626</v>
      </c>
      <c r="V404" s="20">
        <v>856</v>
      </c>
    </row>
    <row r="405" spans="21:22">
      <c r="U405" s="320">
        <v>5628</v>
      </c>
      <c r="V405" s="20">
        <v>855</v>
      </c>
    </row>
    <row r="406" spans="21:22">
      <c r="U406" s="320">
        <v>5631</v>
      </c>
      <c r="V406" s="20">
        <v>854</v>
      </c>
    </row>
    <row r="407" spans="21:22">
      <c r="U407" s="320">
        <v>5633</v>
      </c>
      <c r="V407" s="20">
        <v>853</v>
      </c>
    </row>
    <row r="408" spans="21:22">
      <c r="U408" s="320">
        <v>5635</v>
      </c>
      <c r="V408" s="20">
        <v>852</v>
      </c>
    </row>
    <row r="409" spans="21:22">
      <c r="U409" s="320">
        <v>5638</v>
      </c>
      <c r="V409" s="20">
        <v>851</v>
      </c>
    </row>
    <row r="410" spans="21:22">
      <c r="U410" s="320">
        <v>5640</v>
      </c>
      <c r="V410" s="20">
        <v>850</v>
      </c>
    </row>
    <row r="411" spans="21:22">
      <c r="U411" s="320">
        <v>5642</v>
      </c>
      <c r="V411" s="20">
        <v>849</v>
      </c>
    </row>
    <row r="412" spans="21:22">
      <c r="U412" s="320">
        <v>5644</v>
      </c>
      <c r="V412" s="20">
        <v>848</v>
      </c>
    </row>
    <row r="413" spans="21:22">
      <c r="U413" s="320">
        <v>5647</v>
      </c>
      <c r="V413" s="20">
        <v>847</v>
      </c>
    </row>
    <row r="414" spans="21:22">
      <c r="U414" s="320">
        <v>5649</v>
      </c>
      <c r="V414" s="20">
        <v>846</v>
      </c>
    </row>
    <row r="415" spans="21:22">
      <c r="U415" s="320">
        <v>5651</v>
      </c>
      <c r="V415" s="20">
        <v>845</v>
      </c>
    </row>
    <row r="416" spans="21:22">
      <c r="U416" s="320">
        <v>5654</v>
      </c>
      <c r="V416" s="20">
        <v>844</v>
      </c>
    </row>
    <row r="417" spans="21:22">
      <c r="U417" s="320">
        <v>5656</v>
      </c>
      <c r="V417" s="20">
        <v>843</v>
      </c>
    </row>
    <row r="418" spans="21:22">
      <c r="U418" s="320">
        <v>5658</v>
      </c>
      <c r="V418" s="20">
        <v>842</v>
      </c>
    </row>
    <row r="419" spans="21:22">
      <c r="U419" s="320">
        <v>5661</v>
      </c>
      <c r="V419" s="20">
        <v>841</v>
      </c>
    </row>
    <row r="420" spans="21:22">
      <c r="U420" s="320">
        <v>5663</v>
      </c>
      <c r="V420" s="20">
        <v>840</v>
      </c>
    </row>
    <row r="421" spans="21:22">
      <c r="U421" s="320">
        <v>5665</v>
      </c>
      <c r="V421" s="20">
        <v>839</v>
      </c>
    </row>
    <row r="422" spans="21:22">
      <c r="U422" s="320">
        <v>5667</v>
      </c>
      <c r="V422" s="20">
        <v>838</v>
      </c>
    </row>
    <row r="423" spans="21:22">
      <c r="U423" s="320">
        <v>5670</v>
      </c>
      <c r="V423" s="20">
        <v>837</v>
      </c>
    </row>
    <row r="424" spans="21:22">
      <c r="U424" s="320">
        <v>5672</v>
      </c>
      <c r="V424" s="20">
        <v>836</v>
      </c>
    </row>
    <row r="425" spans="21:22">
      <c r="U425" s="320">
        <v>5674</v>
      </c>
      <c r="V425" s="20">
        <v>835</v>
      </c>
    </row>
    <row r="426" spans="21:22">
      <c r="U426" s="320">
        <v>5677</v>
      </c>
      <c r="V426" s="20">
        <v>834</v>
      </c>
    </row>
    <row r="427" spans="21:22">
      <c r="U427" s="320">
        <v>5679</v>
      </c>
      <c r="V427" s="20">
        <v>833</v>
      </c>
    </row>
    <row r="428" spans="21:22">
      <c r="U428" s="320">
        <v>5681</v>
      </c>
      <c r="V428" s="20">
        <v>832</v>
      </c>
    </row>
    <row r="429" spans="21:22">
      <c r="U429" s="320">
        <v>5684</v>
      </c>
      <c r="V429" s="20">
        <v>831</v>
      </c>
    </row>
    <row r="430" spans="21:22">
      <c r="U430" s="320">
        <v>5686</v>
      </c>
      <c r="V430" s="20">
        <v>830</v>
      </c>
    </row>
    <row r="431" spans="21:22">
      <c r="U431" s="320">
        <v>5688</v>
      </c>
      <c r="V431" s="20">
        <v>829</v>
      </c>
    </row>
    <row r="432" spans="21:22">
      <c r="U432" s="320">
        <v>5691</v>
      </c>
      <c r="V432" s="20">
        <v>828</v>
      </c>
    </row>
    <row r="433" spans="21:22">
      <c r="U433" s="320">
        <v>5693</v>
      </c>
      <c r="V433" s="20">
        <v>827</v>
      </c>
    </row>
    <row r="434" spans="21:22">
      <c r="U434" s="320">
        <v>5695</v>
      </c>
      <c r="V434" s="20">
        <v>826</v>
      </c>
    </row>
    <row r="435" spans="21:22">
      <c r="U435" s="320">
        <v>5698</v>
      </c>
      <c r="V435" s="20">
        <v>825</v>
      </c>
    </row>
    <row r="436" spans="21:22">
      <c r="U436" s="320">
        <v>5700</v>
      </c>
      <c r="V436" s="20">
        <v>824</v>
      </c>
    </row>
    <row r="437" spans="21:22">
      <c r="U437" s="320">
        <v>5702</v>
      </c>
      <c r="V437" s="20">
        <v>823</v>
      </c>
    </row>
    <row r="438" spans="21:22">
      <c r="U438" s="320">
        <v>5705</v>
      </c>
      <c r="V438" s="20">
        <v>822</v>
      </c>
    </row>
    <row r="439" spans="21:22">
      <c r="U439" s="320">
        <v>5707</v>
      </c>
      <c r="V439" s="20">
        <v>821</v>
      </c>
    </row>
    <row r="440" spans="21:22">
      <c r="U440" s="320">
        <v>5709</v>
      </c>
      <c r="V440" s="20">
        <v>820</v>
      </c>
    </row>
    <row r="441" spans="21:22">
      <c r="U441" s="320">
        <v>5712</v>
      </c>
      <c r="V441" s="20">
        <v>819</v>
      </c>
    </row>
    <row r="442" spans="21:22">
      <c r="U442" s="320">
        <v>5714</v>
      </c>
      <c r="V442" s="20">
        <v>818</v>
      </c>
    </row>
    <row r="443" spans="21:22">
      <c r="U443" s="320">
        <v>5716</v>
      </c>
      <c r="V443" s="20">
        <v>817</v>
      </c>
    </row>
    <row r="444" spans="21:22">
      <c r="U444" s="320">
        <v>5719</v>
      </c>
      <c r="V444" s="20">
        <v>816</v>
      </c>
    </row>
    <row r="445" spans="21:22">
      <c r="U445" s="320">
        <v>5721</v>
      </c>
      <c r="V445" s="20">
        <v>815</v>
      </c>
    </row>
    <row r="446" spans="21:22">
      <c r="U446" s="320">
        <v>5723</v>
      </c>
      <c r="V446" s="20">
        <v>814</v>
      </c>
    </row>
    <row r="447" spans="21:22">
      <c r="U447" s="320">
        <v>5726</v>
      </c>
      <c r="V447" s="20">
        <v>813</v>
      </c>
    </row>
    <row r="448" spans="21:22">
      <c r="U448" s="320">
        <v>5728</v>
      </c>
      <c r="V448" s="20">
        <v>812</v>
      </c>
    </row>
    <row r="449" spans="21:22">
      <c r="U449" s="320">
        <v>5730</v>
      </c>
      <c r="V449" s="20">
        <v>811</v>
      </c>
    </row>
    <row r="450" spans="21:22">
      <c r="U450" s="320">
        <v>5733</v>
      </c>
      <c r="V450" s="20">
        <v>810</v>
      </c>
    </row>
    <row r="451" spans="21:22">
      <c r="U451" s="320">
        <v>5735</v>
      </c>
      <c r="V451" s="20">
        <v>809</v>
      </c>
    </row>
    <row r="452" spans="21:22">
      <c r="U452" s="320">
        <v>5737</v>
      </c>
      <c r="V452" s="20">
        <v>808</v>
      </c>
    </row>
    <row r="453" spans="21:22">
      <c r="U453" s="320">
        <v>5740</v>
      </c>
      <c r="V453" s="20">
        <v>807</v>
      </c>
    </row>
    <row r="454" spans="21:22">
      <c r="U454" s="320">
        <v>5742</v>
      </c>
      <c r="V454" s="20">
        <v>806</v>
      </c>
    </row>
    <row r="455" spans="21:22">
      <c r="U455" s="320">
        <v>5744</v>
      </c>
      <c r="V455" s="20">
        <v>805</v>
      </c>
    </row>
    <row r="456" spans="21:22">
      <c r="U456" s="320">
        <v>5747</v>
      </c>
      <c r="V456" s="20">
        <v>804</v>
      </c>
    </row>
    <row r="457" spans="21:22">
      <c r="U457" s="320">
        <v>5749</v>
      </c>
      <c r="V457" s="20">
        <v>803</v>
      </c>
    </row>
    <row r="458" spans="21:22">
      <c r="U458" s="320">
        <v>5751</v>
      </c>
      <c r="V458" s="20">
        <v>802</v>
      </c>
    </row>
    <row r="459" spans="21:22">
      <c r="U459" s="320">
        <v>5754</v>
      </c>
      <c r="V459" s="20">
        <v>801</v>
      </c>
    </row>
    <row r="460" spans="21:22">
      <c r="U460" s="320">
        <v>5756</v>
      </c>
      <c r="V460" s="20">
        <v>800</v>
      </c>
    </row>
    <row r="461" spans="21:22">
      <c r="U461" s="320">
        <v>5758</v>
      </c>
      <c r="V461" s="20">
        <v>799</v>
      </c>
    </row>
    <row r="462" spans="21:22">
      <c r="U462" s="320">
        <v>5761</v>
      </c>
      <c r="V462" s="20">
        <v>798</v>
      </c>
    </row>
    <row r="463" spans="21:22">
      <c r="U463" s="320">
        <v>5763</v>
      </c>
      <c r="V463" s="20">
        <v>797</v>
      </c>
    </row>
    <row r="464" spans="21:22">
      <c r="U464" s="320">
        <v>5766</v>
      </c>
      <c r="V464" s="20">
        <v>796</v>
      </c>
    </row>
    <row r="465" spans="21:22">
      <c r="U465" s="320">
        <v>5768</v>
      </c>
      <c r="V465" s="20">
        <v>795</v>
      </c>
    </row>
    <row r="466" spans="21:22">
      <c r="U466" s="320">
        <v>5770</v>
      </c>
      <c r="V466" s="20">
        <v>794</v>
      </c>
    </row>
    <row r="467" spans="21:22">
      <c r="U467" s="320">
        <v>5773</v>
      </c>
      <c r="V467" s="20">
        <v>793</v>
      </c>
    </row>
    <row r="468" spans="21:22">
      <c r="U468" s="320">
        <v>5775</v>
      </c>
      <c r="V468" s="20">
        <v>792</v>
      </c>
    </row>
    <row r="469" spans="21:22">
      <c r="U469" s="320">
        <v>5777</v>
      </c>
      <c r="V469" s="20">
        <v>791</v>
      </c>
    </row>
    <row r="470" spans="21:22">
      <c r="U470" s="320">
        <v>5780</v>
      </c>
      <c r="V470" s="20">
        <v>790</v>
      </c>
    </row>
    <row r="471" spans="21:22">
      <c r="U471" s="320">
        <v>5782</v>
      </c>
      <c r="V471" s="20">
        <v>789</v>
      </c>
    </row>
    <row r="472" spans="21:22">
      <c r="U472" s="320">
        <v>5785</v>
      </c>
      <c r="V472" s="20">
        <v>788</v>
      </c>
    </row>
    <row r="473" spans="21:22">
      <c r="U473" s="320">
        <v>5787</v>
      </c>
      <c r="V473" s="20">
        <v>787</v>
      </c>
    </row>
    <row r="474" spans="21:22">
      <c r="U474" s="320">
        <v>5789</v>
      </c>
      <c r="V474" s="20">
        <v>786</v>
      </c>
    </row>
    <row r="475" spans="21:22">
      <c r="U475" s="320">
        <v>5792</v>
      </c>
      <c r="V475" s="20">
        <v>785</v>
      </c>
    </row>
    <row r="476" spans="21:22">
      <c r="U476" s="320">
        <v>5794</v>
      </c>
      <c r="V476" s="20">
        <v>784</v>
      </c>
    </row>
    <row r="477" spans="21:22">
      <c r="U477" s="320">
        <v>5796</v>
      </c>
      <c r="V477" s="20">
        <v>783</v>
      </c>
    </row>
    <row r="478" spans="21:22">
      <c r="U478" s="320">
        <v>5799</v>
      </c>
      <c r="V478" s="20">
        <v>782</v>
      </c>
    </row>
    <row r="479" spans="21:22">
      <c r="U479" s="320">
        <v>5801</v>
      </c>
      <c r="V479" s="20">
        <v>781</v>
      </c>
    </row>
    <row r="480" spans="21:22">
      <c r="U480" s="320">
        <v>5804</v>
      </c>
      <c r="V480" s="20">
        <v>780</v>
      </c>
    </row>
    <row r="481" spans="21:22">
      <c r="U481" s="320">
        <v>5806</v>
      </c>
      <c r="V481" s="20">
        <v>779</v>
      </c>
    </row>
    <row r="482" spans="21:22">
      <c r="U482" s="320">
        <v>5808</v>
      </c>
      <c r="V482" s="20">
        <v>778</v>
      </c>
    </row>
    <row r="483" spans="21:22">
      <c r="U483" s="320">
        <v>5811</v>
      </c>
      <c r="V483" s="20">
        <v>777</v>
      </c>
    </row>
    <row r="484" spans="21:22">
      <c r="U484" s="320">
        <v>5813</v>
      </c>
      <c r="V484" s="20">
        <v>776</v>
      </c>
    </row>
    <row r="485" spans="21:22">
      <c r="U485" s="320">
        <v>5815</v>
      </c>
      <c r="V485" s="20">
        <v>775</v>
      </c>
    </row>
    <row r="486" spans="21:22">
      <c r="U486" s="320">
        <v>5818</v>
      </c>
      <c r="V486" s="20">
        <v>774</v>
      </c>
    </row>
    <row r="487" spans="21:22">
      <c r="U487" s="320">
        <v>5820</v>
      </c>
      <c r="V487" s="20">
        <v>773</v>
      </c>
    </row>
    <row r="488" spans="21:22">
      <c r="U488" s="320">
        <v>5823</v>
      </c>
      <c r="V488" s="20">
        <v>772</v>
      </c>
    </row>
    <row r="489" spans="21:22">
      <c r="U489" s="320">
        <v>5825</v>
      </c>
      <c r="V489" s="20">
        <v>771</v>
      </c>
    </row>
    <row r="490" spans="21:22">
      <c r="U490" s="320">
        <v>5827</v>
      </c>
      <c r="V490" s="20">
        <v>770</v>
      </c>
    </row>
    <row r="491" spans="21:22">
      <c r="U491" s="320">
        <v>5830</v>
      </c>
      <c r="V491" s="20">
        <v>769</v>
      </c>
    </row>
    <row r="492" spans="21:22">
      <c r="U492" s="320">
        <v>5832</v>
      </c>
      <c r="V492" s="20">
        <v>768</v>
      </c>
    </row>
    <row r="493" spans="21:22">
      <c r="U493" s="320">
        <v>5835</v>
      </c>
      <c r="V493" s="20">
        <v>767</v>
      </c>
    </row>
    <row r="494" spans="21:22">
      <c r="U494" s="320">
        <v>5837</v>
      </c>
      <c r="V494" s="20">
        <v>766</v>
      </c>
    </row>
    <row r="495" spans="21:22">
      <c r="U495" s="320">
        <v>5839</v>
      </c>
      <c r="V495" s="20">
        <v>765</v>
      </c>
    </row>
    <row r="496" spans="21:22">
      <c r="U496" s="320">
        <v>5842</v>
      </c>
      <c r="V496" s="20">
        <v>764</v>
      </c>
    </row>
    <row r="497" spans="21:22">
      <c r="U497" s="320">
        <v>5844</v>
      </c>
      <c r="V497" s="20">
        <v>763</v>
      </c>
    </row>
    <row r="498" spans="21:22">
      <c r="U498" s="320">
        <v>5847</v>
      </c>
      <c r="V498" s="20">
        <v>762</v>
      </c>
    </row>
    <row r="499" spans="21:22">
      <c r="U499" s="320">
        <v>5849</v>
      </c>
      <c r="V499" s="20">
        <v>761</v>
      </c>
    </row>
    <row r="500" spans="21:22">
      <c r="U500" s="320">
        <v>5852</v>
      </c>
      <c r="V500" s="20">
        <v>760</v>
      </c>
    </row>
    <row r="501" spans="21:22">
      <c r="U501" s="320">
        <v>5854</v>
      </c>
      <c r="V501" s="20">
        <v>759</v>
      </c>
    </row>
    <row r="502" spans="21:22">
      <c r="U502" s="320">
        <v>5856</v>
      </c>
      <c r="V502" s="20">
        <v>758</v>
      </c>
    </row>
    <row r="503" spans="21:22">
      <c r="U503" s="320">
        <v>5859</v>
      </c>
      <c r="V503" s="20">
        <v>757</v>
      </c>
    </row>
    <row r="504" spans="21:22">
      <c r="U504" s="320">
        <v>5861</v>
      </c>
      <c r="V504" s="20">
        <v>756</v>
      </c>
    </row>
    <row r="505" spans="21:22">
      <c r="U505" s="320">
        <v>5864</v>
      </c>
      <c r="V505" s="20">
        <v>755</v>
      </c>
    </row>
    <row r="506" spans="21:22">
      <c r="U506" s="320">
        <v>5866</v>
      </c>
      <c r="V506" s="20">
        <v>754</v>
      </c>
    </row>
    <row r="507" spans="21:22">
      <c r="U507" s="320">
        <v>5868</v>
      </c>
      <c r="V507" s="20">
        <v>753</v>
      </c>
    </row>
    <row r="508" spans="21:22">
      <c r="U508" s="320">
        <v>5871</v>
      </c>
      <c r="V508" s="20">
        <v>752</v>
      </c>
    </row>
    <row r="509" spans="21:22">
      <c r="U509" s="320">
        <v>5873</v>
      </c>
      <c r="V509" s="20">
        <v>751</v>
      </c>
    </row>
    <row r="510" spans="21:22">
      <c r="U510" s="320">
        <v>5876</v>
      </c>
      <c r="V510" s="20">
        <v>750</v>
      </c>
    </row>
    <row r="511" spans="21:22">
      <c r="U511" s="320">
        <v>5878</v>
      </c>
      <c r="V511" s="20">
        <v>749</v>
      </c>
    </row>
    <row r="512" spans="21:22">
      <c r="U512" s="320">
        <v>5881</v>
      </c>
      <c r="V512" s="20">
        <v>748</v>
      </c>
    </row>
    <row r="513" spans="21:22">
      <c r="U513" s="320">
        <v>5883</v>
      </c>
      <c r="V513" s="20">
        <v>747</v>
      </c>
    </row>
    <row r="514" spans="21:22">
      <c r="U514" s="320">
        <v>5885</v>
      </c>
      <c r="V514" s="20">
        <v>746</v>
      </c>
    </row>
    <row r="515" spans="21:22">
      <c r="U515" s="320">
        <v>5888</v>
      </c>
      <c r="V515" s="20">
        <v>745</v>
      </c>
    </row>
    <row r="516" spans="21:22">
      <c r="U516" s="320">
        <v>5890</v>
      </c>
      <c r="V516" s="20">
        <v>744</v>
      </c>
    </row>
    <row r="517" spans="21:22">
      <c r="U517" s="320">
        <v>5893</v>
      </c>
      <c r="V517" s="20">
        <v>743</v>
      </c>
    </row>
    <row r="518" spans="21:22">
      <c r="U518" s="320">
        <v>5895</v>
      </c>
      <c r="V518" s="20">
        <v>742</v>
      </c>
    </row>
    <row r="519" spans="21:22">
      <c r="U519" s="320">
        <v>5898</v>
      </c>
      <c r="V519" s="20">
        <v>741</v>
      </c>
    </row>
    <row r="520" spans="21:22">
      <c r="U520" s="320">
        <v>5900</v>
      </c>
      <c r="V520" s="20">
        <v>740</v>
      </c>
    </row>
    <row r="521" spans="21:22">
      <c r="U521" s="320">
        <v>5902</v>
      </c>
      <c r="V521" s="20">
        <v>739</v>
      </c>
    </row>
    <row r="522" spans="21:22">
      <c r="U522" s="320">
        <v>5905</v>
      </c>
      <c r="V522" s="20">
        <v>738</v>
      </c>
    </row>
    <row r="523" spans="21:22">
      <c r="U523" s="320">
        <v>5907</v>
      </c>
      <c r="V523" s="20">
        <v>737</v>
      </c>
    </row>
    <row r="524" spans="21:22">
      <c r="U524" s="320">
        <v>5910</v>
      </c>
      <c r="V524" s="20">
        <v>736</v>
      </c>
    </row>
    <row r="525" spans="21:22">
      <c r="U525" s="320">
        <v>5912</v>
      </c>
      <c r="V525" s="20">
        <v>735</v>
      </c>
    </row>
    <row r="526" spans="21:22">
      <c r="U526" s="320">
        <v>5915</v>
      </c>
      <c r="V526" s="20">
        <v>734</v>
      </c>
    </row>
    <row r="527" spans="21:22">
      <c r="U527" s="320">
        <v>5917</v>
      </c>
      <c r="V527" s="20">
        <v>733</v>
      </c>
    </row>
    <row r="528" spans="21:22">
      <c r="U528" s="320">
        <v>5920</v>
      </c>
      <c r="V528" s="20">
        <v>732</v>
      </c>
    </row>
    <row r="529" spans="21:22">
      <c r="U529" s="320">
        <v>5922</v>
      </c>
      <c r="V529" s="20">
        <v>731</v>
      </c>
    </row>
    <row r="530" spans="21:22">
      <c r="U530" s="320">
        <v>5925</v>
      </c>
      <c r="V530" s="20">
        <v>730</v>
      </c>
    </row>
    <row r="531" spans="21:22">
      <c r="U531" s="320">
        <v>5927</v>
      </c>
      <c r="V531" s="20">
        <v>729</v>
      </c>
    </row>
    <row r="532" spans="21:22">
      <c r="U532" s="320">
        <v>5929</v>
      </c>
      <c r="V532" s="20">
        <v>728</v>
      </c>
    </row>
    <row r="533" spans="21:22">
      <c r="U533" s="320">
        <v>5932</v>
      </c>
      <c r="V533" s="20">
        <v>727</v>
      </c>
    </row>
    <row r="534" spans="21:22">
      <c r="U534" s="320">
        <v>5934</v>
      </c>
      <c r="V534" s="20">
        <v>726</v>
      </c>
    </row>
    <row r="535" spans="21:22">
      <c r="U535" s="320">
        <v>5937</v>
      </c>
      <c r="V535" s="20">
        <v>725</v>
      </c>
    </row>
    <row r="536" spans="21:22">
      <c r="U536" s="320">
        <v>5939</v>
      </c>
      <c r="V536" s="20">
        <v>724</v>
      </c>
    </row>
    <row r="537" spans="21:22">
      <c r="U537" s="320">
        <v>5942</v>
      </c>
      <c r="V537" s="20">
        <v>723</v>
      </c>
    </row>
    <row r="538" spans="21:22">
      <c r="U538" s="320">
        <v>5944</v>
      </c>
      <c r="V538" s="20">
        <v>722</v>
      </c>
    </row>
    <row r="539" spans="21:22">
      <c r="U539" s="320">
        <v>5947</v>
      </c>
      <c r="V539" s="20">
        <v>721</v>
      </c>
    </row>
    <row r="540" spans="21:22">
      <c r="U540" s="320">
        <v>5949</v>
      </c>
      <c r="V540" s="20">
        <v>720</v>
      </c>
    </row>
    <row r="541" spans="21:22">
      <c r="U541" s="320">
        <v>5952</v>
      </c>
      <c r="V541" s="20">
        <v>719</v>
      </c>
    </row>
    <row r="542" spans="21:22">
      <c r="U542" s="320">
        <v>5954</v>
      </c>
      <c r="V542" s="20">
        <v>718</v>
      </c>
    </row>
    <row r="543" spans="21:22">
      <c r="U543" s="320">
        <v>5957</v>
      </c>
      <c r="V543" s="20">
        <v>717</v>
      </c>
    </row>
    <row r="544" spans="21:22">
      <c r="U544" s="320">
        <v>5959</v>
      </c>
      <c r="V544" s="20">
        <v>716</v>
      </c>
    </row>
    <row r="545" spans="21:22">
      <c r="U545" s="320">
        <v>5962</v>
      </c>
      <c r="V545" s="20">
        <v>715</v>
      </c>
    </row>
    <row r="546" spans="21:22">
      <c r="U546" s="320">
        <v>5964</v>
      </c>
      <c r="V546" s="20">
        <v>714</v>
      </c>
    </row>
    <row r="547" spans="21:22">
      <c r="U547" s="320">
        <v>5966</v>
      </c>
      <c r="V547" s="20">
        <v>713</v>
      </c>
    </row>
    <row r="548" spans="21:22">
      <c r="U548" s="320">
        <v>5969</v>
      </c>
      <c r="V548" s="20">
        <v>712</v>
      </c>
    </row>
    <row r="549" spans="21:22">
      <c r="U549" s="320">
        <v>5971</v>
      </c>
      <c r="V549" s="20">
        <v>711</v>
      </c>
    </row>
    <row r="550" spans="21:22">
      <c r="U550" s="320">
        <v>5974</v>
      </c>
      <c r="V550" s="20">
        <v>710</v>
      </c>
    </row>
    <row r="551" spans="21:22">
      <c r="U551" s="320">
        <v>5976</v>
      </c>
      <c r="V551" s="20">
        <v>709</v>
      </c>
    </row>
    <row r="552" spans="21:22">
      <c r="U552" s="320">
        <v>5979</v>
      </c>
      <c r="V552" s="20">
        <v>708</v>
      </c>
    </row>
    <row r="553" spans="21:22">
      <c r="U553" s="320">
        <v>5981</v>
      </c>
      <c r="V553" s="20">
        <v>707</v>
      </c>
    </row>
    <row r="554" spans="21:22">
      <c r="U554" s="320">
        <v>5984</v>
      </c>
      <c r="V554" s="20">
        <v>706</v>
      </c>
    </row>
    <row r="555" spans="21:22">
      <c r="U555" s="320">
        <v>5986</v>
      </c>
      <c r="V555" s="20">
        <v>705</v>
      </c>
    </row>
    <row r="556" spans="21:22">
      <c r="U556" s="320">
        <v>5989</v>
      </c>
      <c r="V556" s="20">
        <v>704</v>
      </c>
    </row>
    <row r="557" spans="21:22">
      <c r="U557" s="320">
        <v>5991</v>
      </c>
      <c r="V557" s="20">
        <v>703</v>
      </c>
    </row>
    <row r="558" spans="21:22">
      <c r="U558" s="320">
        <v>5994</v>
      </c>
      <c r="V558" s="20">
        <v>702</v>
      </c>
    </row>
    <row r="559" spans="21:22">
      <c r="U559" s="320">
        <v>5996</v>
      </c>
      <c r="V559" s="20">
        <v>701</v>
      </c>
    </row>
    <row r="560" spans="21:22">
      <c r="U560" s="320">
        <v>5999</v>
      </c>
      <c r="V560" s="20">
        <v>700</v>
      </c>
    </row>
    <row r="561" spans="21:22">
      <c r="U561" s="320">
        <v>10001</v>
      </c>
      <c r="V561" s="20">
        <v>699</v>
      </c>
    </row>
    <row r="562" spans="21:22">
      <c r="U562" s="320">
        <v>10004</v>
      </c>
      <c r="V562" s="20">
        <v>698</v>
      </c>
    </row>
    <row r="563" spans="21:22">
      <c r="U563" s="320">
        <v>10006</v>
      </c>
      <c r="V563" s="20">
        <v>697</v>
      </c>
    </row>
    <row r="564" spans="21:22">
      <c r="U564" s="320">
        <v>10009</v>
      </c>
      <c r="V564" s="20">
        <v>696</v>
      </c>
    </row>
    <row r="565" spans="21:22">
      <c r="U565" s="320">
        <v>10011</v>
      </c>
      <c r="V565" s="20">
        <v>695</v>
      </c>
    </row>
    <row r="566" spans="21:22">
      <c r="U566" s="320">
        <v>10014</v>
      </c>
      <c r="V566" s="20">
        <v>694</v>
      </c>
    </row>
    <row r="567" spans="21:22">
      <c r="U567" s="320">
        <v>10016</v>
      </c>
      <c r="V567" s="20">
        <v>693</v>
      </c>
    </row>
    <row r="568" spans="21:22">
      <c r="U568" s="320">
        <v>10019</v>
      </c>
      <c r="V568" s="20">
        <v>692</v>
      </c>
    </row>
    <row r="569" spans="21:22">
      <c r="U569" s="320">
        <v>10021</v>
      </c>
      <c r="V569" s="20">
        <v>691</v>
      </c>
    </row>
    <row r="570" spans="21:22">
      <c r="U570" s="320">
        <v>10024</v>
      </c>
      <c r="V570" s="20">
        <v>690</v>
      </c>
    </row>
    <row r="571" spans="21:22">
      <c r="U571" s="320">
        <v>10027</v>
      </c>
      <c r="V571" s="20">
        <v>689</v>
      </c>
    </row>
    <row r="572" spans="21:22">
      <c r="U572" s="320">
        <v>10029</v>
      </c>
      <c r="V572" s="20">
        <v>688</v>
      </c>
    </row>
    <row r="573" spans="21:22">
      <c r="U573" s="320">
        <v>10032</v>
      </c>
      <c r="V573" s="20">
        <v>687</v>
      </c>
    </row>
    <row r="574" spans="21:22">
      <c r="U574" s="320">
        <v>10034</v>
      </c>
      <c r="V574" s="20">
        <v>686</v>
      </c>
    </row>
    <row r="575" spans="21:22">
      <c r="U575" s="320">
        <v>10037</v>
      </c>
      <c r="V575" s="20">
        <v>685</v>
      </c>
    </row>
    <row r="576" spans="21:22">
      <c r="U576" s="320">
        <v>10039</v>
      </c>
      <c r="V576" s="20">
        <v>684</v>
      </c>
    </row>
    <row r="577" spans="21:22">
      <c r="U577" s="320">
        <v>10042</v>
      </c>
      <c r="V577" s="20">
        <v>683</v>
      </c>
    </row>
    <row r="578" spans="21:22">
      <c r="U578" s="320">
        <v>10044</v>
      </c>
      <c r="V578" s="20">
        <v>682</v>
      </c>
    </row>
    <row r="579" spans="21:22">
      <c r="U579" s="320">
        <v>10047</v>
      </c>
      <c r="V579" s="20">
        <v>681</v>
      </c>
    </row>
    <row r="580" spans="21:22">
      <c r="U580" s="320">
        <v>10049</v>
      </c>
      <c r="V580" s="20">
        <v>680</v>
      </c>
    </row>
    <row r="581" spans="21:22">
      <c r="U581" s="320">
        <v>10052</v>
      </c>
      <c r="V581" s="20">
        <v>679</v>
      </c>
    </row>
    <row r="582" spans="21:22">
      <c r="U582" s="320">
        <v>10054</v>
      </c>
      <c r="V582" s="20">
        <v>678</v>
      </c>
    </row>
    <row r="583" spans="21:22">
      <c r="U583" s="320">
        <v>10057</v>
      </c>
      <c r="V583" s="20">
        <v>677</v>
      </c>
    </row>
    <row r="584" spans="21:22">
      <c r="U584" s="320">
        <v>10059</v>
      </c>
      <c r="V584" s="20">
        <v>676</v>
      </c>
    </row>
    <row r="585" spans="21:22">
      <c r="U585" s="320">
        <v>10062</v>
      </c>
      <c r="V585" s="20">
        <v>675</v>
      </c>
    </row>
    <row r="586" spans="21:22">
      <c r="U586" s="320">
        <v>10064</v>
      </c>
      <c r="V586" s="20">
        <v>674</v>
      </c>
    </row>
    <row r="587" spans="21:22">
      <c r="U587" s="320">
        <v>10067</v>
      </c>
      <c r="V587" s="20">
        <v>673</v>
      </c>
    </row>
    <row r="588" spans="21:22">
      <c r="U588" s="320">
        <v>10070</v>
      </c>
      <c r="V588" s="20">
        <v>672</v>
      </c>
    </row>
    <row r="589" spans="21:22">
      <c r="U589" s="320">
        <v>10072</v>
      </c>
      <c r="V589" s="20">
        <v>671</v>
      </c>
    </row>
    <row r="590" spans="21:22">
      <c r="U590" s="320">
        <v>10075</v>
      </c>
      <c r="V590" s="20">
        <v>670</v>
      </c>
    </row>
    <row r="591" spans="21:22">
      <c r="U591" s="320">
        <v>10077</v>
      </c>
      <c r="V591" s="20">
        <v>669</v>
      </c>
    </row>
    <row r="592" spans="21:22">
      <c r="U592" s="320">
        <v>10080</v>
      </c>
      <c r="V592" s="20">
        <v>668</v>
      </c>
    </row>
    <row r="593" spans="21:22">
      <c r="U593" s="320">
        <v>10082</v>
      </c>
      <c r="V593" s="20">
        <v>667</v>
      </c>
    </row>
    <row r="594" spans="21:22">
      <c r="U594" s="320">
        <v>10085</v>
      </c>
      <c r="V594" s="20">
        <v>666</v>
      </c>
    </row>
    <row r="595" spans="21:22">
      <c r="U595" s="320">
        <v>10087</v>
      </c>
      <c r="V595" s="20">
        <v>665</v>
      </c>
    </row>
    <row r="596" spans="21:22">
      <c r="U596" s="320">
        <v>10090</v>
      </c>
      <c r="V596" s="20">
        <v>664</v>
      </c>
    </row>
    <row r="597" spans="21:22">
      <c r="U597" s="320">
        <v>10093</v>
      </c>
      <c r="V597" s="20">
        <v>663</v>
      </c>
    </row>
    <row r="598" spans="21:22">
      <c r="U598" s="320">
        <v>10095</v>
      </c>
      <c r="V598" s="20">
        <v>662</v>
      </c>
    </row>
    <row r="599" spans="21:22">
      <c r="U599" s="320">
        <v>10098</v>
      </c>
      <c r="V599" s="20">
        <v>661</v>
      </c>
    </row>
    <row r="600" spans="21:22">
      <c r="U600" s="320">
        <v>10100</v>
      </c>
      <c r="V600" s="20">
        <v>660</v>
      </c>
    </row>
    <row r="601" spans="21:22">
      <c r="U601" s="320">
        <v>10103</v>
      </c>
      <c r="V601" s="20">
        <v>659</v>
      </c>
    </row>
    <row r="602" spans="21:22">
      <c r="U602" s="320">
        <v>10105</v>
      </c>
      <c r="V602" s="20">
        <v>658</v>
      </c>
    </row>
    <row r="603" spans="21:22">
      <c r="U603" s="320">
        <v>10108</v>
      </c>
      <c r="V603" s="20">
        <v>657</v>
      </c>
    </row>
    <row r="604" spans="21:22">
      <c r="U604" s="320">
        <v>10111</v>
      </c>
      <c r="V604" s="20">
        <v>656</v>
      </c>
    </row>
    <row r="605" spans="21:22">
      <c r="U605" s="320">
        <v>10113</v>
      </c>
      <c r="V605" s="20">
        <v>655</v>
      </c>
    </row>
    <row r="606" spans="21:22">
      <c r="U606" s="320">
        <v>10116</v>
      </c>
      <c r="V606" s="20">
        <v>654</v>
      </c>
    </row>
    <row r="607" spans="21:22">
      <c r="U607" s="320">
        <v>10118</v>
      </c>
      <c r="V607" s="20">
        <v>653</v>
      </c>
    </row>
    <row r="608" spans="21:22">
      <c r="U608" s="320">
        <v>10121</v>
      </c>
      <c r="V608" s="20">
        <v>652</v>
      </c>
    </row>
    <row r="609" spans="21:22">
      <c r="U609" s="320">
        <v>10123</v>
      </c>
      <c r="V609" s="20">
        <v>651</v>
      </c>
    </row>
    <row r="610" spans="21:22">
      <c r="U610" s="320">
        <v>10126</v>
      </c>
      <c r="V610" s="20">
        <v>650</v>
      </c>
    </row>
    <row r="611" spans="21:22">
      <c r="U611" s="320">
        <v>10129</v>
      </c>
      <c r="V611" s="20">
        <v>649</v>
      </c>
    </row>
    <row r="612" spans="21:22">
      <c r="U612" s="320">
        <v>10131</v>
      </c>
      <c r="V612" s="20">
        <v>648</v>
      </c>
    </row>
    <row r="613" spans="21:22">
      <c r="U613" s="320">
        <v>10134</v>
      </c>
      <c r="V613" s="20">
        <v>647</v>
      </c>
    </row>
    <row r="614" spans="21:22">
      <c r="U614" s="320">
        <v>10136</v>
      </c>
      <c r="V614" s="20">
        <v>646</v>
      </c>
    </row>
    <row r="615" spans="21:22">
      <c r="U615" s="320">
        <v>10139</v>
      </c>
      <c r="V615" s="20">
        <v>645</v>
      </c>
    </row>
    <row r="616" spans="21:22">
      <c r="U616" s="320">
        <v>10142</v>
      </c>
      <c r="V616" s="20">
        <v>644</v>
      </c>
    </row>
    <row r="617" spans="21:22">
      <c r="U617" s="320">
        <v>10144</v>
      </c>
      <c r="V617" s="20">
        <v>643</v>
      </c>
    </row>
    <row r="618" spans="21:22">
      <c r="U618" s="320">
        <v>10147</v>
      </c>
      <c r="V618" s="20">
        <v>642</v>
      </c>
    </row>
    <row r="619" spans="21:22">
      <c r="U619" s="320">
        <v>10149</v>
      </c>
      <c r="V619" s="20">
        <v>641</v>
      </c>
    </row>
    <row r="620" spans="21:22">
      <c r="U620" s="320">
        <v>10152</v>
      </c>
      <c r="V620" s="20">
        <v>640</v>
      </c>
    </row>
    <row r="621" spans="21:22">
      <c r="U621" s="320">
        <v>10155</v>
      </c>
      <c r="V621" s="20">
        <v>639</v>
      </c>
    </row>
    <row r="622" spans="21:22">
      <c r="U622" s="320">
        <v>10157</v>
      </c>
      <c r="V622" s="20">
        <v>638</v>
      </c>
    </row>
    <row r="623" spans="21:22">
      <c r="U623" s="320">
        <v>10160</v>
      </c>
      <c r="V623" s="20">
        <v>637</v>
      </c>
    </row>
    <row r="624" spans="21:22">
      <c r="U624" s="320">
        <v>10162</v>
      </c>
      <c r="V624" s="20">
        <v>636</v>
      </c>
    </row>
    <row r="625" spans="21:22">
      <c r="U625" s="320">
        <v>10165</v>
      </c>
      <c r="V625" s="20">
        <v>635</v>
      </c>
    </row>
    <row r="626" spans="21:22">
      <c r="U626" s="320">
        <v>10168</v>
      </c>
      <c r="V626" s="20">
        <v>634</v>
      </c>
    </row>
    <row r="627" spans="21:22">
      <c r="U627" s="320">
        <v>10170</v>
      </c>
      <c r="V627" s="20">
        <v>633</v>
      </c>
    </row>
    <row r="628" spans="21:22">
      <c r="U628" s="320">
        <v>10173</v>
      </c>
      <c r="V628" s="20">
        <v>632</v>
      </c>
    </row>
    <row r="629" spans="21:22">
      <c r="U629" s="320">
        <v>10176</v>
      </c>
      <c r="V629" s="20">
        <v>631</v>
      </c>
    </row>
    <row r="630" spans="21:22">
      <c r="U630" s="320">
        <v>10178</v>
      </c>
      <c r="V630" s="20">
        <v>630</v>
      </c>
    </row>
    <row r="631" spans="21:22">
      <c r="U631" s="320">
        <v>10181</v>
      </c>
      <c r="V631" s="20">
        <v>629</v>
      </c>
    </row>
    <row r="632" spans="21:22">
      <c r="U632" s="320">
        <v>10183</v>
      </c>
      <c r="V632" s="20">
        <v>628</v>
      </c>
    </row>
    <row r="633" spans="21:22">
      <c r="U633" s="320">
        <v>10186</v>
      </c>
      <c r="V633" s="20">
        <v>627</v>
      </c>
    </row>
    <row r="634" spans="21:22">
      <c r="U634" s="320">
        <v>10189</v>
      </c>
      <c r="V634" s="20">
        <v>626</v>
      </c>
    </row>
    <row r="635" spans="21:22">
      <c r="U635" s="320">
        <v>10191</v>
      </c>
      <c r="V635" s="20">
        <v>625</v>
      </c>
    </row>
    <row r="636" spans="21:22">
      <c r="U636" s="320">
        <v>10194</v>
      </c>
      <c r="V636" s="20">
        <v>624</v>
      </c>
    </row>
    <row r="637" spans="21:22">
      <c r="U637" s="320">
        <v>10197</v>
      </c>
      <c r="V637" s="20">
        <v>623</v>
      </c>
    </row>
    <row r="638" spans="21:22">
      <c r="U638" s="320">
        <v>10199</v>
      </c>
      <c r="V638" s="20">
        <v>622</v>
      </c>
    </row>
    <row r="639" spans="21:22">
      <c r="U639" s="320">
        <v>10202</v>
      </c>
      <c r="V639" s="20">
        <v>621</v>
      </c>
    </row>
    <row r="640" spans="21:22">
      <c r="U640" s="320">
        <v>10205</v>
      </c>
      <c r="V640" s="20">
        <v>620</v>
      </c>
    </row>
    <row r="641" spans="21:22">
      <c r="U641" s="320">
        <v>10207</v>
      </c>
      <c r="V641" s="20">
        <v>619</v>
      </c>
    </row>
    <row r="642" spans="21:22">
      <c r="U642" s="320">
        <v>10210</v>
      </c>
      <c r="V642" s="20">
        <v>618</v>
      </c>
    </row>
    <row r="643" spans="21:22">
      <c r="U643" s="320">
        <v>10212</v>
      </c>
      <c r="V643" s="20">
        <v>617</v>
      </c>
    </row>
    <row r="644" spans="21:22">
      <c r="U644" s="320">
        <v>10215</v>
      </c>
      <c r="V644" s="20">
        <v>616</v>
      </c>
    </row>
    <row r="645" spans="21:22">
      <c r="U645" s="320">
        <v>10218</v>
      </c>
      <c r="V645" s="20">
        <v>615</v>
      </c>
    </row>
    <row r="646" spans="21:22">
      <c r="U646" s="320">
        <v>10222</v>
      </c>
      <c r="V646" s="20">
        <v>614</v>
      </c>
    </row>
    <row r="647" spans="21:22">
      <c r="U647" s="320">
        <v>10223</v>
      </c>
      <c r="V647" s="20">
        <v>613</v>
      </c>
    </row>
    <row r="648" spans="21:22">
      <c r="U648" s="320">
        <v>10226</v>
      </c>
      <c r="V648" s="20">
        <v>612</v>
      </c>
    </row>
    <row r="649" spans="21:22">
      <c r="U649" s="320">
        <v>10228</v>
      </c>
      <c r="V649" s="20">
        <v>611</v>
      </c>
    </row>
    <row r="650" spans="21:22">
      <c r="U650" s="320">
        <v>10231</v>
      </c>
      <c r="V650" s="20">
        <v>610</v>
      </c>
    </row>
    <row r="651" spans="21:22">
      <c r="U651" s="320">
        <v>10234</v>
      </c>
      <c r="V651" s="20">
        <v>609</v>
      </c>
    </row>
    <row r="652" spans="21:22">
      <c r="U652" s="320">
        <v>10236</v>
      </c>
      <c r="V652" s="20">
        <v>608</v>
      </c>
    </row>
    <row r="653" spans="21:22">
      <c r="U653" s="320">
        <v>10239</v>
      </c>
      <c r="V653" s="20">
        <v>607</v>
      </c>
    </row>
    <row r="654" spans="21:22">
      <c r="U654" s="320">
        <v>10242</v>
      </c>
      <c r="V654" s="20">
        <v>606</v>
      </c>
    </row>
    <row r="655" spans="21:22">
      <c r="U655" s="320">
        <v>10244</v>
      </c>
      <c r="V655" s="20">
        <v>605</v>
      </c>
    </row>
    <row r="656" spans="21:22">
      <c r="U656" s="320">
        <v>10247</v>
      </c>
      <c r="V656" s="20">
        <v>604</v>
      </c>
    </row>
    <row r="657" spans="21:22">
      <c r="U657" s="320">
        <v>10225</v>
      </c>
      <c r="V657" s="20">
        <v>603</v>
      </c>
    </row>
    <row r="658" spans="21:22">
      <c r="U658" s="320">
        <v>10252</v>
      </c>
      <c r="V658" s="20">
        <v>602</v>
      </c>
    </row>
    <row r="659" spans="21:22">
      <c r="U659" s="320">
        <v>10255</v>
      </c>
      <c r="V659" s="20">
        <v>601</v>
      </c>
    </row>
    <row r="660" spans="21:22">
      <c r="U660" s="320">
        <v>10258</v>
      </c>
      <c r="V660" s="20">
        <v>600</v>
      </c>
    </row>
    <row r="661" spans="21:22">
      <c r="U661" s="320">
        <v>10260</v>
      </c>
      <c r="V661" s="20">
        <v>599</v>
      </c>
    </row>
    <row r="662" spans="21:22">
      <c r="U662" s="320">
        <v>10263</v>
      </c>
      <c r="V662" s="20">
        <v>598</v>
      </c>
    </row>
    <row r="663" spans="21:22">
      <c r="U663" s="320">
        <v>10266</v>
      </c>
      <c r="V663" s="20">
        <v>597</v>
      </c>
    </row>
    <row r="664" spans="21:22">
      <c r="U664" s="320">
        <v>10268</v>
      </c>
      <c r="V664" s="20">
        <v>596</v>
      </c>
    </row>
    <row r="665" spans="21:22">
      <c r="U665" s="320">
        <v>10271</v>
      </c>
      <c r="V665" s="20">
        <v>595</v>
      </c>
    </row>
    <row r="666" spans="21:22">
      <c r="U666" s="320">
        <v>10274</v>
      </c>
      <c r="V666" s="20">
        <v>594</v>
      </c>
    </row>
    <row r="667" spans="21:22">
      <c r="U667" s="320">
        <v>10277</v>
      </c>
      <c r="V667" s="20">
        <v>593</v>
      </c>
    </row>
    <row r="668" spans="21:22">
      <c r="U668" s="320">
        <v>10279</v>
      </c>
      <c r="V668" s="20">
        <v>592</v>
      </c>
    </row>
    <row r="669" spans="21:22">
      <c r="U669" s="320">
        <v>10282</v>
      </c>
      <c r="V669" s="20">
        <v>591</v>
      </c>
    </row>
    <row r="670" spans="21:22">
      <c r="U670" s="320">
        <v>10285</v>
      </c>
      <c r="V670" s="20">
        <v>590</v>
      </c>
    </row>
    <row r="671" spans="21:22">
      <c r="U671" s="320">
        <v>10287</v>
      </c>
      <c r="V671" s="20">
        <v>589</v>
      </c>
    </row>
    <row r="672" spans="21:22">
      <c r="U672" s="320">
        <v>10290</v>
      </c>
      <c r="V672" s="20">
        <v>588</v>
      </c>
    </row>
    <row r="673" spans="21:22">
      <c r="U673" s="320">
        <v>10293</v>
      </c>
      <c r="V673" s="20">
        <v>587</v>
      </c>
    </row>
    <row r="674" spans="21:22">
      <c r="U674" s="320">
        <v>10295</v>
      </c>
      <c r="V674" s="20">
        <v>586</v>
      </c>
    </row>
    <row r="675" spans="21:22">
      <c r="U675" s="320">
        <v>10298</v>
      </c>
      <c r="V675" s="20">
        <v>585</v>
      </c>
    </row>
    <row r="676" spans="21:22">
      <c r="U676" s="320">
        <v>10301</v>
      </c>
      <c r="V676" s="20">
        <v>584</v>
      </c>
    </row>
    <row r="677" spans="21:22">
      <c r="U677" s="320">
        <v>10304</v>
      </c>
      <c r="V677" s="20">
        <v>583</v>
      </c>
    </row>
    <row r="678" spans="21:22">
      <c r="U678" s="320">
        <v>10306</v>
      </c>
      <c r="V678" s="20">
        <v>582</v>
      </c>
    </row>
    <row r="679" spans="21:22">
      <c r="U679" s="320">
        <v>10309</v>
      </c>
      <c r="V679" s="20">
        <v>581</v>
      </c>
    </row>
    <row r="680" spans="21:22">
      <c r="U680" s="320">
        <v>10312</v>
      </c>
      <c r="V680" s="20">
        <v>580</v>
      </c>
    </row>
    <row r="681" spans="21:22">
      <c r="U681" s="320">
        <v>10314</v>
      </c>
      <c r="V681" s="20">
        <v>579</v>
      </c>
    </row>
    <row r="682" spans="21:22">
      <c r="U682" s="320">
        <v>10317</v>
      </c>
      <c r="V682" s="20">
        <v>578</v>
      </c>
    </row>
    <row r="683" spans="21:22">
      <c r="U683" s="320">
        <v>10320</v>
      </c>
      <c r="V683" s="20">
        <v>577</v>
      </c>
    </row>
    <row r="684" spans="21:22">
      <c r="U684" s="320">
        <v>10323</v>
      </c>
      <c r="V684" s="20">
        <v>576</v>
      </c>
    </row>
    <row r="685" spans="21:22">
      <c r="U685" s="320">
        <v>10325</v>
      </c>
      <c r="V685" s="20">
        <v>575</v>
      </c>
    </row>
    <row r="686" spans="21:22">
      <c r="U686" s="320">
        <v>10328</v>
      </c>
      <c r="V686" s="20">
        <v>574</v>
      </c>
    </row>
    <row r="687" spans="21:22">
      <c r="U687" s="320">
        <v>10331</v>
      </c>
      <c r="V687" s="20">
        <v>573</v>
      </c>
    </row>
    <row r="688" spans="21:22">
      <c r="U688" s="320">
        <v>10334</v>
      </c>
      <c r="V688" s="20">
        <v>572</v>
      </c>
    </row>
    <row r="689" spans="21:22">
      <c r="U689" s="320">
        <v>10336</v>
      </c>
      <c r="V689" s="20">
        <v>571</v>
      </c>
    </row>
    <row r="690" spans="21:22">
      <c r="U690" s="320">
        <v>10339</v>
      </c>
      <c r="V690" s="20">
        <v>570</v>
      </c>
    </row>
    <row r="691" spans="21:22">
      <c r="U691" s="320">
        <v>10342</v>
      </c>
      <c r="V691" s="20">
        <v>569</v>
      </c>
    </row>
    <row r="692" spans="21:22">
      <c r="U692" s="320">
        <v>10345</v>
      </c>
      <c r="V692" s="20">
        <v>568</v>
      </c>
    </row>
    <row r="693" spans="21:22">
      <c r="U693" s="320">
        <v>10347</v>
      </c>
      <c r="V693" s="20">
        <v>567</v>
      </c>
    </row>
    <row r="694" spans="21:22">
      <c r="U694" s="320">
        <v>10350</v>
      </c>
      <c r="V694" s="20">
        <v>566</v>
      </c>
    </row>
    <row r="695" spans="21:22">
      <c r="U695" s="320">
        <v>10353</v>
      </c>
      <c r="V695" s="20">
        <v>565</v>
      </c>
    </row>
    <row r="696" spans="21:22">
      <c r="U696" s="320">
        <v>10356</v>
      </c>
      <c r="V696" s="20">
        <v>564</v>
      </c>
    </row>
    <row r="697" spans="21:22">
      <c r="U697" s="320">
        <v>10358</v>
      </c>
      <c r="V697" s="20">
        <v>563</v>
      </c>
    </row>
    <row r="698" spans="21:22">
      <c r="U698" s="320">
        <v>10361</v>
      </c>
      <c r="V698" s="20">
        <v>562</v>
      </c>
    </row>
    <row r="699" spans="21:22">
      <c r="U699" s="320">
        <v>10364</v>
      </c>
      <c r="V699" s="20">
        <v>561</v>
      </c>
    </row>
    <row r="700" spans="21:22">
      <c r="U700" s="320">
        <v>10367</v>
      </c>
      <c r="V700" s="20">
        <v>560</v>
      </c>
    </row>
    <row r="701" spans="21:22">
      <c r="U701" s="320">
        <v>10369</v>
      </c>
      <c r="V701" s="20">
        <v>559</v>
      </c>
    </row>
    <row r="702" spans="21:22">
      <c r="U702" s="320">
        <v>10372</v>
      </c>
      <c r="V702" s="20">
        <v>558</v>
      </c>
    </row>
    <row r="703" spans="21:22">
      <c r="U703" s="320">
        <v>10375</v>
      </c>
      <c r="V703" s="20">
        <v>557</v>
      </c>
    </row>
    <row r="704" spans="21:22">
      <c r="U704" s="320">
        <v>10378</v>
      </c>
      <c r="V704" s="20">
        <v>556</v>
      </c>
    </row>
    <row r="705" spans="21:22">
      <c r="U705" s="320">
        <v>10380</v>
      </c>
      <c r="V705" s="20">
        <v>555</v>
      </c>
    </row>
    <row r="706" spans="21:22">
      <c r="U706" s="320">
        <v>10383</v>
      </c>
      <c r="V706" s="20">
        <v>554</v>
      </c>
    </row>
    <row r="707" spans="21:22">
      <c r="U707" s="320">
        <v>10386</v>
      </c>
      <c r="V707" s="20">
        <v>553</v>
      </c>
    </row>
    <row r="708" spans="21:22">
      <c r="U708" s="320">
        <v>10389</v>
      </c>
      <c r="V708" s="20">
        <v>552</v>
      </c>
    </row>
    <row r="709" spans="21:22">
      <c r="U709" s="320">
        <v>10392</v>
      </c>
      <c r="V709" s="20">
        <v>551</v>
      </c>
    </row>
    <row r="710" spans="21:22">
      <c r="U710" s="320">
        <v>10394</v>
      </c>
      <c r="V710" s="20">
        <v>550</v>
      </c>
    </row>
    <row r="711" spans="21:22">
      <c r="U711" s="320">
        <v>10397</v>
      </c>
      <c r="V711" s="20">
        <v>549</v>
      </c>
    </row>
    <row r="712" spans="21:22">
      <c r="U712" s="320">
        <v>10400</v>
      </c>
      <c r="V712" s="20">
        <v>548</v>
      </c>
    </row>
    <row r="713" spans="21:22">
      <c r="U713" s="320">
        <v>10403</v>
      </c>
      <c r="V713" s="20">
        <v>547</v>
      </c>
    </row>
    <row r="714" spans="21:22">
      <c r="U714" s="320">
        <v>10406</v>
      </c>
      <c r="V714" s="20">
        <v>546</v>
      </c>
    </row>
    <row r="715" spans="21:22">
      <c r="U715" s="320">
        <v>10408</v>
      </c>
      <c r="V715" s="20">
        <v>545</v>
      </c>
    </row>
    <row r="716" spans="21:22">
      <c r="U716" s="320">
        <v>10411</v>
      </c>
      <c r="V716" s="20">
        <v>544</v>
      </c>
    </row>
    <row r="717" spans="21:22">
      <c r="U717" s="320">
        <v>10414</v>
      </c>
      <c r="V717" s="20">
        <v>543</v>
      </c>
    </row>
    <row r="718" spans="21:22">
      <c r="U718" s="320">
        <v>10417</v>
      </c>
      <c r="V718" s="20">
        <v>542</v>
      </c>
    </row>
    <row r="719" spans="21:22">
      <c r="U719" s="320">
        <v>10420</v>
      </c>
      <c r="V719" s="20">
        <v>541</v>
      </c>
    </row>
    <row r="720" spans="21:22">
      <c r="U720" s="320">
        <v>10422</v>
      </c>
      <c r="V720" s="20">
        <v>540</v>
      </c>
    </row>
    <row r="721" spans="21:22">
      <c r="U721" s="320">
        <v>10425</v>
      </c>
      <c r="V721" s="20">
        <v>539</v>
      </c>
    </row>
    <row r="722" spans="21:22">
      <c r="U722" s="320">
        <v>10428</v>
      </c>
      <c r="V722" s="20">
        <v>538</v>
      </c>
    </row>
    <row r="723" spans="21:22">
      <c r="U723" s="320">
        <v>10431</v>
      </c>
      <c r="V723" s="20">
        <v>537</v>
      </c>
    </row>
    <row r="724" spans="21:22">
      <c r="U724" s="320">
        <v>10434</v>
      </c>
      <c r="V724" s="20">
        <v>536</v>
      </c>
    </row>
    <row r="725" spans="21:22">
      <c r="U725" s="320">
        <v>10436</v>
      </c>
      <c r="V725" s="20">
        <v>535</v>
      </c>
    </row>
    <row r="726" spans="21:22">
      <c r="U726" s="320">
        <v>10439</v>
      </c>
      <c r="V726" s="20">
        <v>534</v>
      </c>
    </row>
    <row r="727" spans="21:22">
      <c r="U727" s="320">
        <v>10442</v>
      </c>
      <c r="V727" s="20">
        <v>533</v>
      </c>
    </row>
    <row r="728" spans="21:22">
      <c r="U728" s="320">
        <v>10445</v>
      </c>
      <c r="V728" s="20">
        <v>532</v>
      </c>
    </row>
    <row r="729" spans="21:22">
      <c r="U729" s="320">
        <v>10448</v>
      </c>
      <c r="V729" s="20">
        <v>531</v>
      </c>
    </row>
    <row r="730" spans="21:22">
      <c r="U730" s="320">
        <v>10451</v>
      </c>
      <c r="V730" s="20">
        <v>530</v>
      </c>
    </row>
    <row r="731" spans="21:22">
      <c r="U731" s="320">
        <v>10453</v>
      </c>
      <c r="V731" s="20">
        <v>529</v>
      </c>
    </row>
    <row r="732" spans="21:22">
      <c r="U732" s="320">
        <v>10456</v>
      </c>
      <c r="V732" s="20">
        <v>528</v>
      </c>
    </row>
    <row r="733" spans="21:22">
      <c r="U733" s="320">
        <v>10459</v>
      </c>
      <c r="V733" s="20">
        <v>527</v>
      </c>
    </row>
    <row r="734" spans="21:22">
      <c r="U734" s="320">
        <v>10462</v>
      </c>
      <c r="V734" s="20">
        <v>526</v>
      </c>
    </row>
    <row r="735" spans="21:22">
      <c r="U735" s="320">
        <v>10465</v>
      </c>
      <c r="V735" s="20">
        <v>525</v>
      </c>
    </row>
    <row r="736" spans="21:22">
      <c r="U736" s="320">
        <v>10468</v>
      </c>
      <c r="V736" s="20">
        <v>524</v>
      </c>
    </row>
    <row r="737" spans="21:22">
      <c r="U737" s="320">
        <v>10471</v>
      </c>
      <c r="V737" s="20">
        <v>523</v>
      </c>
    </row>
    <row r="738" spans="21:22">
      <c r="U738" s="320">
        <v>10473</v>
      </c>
      <c r="V738" s="20">
        <v>522</v>
      </c>
    </row>
    <row r="739" spans="21:22">
      <c r="U739" s="320">
        <v>10476</v>
      </c>
      <c r="V739" s="20">
        <v>521</v>
      </c>
    </row>
    <row r="740" spans="21:22">
      <c r="U740" s="320">
        <v>10479</v>
      </c>
      <c r="V740" s="20">
        <v>520</v>
      </c>
    </row>
    <row r="741" spans="21:22">
      <c r="U741" s="320">
        <v>10482</v>
      </c>
      <c r="V741" s="20">
        <v>519</v>
      </c>
    </row>
    <row r="742" spans="21:22">
      <c r="U742" s="320">
        <v>10485</v>
      </c>
      <c r="V742" s="20">
        <v>518</v>
      </c>
    </row>
    <row r="743" spans="21:22">
      <c r="U743" s="320">
        <v>10488</v>
      </c>
      <c r="V743" s="20">
        <v>517</v>
      </c>
    </row>
    <row r="744" spans="21:22">
      <c r="U744" s="320">
        <v>10491</v>
      </c>
      <c r="V744" s="20">
        <v>516</v>
      </c>
    </row>
    <row r="745" spans="21:22">
      <c r="U745" s="320">
        <v>10493</v>
      </c>
      <c r="V745" s="20">
        <v>515</v>
      </c>
    </row>
    <row r="746" spans="21:22">
      <c r="U746" s="320">
        <v>10496</v>
      </c>
      <c r="V746" s="20">
        <v>514</v>
      </c>
    </row>
    <row r="747" spans="21:22">
      <c r="U747" s="320">
        <v>10499</v>
      </c>
      <c r="V747" s="20">
        <v>513</v>
      </c>
    </row>
    <row r="748" spans="21:22">
      <c r="U748" s="320">
        <v>10502</v>
      </c>
      <c r="V748" s="20">
        <v>512</v>
      </c>
    </row>
    <row r="749" spans="21:22">
      <c r="U749" s="320">
        <v>10505</v>
      </c>
      <c r="V749" s="20">
        <v>511</v>
      </c>
    </row>
    <row r="750" spans="21:22">
      <c r="U750" s="320">
        <v>10508</v>
      </c>
      <c r="V750" s="20">
        <v>510</v>
      </c>
    </row>
    <row r="751" spans="21:22">
      <c r="U751" s="320">
        <v>10511</v>
      </c>
      <c r="V751" s="20">
        <v>509</v>
      </c>
    </row>
    <row r="752" spans="21:22">
      <c r="U752" s="320">
        <v>10514</v>
      </c>
      <c r="V752" s="20">
        <v>508</v>
      </c>
    </row>
    <row r="753" spans="21:22">
      <c r="U753" s="320">
        <v>10516</v>
      </c>
      <c r="V753" s="20">
        <v>507</v>
      </c>
    </row>
    <row r="754" spans="21:22">
      <c r="U754" s="320">
        <v>10519</v>
      </c>
      <c r="V754" s="20">
        <v>506</v>
      </c>
    </row>
    <row r="755" spans="21:22">
      <c r="U755" s="320">
        <v>10522</v>
      </c>
      <c r="V755" s="20">
        <v>505</v>
      </c>
    </row>
    <row r="756" spans="21:22">
      <c r="U756" s="320">
        <v>10525</v>
      </c>
      <c r="V756" s="20">
        <v>504</v>
      </c>
    </row>
    <row r="757" spans="21:22">
      <c r="U757" s="320">
        <v>10528</v>
      </c>
      <c r="V757" s="20">
        <v>503</v>
      </c>
    </row>
    <row r="758" spans="21:22">
      <c r="U758" s="320">
        <v>10531</v>
      </c>
      <c r="V758" s="20">
        <v>502</v>
      </c>
    </row>
    <row r="759" spans="21:22">
      <c r="U759" s="320">
        <v>10534</v>
      </c>
      <c r="V759" s="20">
        <v>501</v>
      </c>
    </row>
    <row r="760" spans="21:22">
      <c r="U760" s="320">
        <v>10537</v>
      </c>
      <c r="V760" s="20">
        <v>500</v>
      </c>
    </row>
    <row r="761" spans="21:22">
      <c r="U761" s="320">
        <v>10540</v>
      </c>
      <c r="V761" s="20">
        <v>499</v>
      </c>
    </row>
    <row r="762" spans="21:22">
      <c r="U762" s="320">
        <v>10543</v>
      </c>
      <c r="V762" s="20">
        <v>498</v>
      </c>
    </row>
    <row r="763" spans="21:22">
      <c r="U763" s="320">
        <v>10545</v>
      </c>
      <c r="V763" s="20">
        <v>497</v>
      </c>
    </row>
    <row r="764" spans="21:22">
      <c r="U764" s="320">
        <v>10548</v>
      </c>
      <c r="V764" s="20">
        <v>496</v>
      </c>
    </row>
    <row r="765" spans="21:22">
      <c r="U765" s="320">
        <v>10551</v>
      </c>
      <c r="V765" s="20">
        <v>495</v>
      </c>
    </row>
    <row r="766" spans="21:22">
      <c r="U766" s="320">
        <v>10554</v>
      </c>
      <c r="V766" s="20">
        <v>494</v>
      </c>
    </row>
    <row r="767" spans="21:22">
      <c r="U767" s="320">
        <v>10557</v>
      </c>
      <c r="V767" s="20">
        <v>493</v>
      </c>
    </row>
    <row r="768" spans="21:22">
      <c r="U768" s="320">
        <v>10560</v>
      </c>
      <c r="V768" s="20">
        <v>492</v>
      </c>
    </row>
    <row r="769" spans="21:22">
      <c r="U769" s="320">
        <v>10563</v>
      </c>
      <c r="V769" s="20">
        <v>491</v>
      </c>
    </row>
    <row r="770" spans="21:22">
      <c r="U770" s="320">
        <v>10566</v>
      </c>
      <c r="V770" s="20">
        <v>490</v>
      </c>
    </row>
    <row r="771" spans="21:22">
      <c r="U771" s="320">
        <v>10569</v>
      </c>
      <c r="V771" s="20">
        <v>489</v>
      </c>
    </row>
    <row r="772" spans="21:22">
      <c r="U772" s="320">
        <v>10572</v>
      </c>
      <c r="V772" s="20">
        <v>488</v>
      </c>
    </row>
    <row r="773" spans="21:22">
      <c r="U773" s="320">
        <v>10575</v>
      </c>
      <c r="V773" s="20">
        <v>487</v>
      </c>
    </row>
    <row r="774" spans="21:22">
      <c r="U774" s="320">
        <v>10578</v>
      </c>
      <c r="V774" s="20">
        <v>486</v>
      </c>
    </row>
    <row r="775" spans="21:22">
      <c r="U775" s="320">
        <v>10581</v>
      </c>
      <c r="V775" s="20">
        <v>485</v>
      </c>
    </row>
    <row r="776" spans="21:22">
      <c r="U776" s="320">
        <v>10584</v>
      </c>
      <c r="V776" s="20">
        <v>484</v>
      </c>
    </row>
    <row r="777" spans="21:22">
      <c r="U777" s="320">
        <v>10587</v>
      </c>
      <c r="V777" s="20">
        <v>483</v>
      </c>
    </row>
    <row r="778" spans="21:22">
      <c r="U778" s="320">
        <v>10590</v>
      </c>
      <c r="V778" s="20">
        <v>482</v>
      </c>
    </row>
    <row r="779" spans="21:22">
      <c r="U779" s="320">
        <v>10592</v>
      </c>
      <c r="V779" s="20">
        <v>481</v>
      </c>
    </row>
    <row r="780" spans="21:22">
      <c r="U780" s="320">
        <v>10595</v>
      </c>
      <c r="V780" s="20">
        <v>480</v>
      </c>
    </row>
    <row r="781" spans="21:22">
      <c r="U781" s="320">
        <v>10598</v>
      </c>
      <c r="V781" s="20">
        <v>479</v>
      </c>
    </row>
    <row r="782" spans="21:22">
      <c r="U782" s="320">
        <v>10601</v>
      </c>
      <c r="V782" s="20">
        <v>478</v>
      </c>
    </row>
    <row r="783" spans="21:22">
      <c r="U783" s="320">
        <v>10604</v>
      </c>
      <c r="V783" s="20">
        <v>477</v>
      </c>
    </row>
    <row r="784" spans="21:22">
      <c r="U784" s="320">
        <v>10607</v>
      </c>
      <c r="V784" s="20">
        <v>476</v>
      </c>
    </row>
    <row r="785" spans="21:22">
      <c r="U785" s="320">
        <v>10610</v>
      </c>
      <c r="V785" s="20">
        <v>475</v>
      </c>
    </row>
    <row r="786" spans="21:22">
      <c r="U786" s="320">
        <v>10613</v>
      </c>
      <c r="V786" s="20">
        <v>474</v>
      </c>
    </row>
    <row r="787" spans="21:22">
      <c r="U787" s="320">
        <v>10616</v>
      </c>
      <c r="V787" s="20">
        <v>473</v>
      </c>
    </row>
    <row r="788" spans="21:22">
      <c r="U788" s="320">
        <v>10619</v>
      </c>
      <c r="V788" s="20">
        <v>472</v>
      </c>
    </row>
    <row r="789" spans="21:22">
      <c r="U789" s="320">
        <v>10622</v>
      </c>
      <c r="V789" s="20">
        <v>471</v>
      </c>
    </row>
    <row r="790" spans="21:22">
      <c r="U790" s="320">
        <v>10625</v>
      </c>
      <c r="V790" s="20">
        <v>470</v>
      </c>
    </row>
    <row r="791" spans="21:22">
      <c r="U791" s="320">
        <v>10628</v>
      </c>
      <c r="V791" s="20">
        <v>469</v>
      </c>
    </row>
    <row r="792" spans="21:22">
      <c r="U792" s="320">
        <v>10631</v>
      </c>
      <c r="V792" s="20">
        <v>468</v>
      </c>
    </row>
    <row r="793" spans="21:22">
      <c r="U793" s="320">
        <v>10634</v>
      </c>
      <c r="V793" s="20">
        <v>467</v>
      </c>
    </row>
    <row r="794" spans="21:22">
      <c r="U794" s="320">
        <v>10637</v>
      </c>
      <c r="V794" s="20">
        <v>466</v>
      </c>
    </row>
    <row r="795" spans="21:22">
      <c r="U795" s="320">
        <v>10640</v>
      </c>
      <c r="V795" s="20">
        <v>465</v>
      </c>
    </row>
    <row r="796" spans="21:22">
      <c r="U796" s="320">
        <v>10643</v>
      </c>
      <c r="V796" s="20">
        <v>464</v>
      </c>
    </row>
    <row r="797" spans="21:22">
      <c r="U797" s="320">
        <v>10646</v>
      </c>
      <c r="V797" s="20">
        <v>463</v>
      </c>
    </row>
    <row r="798" spans="21:22">
      <c r="U798" s="320">
        <v>10649</v>
      </c>
      <c r="V798" s="20">
        <v>462</v>
      </c>
    </row>
    <row r="799" spans="21:22">
      <c r="U799" s="320">
        <v>10652</v>
      </c>
      <c r="V799" s="20">
        <v>461</v>
      </c>
    </row>
    <row r="800" spans="21:22">
      <c r="U800" s="320">
        <v>10655</v>
      </c>
      <c r="V800" s="20">
        <v>460</v>
      </c>
    </row>
    <row r="801" spans="21:22">
      <c r="U801" s="320">
        <v>10658</v>
      </c>
      <c r="V801" s="20">
        <v>459</v>
      </c>
    </row>
    <row r="802" spans="21:22">
      <c r="U802" s="320">
        <v>10661</v>
      </c>
      <c r="V802" s="20">
        <v>458</v>
      </c>
    </row>
    <row r="803" spans="21:22">
      <c r="U803" s="320">
        <v>10664</v>
      </c>
      <c r="V803" s="20">
        <v>457</v>
      </c>
    </row>
    <row r="804" spans="21:22">
      <c r="U804" s="320">
        <v>10667</v>
      </c>
      <c r="V804" s="20">
        <v>456</v>
      </c>
    </row>
    <row r="805" spans="21:22">
      <c r="U805" s="320">
        <v>10670</v>
      </c>
      <c r="V805" s="20">
        <v>455</v>
      </c>
    </row>
    <row r="806" spans="21:22">
      <c r="U806" s="320">
        <v>10673</v>
      </c>
      <c r="V806" s="20">
        <v>454</v>
      </c>
    </row>
    <row r="807" spans="21:22">
      <c r="U807" s="320">
        <v>10676</v>
      </c>
      <c r="V807" s="20">
        <v>453</v>
      </c>
    </row>
    <row r="808" spans="21:22">
      <c r="U808" s="320">
        <v>10680</v>
      </c>
      <c r="V808" s="20">
        <v>452</v>
      </c>
    </row>
    <row r="809" spans="21:22">
      <c r="U809" s="320">
        <v>10683</v>
      </c>
      <c r="V809" s="20">
        <v>451</v>
      </c>
    </row>
    <row r="810" spans="21:22">
      <c r="U810" s="320">
        <v>10686</v>
      </c>
      <c r="V810" s="20">
        <v>450</v>
      </c>
    </row>
    <row r="811" spans="21:22">
      <c r="U811" s="320">
        <v>10689</v>
      </c>
      <c r="V811" s="20">
        <v>449</v>
      </c>
    </row>
    <row r="812" spans="21:22">
      <c r="U812" s="320">
        <v>10692</v>
      </c>
      <c r="V812" s="20">
        <v>448</v>
      </c>
    </row>
    <row r="813" spans="21:22">
      <c r="U813" s="320">
        <v>10695</v>
      </c>
      <c r="V813" s="20">
        <v>447</v>
      </c>
    </row>
    <row r="814" spans="21:22">
      <c r="U814" s="320">
        <v>10698</v>
      </c>
      <c r="V814" s="20">
        <v>446</v>
      </c>
    </row>
    <row r="815" spans="21:22">
      <c r="U815" s="320">
        <v>10701</v>
      </c>
      <c r="V815" s="20">
        <v>445</v>
      </c>
    </row>
    <row r="816" spans="21:22">
      <c r="U816" s="320">
        <v>10704</v>
      </c>
      <c r="V816" s="20">
        <v>444</v>
      </c>
    </row>
    <row r="817" spans="21:22">
      <c r="U817" s="320">
        <v>10707</v>
      </c>
      <c r="V817" s="20">
        <v>443</v>
      </c>
    </row>
    <row r="818" spans="21:22">
      <c r="U818" s="320">
        <v>10710</v>
      </c>
      <c r="V818" s="20">
        <v>442</v>
      </c>
    </row>
    <row r="819" spans="21:22">
      <c r="U819" s="320">
        <v>10713</v>
      </c>
      <c r="V819" s="20">
        <v>441</v>
      </c>
    </row>
    <row r="820" spans="21:22">
      <c r="U820" s="320">
        <v>10716</v>
      </c>
      <c r="V820" s="20">
        <v>440</v>
      </c>
    </row>
    <row r="821" spans="21:22">
      <c r="U821" s="320">
        <v>10719</v>
      </c>
      <c r="V821" s="20">
        <v>439</v>
      </c>
    </row>
    <row r="822" spans="21:22">
      <c r="U822" s="320">
        <v>10722</v>
      </c>
      <c r="V822" s="20">
        <v>438</v>
      </c>
    </row>
    <row r="823" spans="21:22">
      <c r="U823" s="320">
        <v>10726</v>
      </c>
      <c r="V823" s="20">
        <v>437</v>
      </c>
    </row>
    <row r="824" spans="21:22">
      <c r="U824" s="320">
        <v>10729</v>
      </c>
      <c r="V824" s="20">
        <v>436</v>
      </c>
    </row>
    <row r="825" spans="21:22">
      <c r="U825" s="320">
        <v>10732</v>
      </c>
      <c r="V825" s="20">
        <v>435</v>
      </c>
    </row>
    <row r="826" spans="21:22">
      <c r="U826" s="320">
        <v>10735</v>
      </c>
      <c r="V826" s="20">
        <v>434</v>
      </c>
    </row>
    <row r="827" spans="21:22">
      <c r="U827" s="320">
        <v>10738</v>
      </c>
      <c r="V827" s="20">
        <v>433</v>
      </c>
    </row>
    <row r="828" spans="21:22">
      <c r="U828" s="320">
        <v>10741</v>
      </c>
      <c r="V828" s="20">
        <v>432</v>
      </c>
    </row>
    <row r="829" spans="21:22">
      <c r="U829" s="320">
        <v>10744</v>
      </c>
      <c r="V829" s="20">
        <v>431</v>
      </c>
    </row>
    <row r="830" spans="21:22">
      <c r="U830" s="320">
        <v>10747</v>
      </c>
      <c r="V830" s="20">
        <v>430</v>
      </c>
    </row>
    <row r="831" spans="21:22">
      <c r="U831" s="320">
        <v>10750</v>
      </c>
      <c r="V831" s="20">
        <v>429</v>
      </c>
    </row>
    <row r="832" spans="21:22">
      <c r="U832" s="320">
        <v>10753</v>
      </c>
      <c r="V832" s="20">
        <v>428</v>
      </c>
    </row>
    <row r="833" spans="21:22">
      <c r="U833" s="320">
        <v>10757</v>
      </c>
      <c r="V833" s="20">
        <v>427</v>
      </c>
    </row>
    <row r="834" spans="21:22">
      <c r="U834" s="320">
        <v>10760</v>
      </c>
      <c r="V834" s="20">
        <v>426</v>
      </c>
    </row>
    <row r="835" spans="21:22">
      <c r="U835" s="320">
        <v>10763</v>
      </c>
      <c r="V835" s="20">
        <v>425</v>
      </c>
    </row>
    <row r="836" spans="21:22">
      <c r="U836" s="320">
        <v>10766</v>
      </c>
      <c r="V836" s="20">
        <v>424</v>
      </c>
    </row>
    <row r="837" spans="21:22">
      <c r="U837" s="320">
        <v>10769</v>
      </c>
      <c r="V837" s="20">
        <v>423</v>
      </c>
    </row>
    <row r="838" spans="21:22">
      <c r="U838" s="320">
        <v>10772</v>
      </c>
      <c r="V838" s="20">
        <v>422</v>
      </c>
    </row>
    <row r="839" spans="21:22">
      <c r="U839" s="320">
        <v>10775</v>
      </c>
      <c r="V839" s="20">
        <v>421</v>
      </c>
    </row>
    <row r="840" spans="21:22">
      <c r="U840" s="320">
        <v>10779</v>
      </c>
      <c r="V840" s="20">
        <v>420</v>
      </c>
    </row>
    <row r="841" spans="21:22">
      <c r="U841" s="320">
        <v>10782</v>
      </c>
      <c r="V841" s="20">
        <v>419</v>
      </c>
    </row>
    <row r="842" spans="21:22">
      <c r="U842" s="320">
        <v>10785</v>
      </c>
      <c r="V842" s="20">
        <v>418</v>
      </c>
    </row>
    <row r="843" spans="21:22">
      <c r="U843" s="320">
        <v>10788</v>
      </c>
      <c r="V843" s="20">
        <v>417</v>
      </c>
    </row>
    <row r="844" spans="21:22">
      <c r="U844" s="320">
        <v>10791</v>
      </c>
      <c r="V844" s="20">
        <v>416</v>
      </c>
    </row>
    <row r="845" spans="21:22">
      <c r="U845" s="320">
        <v>10794</v>
      </c>
      <c r="V845" s="20">
        <v>415</v>
      </c>
    </row>
    <row r="846" spans="21:22">
      <c r="U846" s="320">
        <v>10797</v>
      </c>
      <c r="V846" s="20">
        <v>414</v>
      </c>
    </row>
    <row r="847" spans="21:22">
      <c r="U847" s="320">
        <v>10801</v>
      </c>
      <c r="V847" s="20">
        <v>413</v>
      </c>
    </row>
    <row r="848" spans="21:22">
      <c r="U848" s="320">
        <v>10804</v>
      </c>
      <c r="V848" s="20">
        <v>412</v>
      </c>
    </row>
    <row r="849" spans="21:22">
      <c r="U849" s="320">
        <v>10807</v>
      </c>
      <c r="V849" s="20">
        <v>411</v>
      </c>
    </row>
    <row r="850" spans="21:22">
      <c r="U850" s="320">
        <v>10810</v>
      </c>
      <c r="V850" s="20">
        <v>410</v>
      </c>
    </row>
    <row r="851" spans="21:22">
      <c r="U851" s="320">
        <v>10813</v>
      </c>
      <c r="V851" s="20">
        <v>409</v>
      </c>
    </row>
    <row r="852" spans="21:22">
      <c r="U852" s="320">
        <v>10817</v>
      </c>
      <c r="V852" s="20">
        <v>408</v>
      </c>
    </row>
    <row r="853" spans="21:22">
      <c r="U853" s="320">
        <v>10820</v>
      </c>
      <c r="V853" s="20">
        <v>407</v>
      </c>
    </row>
    <row r="854" spans="21:22">
      <c r="U854" s="320">
        <v>10823</v>
      </c>
      <c r="V854" s="20">
        <v>406</v>
      </c>
    </row>
    <row r="855" spans="21:22">
      <c r="U855" s="320">
        <v>10826</v>
      </c>
      <c r="V855" s="20">
        <v>405</v>
      </c>
    </row>
    <row r="856" spans="21:22">
      <c r="U856" s="320">
        <v>10829</v>
      </c>
      <c r="V856" s="20">
        <v>404</v>
      </c>
    </row>
    <row r="857" spans="21:22">
      <c r="U857" s="320">
        <v>10832</v>
      </c>
      <c r="V857" s="20">
        <v>403</v>
      </c>
    </row>
    <row r="858" spans="21:22">
      <c r="U858" s="320">
        <v>10836</v>
      </c>
      <c r="V858" s="20">
        <v>402</v>
      </c>
    </row>
    <row r="859" spans="21:22">
      <c r="U859" s="320">
        <v>10839</v>
      </c>
      <c r="V859" s="20">
        <v>401</v>
      </c>
    </row>
    <row r="860" spans="21:22">
      <c r="U860" s="320">
        <v>10842</v>
      </c>
      <c r="V860" s="20">
        <v>400</v>
      </c>
    </row>
    <row r="861" spans="21:22">
      <c r="U861" s="320">
        <v>10845</v>
      </c>
      <c r="V861" s="20">
        <v>399</v>
      </c>
    </row>
    <row r="862" spans="21:22">
      <c r="U862" s="320">
        <v>10849</v>
      </c>
      <c r="V862" s="20">
        <v>398</v>
      </c>
    </row>
    <row r="863" spans="21:22">
      <c r="U863" s="320">
        <v>10852</v>
      </c>
      <c r="V863" s="20">
        <v>397</v>
      </c>
    </row>
    <row r="864" spans="21:22">
      <c r="U864" s="320">
        <v>10855</v>
      </c>
      <c r="V864" s="20">
        <v>396</v>
      </c>
    </row>
    <row r="865" spans="21:22">
      <c r="U865" s="320">
        <v>10858</v>
      </c>
      <c r="V865" s="20">
        <v>395</v>
      </c>
    </row>
    <row r="866" spans="21:22">
      <c r="U866" s="320">
        <v>10861</v>
      </c>
      <c r="V866" s="20">
        <v>394</v>
      </c>
    </row>
    <row r="867" spans="21:22">
      <c r="U867" s="320">
        <v>10865</v>
      </c>
      <c r="V867" s="20">
        <v>393</v>
      </c>
    </row>
    <row r="868" spans="21:22">
      <c r="U868" s="320">
        <v>10868</v>
      </c>
      <c r="V868" s="20">
        <v>392</v>
      </c>
    </row>
    <row r="869" spans="21:22">
      <c r="U869" s="320">
        <v>10871</v>
      </c>
      <c r="V869" s="20">
        <v>391</v>
      </c>
    </row>
    <row r="870" spans="21:22">
      <c r="U870" s="320">
        <v>10874</v>
      </c>
      <c r="V870" s="20">
        <v>390</v>
      </c>
    </row>
    <row r="871" spans="21:22">
      <c r="U871" s="320">
        <v>10878</v>
      </c>
      <c r="V871" s="20">
        <v>389</v>
      </c>
    </row>
    <row r="872" spans="21:22">
      <c r="U872" s="320">
        <v>10881</v>
      </c>
      <c r="V872" s="20">
        <v>388</v>
      </c>
    </row>
    <row r="873" spans="21:22">
      <c r="U873" s="320">
        <v>10884</v>
      </c>
      <c r="V873" s="20">
        <v>387</v>
      </c>
    </row>
    <row r="874" spans="21:22">
      <c r="U874" s="320">
        <v>10887</v>
      </c>
      <c r="V874" s="20">
        <v>386</v>
      </c>
    </row>
    <row r="875" spans="21:22">
      <c r="U875" s="320">
        <v>10891</v>
      </c>
      <c r="V875" s="20">
        <v>385</v>
      </c>
    </row>
    <row r="876" spans="21:22">
      <c r="U876" s="320">
        <v>10894</v>
      </c>
      <c r="V876" s="20">
        <v>384</v>
      </c>
    </row>
    <row r="877" spans="21:22">
      <c r="U877" s="320">
        <v>10897</v>
      </c>
      <c r="V877" s="20">
        <v>383</v>
      </c>
    </row>
    <row r="878" spans="21:22">
      <c r="U878" s="320">
        <v>10901</v>
      </c>
      <c r="V878" s="20">
        <v>382</v>
      </c>
    </row>
    <row r="879" spans="21:22">
      <c r="U879" s="320">
        <v>10904</v>
      </c>
      <c r="V879" s="20">
        <v>381</v>
      </c>
    </row>
    <row r="880" spans="21:22">
      <c r="U880" s="320">
        <v>10907</v>
      </c>
      <c r="V880" s="20">
        <v>380</v>
      </c>
    </row>
    <row r="881" spans="21:22">
      <c r="U881" s="320">
        <v>10910</v>
      </c>
      <c r="V881" s="20">
        <v>379</v>
      </c>
    </row>
    <row r="882" spans="21:22">
      <c r="U882" s="320">
        <v>10914</v>
      </c>
      <c r="V882" s="20">
        <v>378</v>
      </c>
    </row>
    <row r="883" spans="21:22">
      <c r="U883" s="320">
        <v>10917</v>
      </c>
      <c r="V883" s="20">
        <v>377</v>
      </c>
    </row>
    <row r="884" spans="21:22">
      <c r="U884" s="320">
        <v>10920</v>
      </c>
      <c r="V884" s="20">
        <v>376</v>
      </c>
    </row>
    <row r="885" spans="21:22">
      <c r="U885" s="320">
        <v>10924</v>
      </c>
      <c r="V885" s="20">
        <v>375</v>
      </c>
    </row>
    <row r="886" spans="21:22">
      <c r="U886" s="320">
        <v>10927</v>
      </c>
      <c r="V886" s="20">
        <v>374</v>
      </c>
    </row>
    <row r="887" spans="21:22">
      <c r="U887" s="320">
        <v>10930</v>
      </c>
      <c r="V887" s="20">
        <v>373</v>
      </c>
    </row>
    <row r="888" spans="21:22">
      <c r="U888" s="320">
        <v>10934</v>
      </c>
      <c r="V888" s="20">
        <v>372</v>
      </c>
    </row>
    <row r="889" spans="21:22">
      <c r="U889" s="320">
        <v>10937</v>
      </c>
      <c r="V889" s="20">
        <v>371</v>
      </c>
    </row>
    <row r="890" spans="21:22">
      <c r="U890" s="320">
        <v>10940</v>
      </c>
      <c r="V890" s="20">
        <v>370</v>
      </c>
    </row>
    <row r="891" spans="21:22">
      <c r="U891" s="320">
        <v>10944</v>
      </c>
      <c r="V891" s="20">
        <v>369</v>
      </c>
    </row>
    <row r="892" spans="21:22">
      <c r="U892" s="320">
        <v>10947</v>
      </c>
      <c r="V892" s="20">
        <v>368</v>
      </c>
    </row>
    <row r="893" spans="21:22">
      <c r="U893" s="320">
        <v>10950</v>
      </c>
      <c r="V893" s="20">
        <v>367</v>
      </c>
    </row>
    <row r="894" spans="21:22">
      <c r="U894" s="320">
        <v>10954</v>
      </c>
      <c r="V894" s="20">
        <v>366</v>
      </c>
    </row>
    <row r="895" spans="21:22">
      <c r="U895" s="320">
        <v>10957</v>
      </c>
      <c r="V895" s="20">
        <v>365</v>
      </c>
    </row>
    <row r="896" spans="21:22">
      <c r="U896" s="320">
        <v>10960</v>
      </c>
      <c r="V896" s="20">
        <v>364</v>
      </c>
    </row>
    <row r="897" spans="21:22">
      <c r="U897" s="320">
        <v>10964</v>
      </c>
      <c r="V897" s="20">
        <v>363</v>
      </c>
    </row>
    <row r="898" spans="21:22">
      <c r="U898" s="320">
        <v>10967</v>
      </c>
      <c r="V898" s="20">
        <v>362</v>
      </c>
    </row>
    <row r="899" spans="21:22">
      <c r="U899" s="320">
        <v>10970</v>
      </c>
      <c r="V899" s="20">
        <v>361</v>
      </c>
    </row>
    <row r="900" spans="21:22">
      <c r="U900" s="320">
        <v>10974</v>
      </c>
      <c r="V900" s="20">
        <v>360</v>
      </c>
    </row>
    <row r="901" spans="21:22">
      <c r="U901" s="320">
        <v>10977</v>
      </c>
      <c r="V901" s="20">
        <v>359</v>
      </c>
    </row>
    <row r="902" spans="21:22">
      <c r="U902" s="320">
        <v>10980</v>
      </c>
      <c r="V902" s="20">
        <v>358</v>
      </c>
    </row>
    <row r="903" spans="21:22">
      <c r="U903" s="320">
        <v>10984</v>
      </c>
      <c r="V903" s="20">
        <v>357</v>
      </c>
    </row>
    <row r="904" spans="21:22">
      <c r="U904" s="320">
        <v>10987</v>
      </c>
      <c r="V904" s="20">
        <v>356</v>
      </c>
    </row>
    <row r="905" spans="21:22">
      <c r="U905" s="320">
        <v>10991</v>
      </c>
      <c r="V905" s="20">
        <v>355</v>
      </c>
    </row>
    <row r="906" spans="21:22">
      <c r="U906" s="320">
        <v>10994</v>
      </c>
      <c r="V906" s="20">
        <v>354</v>
      </c>
    </row>
    <row r="907" spans="21:22">
      <c r="U907" s="320">
        <v>10997</v>
      </c>
      <c r="V907" s="20">
        <v>353</v>
      </c>
    </row>
    <row r="908" spans="21:22">
      <c r="U908" s="320">
        <v>11001</v>
      </c>
      <c r="V908" s="20">
        <v>352</v>
      </c>
    </row>
    <row r="909" spans="21:22">
      <c r="U909" s="320">
        <v>11004</v>
      </c>
      <c r="V909" s="20">
        <v>351</v>
      </c>
    </row>
    <row r="910" spans="21:22">
      <c r="U910" s="320">
        <v>11008</v>
      </c>
      <c r="V910" s="20">
        <v>350</v>
      </c>
    </row>
    <row r="911" spans="21:22">
      <c r="U911" s="320">
        <v>11011</v>
      </c>
      <c r="V911" s="20">
        <v>349</v>
      </c>
    </row>
    <row r="912" spans="21:22">
      <c r="U912" s="320">
        <v>11014</v>
      </c>
      <c r="V912" s="20">
        <v>348</v>
      </c>
    </row>
    <row r="913" spans="21:22">
      <c r="U913" s="320">
        <v>11018</v>
      </c>
      <c r="V913" s="20">
        <v>347</v>
      </c>
    </row>
    <row r="914" spans="21:22">
      <c r="U914" s="320">
        <v>11021</v>
      </c>
      <c r="V914" s="20">
        <v>346</v>
      </c>
    </row>
    <row r="915" spans="21:22">
      <c r="U915" s="320">
        <v>11025</v>
      </c>
      <c r="V915" s="20">
        <v>345</v>
      </c>
    </row>
    <row r="916" spans="21:22">
      <c r="U916" s="320">
        <v>11028</v>
      </c>
      <c r="V916" s="20">
        <v>344</v>
      </c>
    </row>
    <row r="917" spans="21:22">
      <c r="U917" s="320">
        <v>11032</v>
      </c>
      <c r="V917" s="20">
        <v>343</v>
      </c>
    </row>
    <row r="918" spans="21:22">
      <c r="U918" s="320">
        <v>11035</v>
      </c>
      <c r="V918" s="20">
        <v>342</v>
      </c>
    </row>
    <row r="919" spans="21:22">
      <c r="U919" s="320">
        <v>11039</v>
      </c>
      <c r="V919" s="20">
        <v>341</v>
      </c>
    </row>
    <row r="920" spans="21:22">
      <c r="U920" s="320">
        <v>11042</v>
      </c>
      <c r="V920" s="20">
        <v>340</v>
      </c>
    </row>
    <row r="921" spans="21:22">
      <c r="U921" s="320">
        <v>11045</v>
      </c>
      <c r="V921" s="20">
        <v>339</v>
      </c>
    </row>
    <row r="922" spans="21:22">
      <c r="U922" s="320">
        <v>11049</v>
      </c>
      <c r="V922" s="20">
        <v>338</v>
      </c>
    </row>
    <row r="923" spans="21:22">
      <c r="U923" s="320">
        <v>11052</v>
      </c>
      <c r="V923" s="20">
        <v>337</v>
      </c>
    </row>
    <row r="924" spans="21:22">
      <c r="U924" s="320">
        <v>11056</v>
      </c>
      <c r="V924" s="20">
        <v>336</v>
      </c>
    </row>
    <row r="925" spans="21:22">
      <c r="U925" s="320">
        <v>11059</v>
      </c>
      <c r="V925" s="20">
        <v>335</v>
      </c>
    </row>
    <row r="926" spans="21:22">
      <c r="U926" s="320">
        <v>11063</v>
      </c>
      <c r="V926" s="20">
        <v>334</v>
      </c>
    </row>
    <row r="927" spans="21:22">
      <c r="U927" s="320">
        <v>11066</v>
      </c>
      <c r="V927" s="20">
        <v>333</v>
      </c>
    </row>
    <row r="928" spans="21:22">
      <c r="U928" s="320">
        <v>11070</v>
      </c>
      <c r="V928" s="20">
        <v>332</v>
      </c>
    </row>
    <row r="929" spans="21:22">
      <c r="U929" s="320">
        <v>11073</v>
      </c>
      <c r="V929" s="20">
        <v>331</v>
      </c>
    </row>
    <row r="930" spans="21:22">
      <c r="U930" s="320">
        <v>11077</v>
      </c>
      <c r="V930" s="20">
        <v>330</v>
      </c>
    </row>
    <row r="931" spans="21:22">
      <c r="U931" s="320">
        <v>11080</v>
      </c>
      <c r="V931" s="20">
        <v>329</v>
      </c>
    </row>
    <row r="932" spans="21:22">
      <c r="U932" s="320">
        <v>11084</v>
      </c>
      <c r="V932" s="20">
        <v>328</v>
      </c>
    </row>
    <row r="933" spans="21:22">
      <c r="U933" s="320">
        <v>11087</v>
      </c>
      <c r="V933" s="20">
        <v>327</v>
      </c>
    </row>
    <row r="934" spans="21:22">
      <c r="U934" s="320">
        <v>11091</v>
      </c>
      <c r="V934" s="20">
        <v>326</v>
      </c>
    </row>
    <row r="935" spans="21:22">
      <c r="U935" s="320">
        <v>11094</v>
      </c>
      <c r="V935" s="20">
        <v>325</v>
      </c>
    </row>
    <row r="936" spans="21:22">
      <c r="U936" s="320">
        <v>11098</v>
      </c>
      <c r="V936" s="20">
        <v>324</v>
      </c>
    </row>
    <row r="937" spans="21:22">
      <c r="U937" s="320">
        <v>11101</v>
      </c>
      <c r="V937" s="20">
        <v>323</v>
      </c>
    </row>
    <row r="938" spans="21:22">
      <c r="U938" s="320">
        <v>11105</v>
      </c>
      <c r="V938" s="20">
        <v>322</v>
      </c>
    </row>
    <row r="939" spans="21:22">
      <c r="U939" s="320">
        <v>11109</v>
      </c>
      <c r="V939" s="20">
        <v>321</v>
      </c>
    </row>
    <row r="940" spans="21:22">
      <c r="U940" s="320">
        <v>11112</v>
      </c>
      <c r="V940" s="20">
        <v>320</v>
      </c>
    </row>
    <row r="941" spans="21:22">
      <c r="U941" s="320">
        <v>11116</v>
      </c>
      <c r="V941" s="20">
        <v>319</v>
      </c>
    </row>
    <row r="942" spans="21:22">
      <c r="U942" s="320">
        <v>11119</v>
      </c>
      <c r="V942" s="20">
        <v>318</v>
      </c>
    </row>
    <row r="943" spans="21:22">
      <c r="U943" s="320">
        <v>11123</v>
      </c>
      <c r="V943" s="20">
        <v>317</v>
      </c>
    </row>
    <row r="944" spans="21:22">
      <c r="U944" s="320">
        <v>11126</v>
      </c>
      <c r="V944" s="20">
        <v>316</v>
      </c>
    </row>
    <row r="945" spans="21:22">
      <c r="U945" s="320">
        <v>11130</v>
      </c>
      <c r="V945" s="20">
        <v>315</v>
      </c>
    </row>
    <row r="946" spans="21:22">
      <c r="U946" s="320">
        <v>11133</v>
      </c>
      <c r="V946" s="20">
        <v>314</v>
      </c>
    </row>
    <row r="947" spans="21:22">
      <c r="U947" s="320">
        <v>11137</v>
      </c>
      <c r="V947" s="20">
        <v>313</v>
      </c>
    </row>
    <row r="948" spans="21:22">
      <c r="U948" s="320">
        <v>11141</v>
      </c>
      <c r="V948" s="20">
        <v>312</v>
      </c>
    </row>
    <row r="949" spans="21:22">
      <c r="U949" s="320">
        <v>11144</v>
      </c>
      <c r="V949" s="20">
        <v>311</v>
      </c>
    </row>
    <row r="950" spans="21:22">
      <c r="U950" s="320">
        <v>11148</v>
      </c>
      <c r="V950" s="20">
        <v>310</v>
      </c>
    </row>
    <row r="951" spans="21:22">
      <c r="U951" s="320">
        <v>11151</v>
      </c>
      <c r="V951" s="20">
        <v>309</v>
      </c>
    </row>
    <row r="952" spans="21:22">
      <c r="U952" s="320">
        <v>11155</v>
      </c>
      <c r="V952" s="20">
        <v>308</v>
      </c>
    </row>
    <row r="953" spans="21:22">
      <c r="U953" s="320">
        <v>11159</v>
      </c>
      <c r="V953" s="20">
        <v>307</v>
      </c>
    </row>
    <row r="954" spans="21:22">
      <c r="U954" s="320">
        <v>11162</v>
      </c>
      <c r="V954" s="20">
        <v>306</v>
      </c>
    </row>
    <row r="955" spans="21:22">
      <c r="U955" s="320">
        <v>11166</v>
      </c>
      <c r="V955" s="20">
        <v>305</v>
      </c>
    </row>
    <row r="956" spans="21:22">
      <c r="U956" s="320">
        <v>11170</v>
      </c>
      <c r="V956" s="20">
        <v>304</v>
      </c>
    </row>
    <row r="957" spans="21:22">
      <c r="U957" s="320">
        <v>11173</v>
      </c>
      <c r="V957" s="20">
        <v>303</v>
      </c>
    </row>
    <row r="958" spans="21:22">
      <c r="U958" s="320">
        <v>11177</v>
      </c>
      <c r="V958" s="20">
        <v>302</v>
      </c>
    </row>
    <row r="959" spans="21:22">
      <c r="U959" s="320">
        <v>11180</v>
      </c>
      <c r="V959" s="20">
        <v>301</v>
      </c>
    </row>
    <row r="960" spans="21:22">
      <c r="U960" s="320">
        <v>11184</v>
      </c>
      <c r="V960" s="20">
        <v>300</v>
      </c>
    </row>
    <row r="961" spans="21:22">
      <c r="U961" s="320">
        <v>11188</v>
      </c>
      <c r="V961" s="20">
        <v>299</v>
      </c>
    </row>
    <row r="962" spans="21:22">
      <c r="U962" s="320">
        <v>11191</v>
      </c>
      <c r="V962" s="20">
        <v>298</v>
      </c>
    </row>
    <row r="963" spans="21:22">
      <c r="U963" s="320">
        <v>11195</v>
      </c>
      <c r="V963" s="20">
        <v>297</v>
      </c>
    </row>
    <row r="964" spans="21:22">
      <c r="U964" s="320">
        <v>11199</v>
      </c>
      <c r="V964" s="20">
        <v>296</v>
      </c>
    </row>
    <row r="965" spans="21:22">
      <c r="U965" s="320">
        <v>11202</v>
      </c>
      <c r="V965" s="20">
        <v>295</v>
      </c>
    </row>
    <row r="966" spans="21:22">
      <c r="U966" s="320">
        <v>11206</v>
      </c>
      <c r="V966" s="20">
        <v>294</v>
      </c>
    </row>
    <row r="967" spans="21:22">
      <c r="U967" s="320">
        <v>11210</v>
      </c>
      <c r="V967" s="20">
        <v>293</v>
      </c>
    </row>
    <row r="968" spans="21:22">
      <c r="U968" s="320">
        <v>11214</v>
      </c>
      <c r="V968" s="20">
        <v>292</v>
      </c>
    </row>
    <row r="969" spans="21:22">
      <c r="U969" s="320">
        <v>11217</v>
      </c>
      <c r="V969" s="20">
        <v>291</v>
      </c>
    </row>
    <row r="970" spans="21:22">
      <c r="U970" s="320">
        <v>11221</v>
      </c>
      <c r="V970" s="20">
        <v>290</v>
      </c>
    </row>
    <row r="971" spans="21:22">
      <c r="U971" s="320">
        <v>11225</v>
      </c>
      <c r="V971" s="20">
        <v>289</v>
      </c>
    </row>
    <row r="972" spans="21:22">
      <c r="U972" s="320">
        <v>11228</v>
      </c>
      <c r="V972" s="20">
        <v>288</v>
      </c>
    </row>
    <row r="973" spans="21:22">
      <c r="U973" s="320">
        <v>11232</v>
      </c>
      <c r="V973" s="20">
        <v>287</v>
      </c>
    </row>
    <row r="974" spans="21:22">
      <c r="U974" s="320">
        <v>11236</v>
      </c>
      <c r="V974" s="20">
        <v>286</v>
      </c>
    </row>
    <row r="975" spans="21:22">
      <c r="U975" s="320">
        <v>11240</v>
      </c>
      <c r="V975" s="20">
        <v>285</v>
      </c>
    </row>
    <row r="976" spans="21:22">
      <c r="U976" s="320">
        <v>11243</v>
      </c>
      <c r="V976" s="20">
        <v>284</v>
      </c>
    </row>
    <row r="977" spans="21:22">
      <c r="U977" s="320">
        <v>11247</v>
      </c>
      <c r="V977" s="20">
        <v>283</v>
      </c>
    </row>
    <row r="978" spans="21:22">
      <c r="U978" s="320">
        <v>11251</v>
      </c>
      <c r="V978" s="20">
        <v>282</v>
      </c>
    </row>
    <row r="979" spans="21:22">
      <c r="U979" s="320">
        <v>11255</v>
      </c>
      <c r="V979" s="20">
        <v>281</v>
      </c>
    </row>
    <row r="980" spans="21:22">
      <c r="U980" s="320">
        <v>11258</v>
      </c>
      <c r="V980" s="20">
        <v>280</v>
      </c>
    </row>
    <row r="981" spans="21:22">
      <c r="U981" s="320">
        <v>11262</v>
      </c>
      <c r="V981" s="20">
        <v>279</v>
      </c>
    </row>
    <row r="982" spans="21:22">
      <c r="U982" s="320">
        <v>11266</v>
      </c>
      <c r="V982" s="20">
        <v>278</v>
      </c>
    </row>
    <row r="983" spans="21:22">
      <c r="U983" s="320">
        <v>11270</v>
      </c>
      <c r="V983" s="20">
        <v>277</v>
      </c>
    </row>
    <row r="984" spans="21:22">
      <c r="U984" s="320">
        <v>11274</v>
      </c>
      <c r="V984" s="20">
        <v>276</v>
      </c>
    </row>
    <row r="985" spans="21:22">
      <c r="U985" s="320">
        <v>11277</v>
      </c>
      <c r="V985" s="20">
        <v>275</v>
      </c>
    </row>
    <row r="986" spans="21:22">
      <c r="U986" s="320">
        <v>11281</v>
      </c>
      <c r="V986" s="20">
        <v>274</v>
      </c>
    </row>
    <row r="987" spans="21:22">
      <c r="U987" s="320">
        <v>11285</v>
      </c>
      <c r="V987" s="20">
        <v>273</v>
      </c>
    </row>
    <row r="988" spans="21:22">
      <c r="U988" s="320">
        <v>11289</v>
      </c>
      <c r="V988" s="20">
        <v>272</v>
      </c>
    </row>
    <row r="989" spans="21:22">
      <c r="U989" s="320">
        <v>11293</v>
      </c>
      <c r="V989" s="20">
        <v>271</v>
      </c>
    </row>
    <row r="990" spans="21:22">
      <c r="U990" s="320">
        <v>11296</v>
      </c>
      <c r="V990" s="20">
        <v>270</v>
      </c>
    </row>
    <row r="991" spans="21:22">
      <c r="U991" s="320">
        <v>11300</v>
      </c>
      <c r="V991" s="20">
        <v>269</v>
      </c>
    </row>
    <row r="992" spans="21:22">
      <c r="U992" s="320">
        <v>11104</v>
      </c>
      <c r="V992" s="20">
        <v>268</v>
      </c>
    </row>
    <row r="993" spans="21:22">
      <c r="U993" s="320">
        <v>11308</v>
      </c>
      <c r="V993" s="20">
        <v>267</v>
      </c>
    </row>
    <row r="994" spans="21:22">
      <c r="U994" s="320">
        <v>11312</v>
      </c>
      <c r="V994" s="20">
        <v>266</v>
      </c>
    </row>
    <row r="995" spans="21:22">
      <c r="U995" s="320">
        <v>11316</v>
      </c>
      <c r="V995" s="20">
        <v>265</v>
      </c>
    </row>
    <row r="996" spans="21:22">
      <c r="U996" s="320">
        <v>11320</v>
      </c>
      <c r="V996" s="20">
        <v>264</v>
      </c>
    </row>
    <row r="997" spans="21:22">
      <c r="U997" s="320">
        <v>11323</v>
      </c>
      <c r="V997" s="20">
        <v>263</v>
      </c>
    </row>
    <row r="998" spans="21:22">
      <c r="U998" s="320">
        <v>11327</v>
      </c>
      <c r="V998" s="20">
        <v>262</v>
      </c>
    </row>
    <row r="999" spans="21:22">
      <c r="U999" s="320">
        <v>11331</v>
      </c>
      <c r="V999" s="20">
        <v>261</v>
      </c>
    </row>
    <row r="1000" spans="21:22">
      <c r="U1000" s="320">
        <v>11335</v>
      </c>
      <c r="V1000" s="20">
        <v>260</v>
      </c>
    </row>
    <row r="1001" spans="21:22">
      <c r="U1001" s="320">
        <v>11339</v>
      </c>
      <c r="V1001" s="20">
        <v>259</v>
      </c>
    </row>
    <row r="1002" spans="21:22">
      <c r="U1002" s="320">
        <v>11343</v>
      </c>
      <c r="V1002" s="20">
        <v>258</v>
      </c>
    </row>
    <row r="1003" spans="21:22">
      <c r="U1003" s="320">
        <v>11347</v>
      </c>
      <c r="V1003" s="20">
        <v>257</v>
      </c>
    </row>
    <row r="1004" spans="21:22">
      <c r="U1004" s="320">
        <v>11351</v>
      </c>
      <c r="V1004" s="20">
        <v>256</v>
      </c>
    </row>
    <row r="1005" spans="21:22">
      <c r="U1005" s="320">
        <v>11355</v>
      </c>
      <c r="V1005" s="20">
        <v>255</v>
      </c>
    </row>
    <row r="1006" spans="21:22">
      <c r="U1006" s="320">
        <v>11359</v>
      </c>
      <c r="V1006" s="20">
        <v>254</v>
      </c>
    </row>
    <row r="1007" spans="21:22">
      <c r="U1007" s="320">
        <v>11363</v>
      </c>
      <c r="V1007" s="20">
        <v>253</v>
      </c>
    </row>
    <row r="1008" spans="21:22">
      <c r="U1008" s="320">
        <v>11366</v>
      </c>
      <c r="V1008" s="20">
        <v>252</v>
      </c>
    </row>
    <row r="1009" spans="21:22">
      <c r="U1009" s="320">
        <v>11370</v>
      </c>
      <c r="V1009" s="20">
        <v>251</v>
      </c>
    </row>
    <row r="1010" spans="21:22">
      <c r="U1010" s="320">
        <v>11374</v>
      </c>
      <c r="V1010" s="20">
        <v>250</v>
      </c>
    </row>
    <row r="1011" spans="21:22">
      <c r="U1011" s="320">
        <v>11378</v>
      </c>
      <c r="V1011" s="20">
        <v>249</v>
      </c>
    </row>
    <row r="1012" spans="21:22">
      <c r="U1012" s="320">
        <v>11382</v>
      </c>
      <c r="V1012" s="20">
        <v>248</v>
      </c>
    </row>
    <row r="1013" spans="21:22">
      <c r="U1013" s="320">
        <v>11386</v>
      </c>
      <c r="V1013" s="20">
        <v>247</v>
      </c>
    </row>
    <row r="1014" spans="21:22">
      <c r="U1014" s="320">
        <v>11390</v>
      </c>
      <c r="V1014" s="20">
        <v>246</v>
      </c>
    </row>
    <row r="1015" spans="21:22">
      <c r="U1015" s="320">
        <v>11394</v>
      </c>
      <c r="V1015" s="20">
        <v>245</v>
      </c>
    </row>
    <row r="1016" spans="21:22">
      <c r="U1016" s="320">
        <v>11398</v>
      </c>
      <c r="V1016" s="20">
        <v>244</v>
      </c>
    </row>
    <row r="1017" spans="21:22">
      <c r="U1017" s="320">
        <v>11402</v>
      </c>
      <c r="V1017" s="20">
        <v>243</v>
      </c>
    </row>
    <row r="1018" spans="21:22">
      <c r="U1018" s="320">
        <v>11406</v>
      </c>
      <c r="V1018" s="20">
        <v>242</v>
      </c>
    </row>
    <row r="1019" spans="21:22">
      <c r="U1019" s="320">
        <v>11410</v>
      </c>
      <c r="V1019" s="20">
        <v>241</v>
      </c>
    </row>
    <row r="1020" spans="21:22">
      <c r="U1020" s="320">
        <v>11414</v>
      </c>
      <c r="V1020" s="20">
        <v>240</v>
      </c>
    </row>
    <row r="1021" spans="21:22">
      <c r="U1021" s="320">
        <v>11418</v>
      </c>
      <c r="V1021" s="20">
        <v>239</v>
      </c>
    </row>
    <row r="1022" spans="21:22">
      <c r="U1022" s="320">
        <v>11423</v>
      </c>
      <c r="V1022" s="20">
        <v>238</v>
      </c>
    </row>
    <row r="1023" spans="21:22">
      <c r="U1023" s="320">
        <v>11427</v>
      </c>
      <c r="V1023" s="20">
        <v>237</v>
      </c>
    </row>
    <row r="1024" spans="21:22">
      <c r="U1024" s="320">
        <v>11431</v>
      </c>
      <c r="V1024" s="20">
        <v>236</v>
      </c>
    </row>
    <row r="1025" spans="21:22">
      <c r="U1025" s="320">
        <v>11435</v>
      </c>
      <c r="V1025" s="20">
        <v>235</v>
      </c>
    </row>
    <row r="1026" spans="21:22">
      <c r="U1026" s="320">
        <v>11439</v>
      </c>
      <c r="V1026" s="20">
        <v>234</v>
      </c>
    </row>
    <row r="1027" spans="21:22">
      <c r="U1027" s="320">
        <v>11443</v>
      </c>
      <c r="V1027" s="20">
        <v>233</v>
      </c>
    </row>
    <row r="1028" spans="21:22">
      <c r="U1028" s="320">
        <v>11447</v>
      </c>
      <c r="V1028" s="20">
        <v>232</v>
      </c>
    </row>
    <row r="1029" spans="21:22">
      <c r="U1029" s="320">
        <v>11451</v>
      </c>
      <c r="V1029" s="20">
        <v>231</v>
      </c>
    </row>
    <row r="1030" spans="21:22">
      <c r="U1030" s="320">
        <v>11455</v>
      </c>
      <c r="V1030" s="20">
        <v>230</v>
      </c>
    </row>
    <row r="1031" spans="21:22">
      <c r="U1031" s="320">
        <v>11459</v>
      </c>
      <c r="V1031" s="20">
        <v>229</v>
      </c>
    </row>
    <row r="1032" spans="21:22">
      <c r="U1032" s="320">
        <v>11463</v>
      </c>
      <c r="V1032" s="20">
        <v>228</v>
      </c>
    </row>
    <row r="1033" spans="21:22">
      <c r="U1033" s="320">
        <v>11468</v>
      </c>
      <c r="V1033" s="20">
        <v>227</v>
      </c>
    </row>
    <row r="1034" spans="21:22">
      <c r="U1034" s="320">
        <v>11472</v>
      </c>
      <c r="V1034" s="20">
        <v>226</v>
      </c>
    </row>
    <row r="1035" spans="21:22">
      <c r="U1035" s="320">
        <v>11476</v>
      </c>
      <c r="V1035" s="20">
        <v>225</v>
      </c>
    </row>
    <row r="1036" spans="21:22">
      <c r="U1036" s="320">
        <v>11480</v>
      </c>
      <c r="V1036" s="20">
        <v>224</v>
      </c>
    </row>
    <row r="1037" spans="21:22">
      <c r="U1037" s="320">
        <v>11484</v>
      </c>
      <c r="V1037" s="20">
        <v>223</v>
      </c>
    </row>
    <row r="1038" spans="21:22">
      <c r="U1038" s="320">
        <v>11488</v>
      </c>
      <c r="V1038" s="20">
        <v>222</v>
      </c>
    </row>
    <row r="1039" spans="21:22">
      <c r="U1039" s="320">
        <v>11493</v>
      </c>
      <c r="V1039" s="20">
        <v>221</v>
      </c>
    </row>
    <row r="1040" spans="21:22">
      <c r="U1040" s="320">
        <v>11497</v>
      </c>
      <c r="V1040" s="20">
        <v>220</v>
      </c>
    </row>
    <row r="1041" spans="21:22">
      <c r="U1041" s="320">
        <v>11501</v>
      </c>
      <c r="V1041" s="20">
        <v>219</v>
      </c>
    </row>
    <row r="1042" spans="21:22">
      <c r="U1042" s="320">
        <v>11505</v>
      </c>
      <c r="V1042" s="20">
        <v>218</v>
      </c>
    </row>
    <row r="1043" spans="21:22">
      <c r="U1043" s="320">
        <v>11509</v>
      </c>
      <c r="V1043" s="20">
        <v>217</v>
      </c>
    </row>
    <row r="1044" spans="21:22">
      <c r="U1044" s="320">
        <v>11514</v>
      </c>
      <c r="V1044" s="20">
        <v>216</v>
      </c>
    </row>
    <row r="1045" spans="21:22">
      <c r="U1045" s="320">
        <v>11518</v>
      </c>
      <c r="V1045" s="20">
        <v>215</v>
      </c>
    </row>
    <row r="1046" spans="21:22">
      <c r="U1046" s="320">
        <v>11522</v>
      </c>
      <c r="V1046" s="20">
        <v>214</v>
      </c>
    </row>
    <row r="1047" spans="21:22">
      <c r="U1047" s="320">
        <v>11526</v>
      </c>
      <c r="V1047" s="20">
        <v>213</v>
      </c>
    </row>
    <row r="1048" spans="21:22">
      <c r="U1048" s="320">
        <v>11531</v>
      </c>
      <c r="V1048" s="20">
        <v>212</v>
      </c>
    </row>
    <row r="1049" spans="21:22">
      <c r="U1049" s="320">
        <v>11535</v>
      </c>
      <c r="V1049" s="20">
        <v>211</v>
      </c>
    </row>
    <row r="1050" spans="21:22">
      <c r="U1050" s="320">
        <v>11539</v>
      </c>
      <c r="V1050" s="20">
        <v>210</v>
      </c>
    </row>
    <row r="1051" spans="21:22">
      <c r="U1051" s="320">
        <v>11544</v>
      </c>
      <c r="V1051" s="20">
        <v>209</v>
      </c>
    </row>
    <row r="1052" spans="21:22">
      <c r="U1052" s="320">
        <v>11548</v>
      </c>
      <c r="V1052" s="20">
        <v>208</v>
      </c>
    </row>
    <row r="1053" spans="21:22">
      <c r="U1053" s="320">
        <v>11552</v>
      </c>
      <c r="V1053" s="20">
        <v>207</v>
      </c>
    </row>
    <row r="1054" spans="21:22">
      <c r="U1054" s="320">
        <v>11556</v>
      </c>
      <c r="V1054" s="20">
        <v>206</v>
      </c>
    </row>
    <row r="1055" spans="21:22">
      <c r="U1055" s="320">
        <v>11561</v>
      </c>
      <c r="V1055" s="20">
        <v>205</v>
      </c>
    </row>
    <row r="1056" spans="21:22">
      <c r="U1056" s="320">
        <v>11565</v>
      </c>
      <c r="V1056" s="20">
        <v>204</v>
      </c>
    </row>
    <row r="1057" spans="21:22">
      <c r="U1057" s="320">
        <v>11569</v>
      </c>
      <c r="V1057" s="20">
        <v>203</v>
      </c>
    </row>
    <row r="1058" spans="21:22">
      <c r="U1058" s="320">
        <v>11574</v>
      </c>
      <c r="V1058" s="20">
        <v>202</v>
      </c>
    </row>
    <row r="1059" spans="21:22">
      <c r="U1059" s="320">
        <v>11578</v>
      </c>
      <c r="V1059" s="20">
        <v>201</v>
      </c>
    </row>
    <row r="1060" spans="21:22">
      <c r="U1060" s="320">
        <v>11583</v>
      </c>
      <c r="V1060" s="20">
        <v>200</v>
      </c>
    </row>
    <row r="1061" spans="21:22">
      <c r="U1061" s="320">
        <v>11587</v>
      </c>
      <c r="V1061" s="20">
        <v>199</v>
      </c>
    </row>
    <row r="1062" spans="21:22">
      <c r="U1062" s="320">
        <v>11591</v>
      </c>
      <c r="V1062" s="20">
        <v>198</v>
      </c>
    </row>
    <row r="1063" spans="21:22">
      <c r="U1063" s="320">
        <v>11596</v>
      </c>
      <c r="V1063" s="20">
        <v>197</v>
      </c>
    </row>
    <row r="1064" spans="21:22">
      <c r="U1064" s="320">
        <v>11600</v>
      </c>
      <c r="V1064" s="20">
        <v>196</v>
      </c>
    </row>
    <row r="1065" spans="21:22">
      <c r="U1065" s="320">
        <v>11605</v>
      </c>
      <c r="V1065" s="20">
        <v>195</v>
      </c>
    </row>
    <row r="1066" spans="21:22">
      <c r="U1066" s="320">
        <v>11609</v>
      </c>
      <c r="V1066" s="20">
        <v>194</v>
      </c>
    </row>
    <row r="1067" spans="21:22">
      <c r="U1067" s="320">
        <v>11614</v>
      </c>
      <c r="V1067" s="20">
        <v>193</v>
      </c>
    </row>
    <row r="1068" spans="21:22">
      <c r="U1068" s="320">
        <v>11618</v>
      </c>
      <c r="V1068" s="20">
        <v>192</v>
      </c>
    </row>
    <row r="1069" spans="21:22">
      <c r="U1069" s="320">
        <v>11622</v>
      </c>
      <c r="V1069" s="20">
        <v>191</v>
      </c>
    </row>
    <row r="1070" spans="21:22">
      <c r="U1070" s="320">
        <v>11627</v>
      </c>
      <c r="V1070" s="20">
        <v>190</v>
      </c>
    </row>
    <row r="1071" spans="21:22">
      <c r="U1071" s="320">
        <v>11631</v>
      </c>
      <c r="V1071" s="20">
        <v>189</v>
      </c>
    </row>
    <row r="1072" spans="21:22">
      <c r="U1072" s="320">
        <v>11636</v>
      </c>
      <c r="V1072" s="20">
        <v>188</v>
      </c>
    </row>
    <row r="1073" spans="21:22">
      <c r="U1073" s="320">
        <v>11640</v>
      </c>
      <c r="V1073" s="20">
        <v>187</v>
      </c>
    </row>
    <row r="1074" spans="21:22">
      <c r="U1074" s="320">
        <v>11645</v>
      </c>
      <c r="V1074" s="20">
        <v>186</v>
      </c>
    </row>
    <row r="1075" spans="21:22">
      <c r="U1075" s="320">
        <v>11649</v>
      </c>
      <c r="V1075" s="20">
        <v>185</v>
      </c>
    </row>
    <row r="1076" spans="21:22">
      <c r="U1076" s="320">
        <v>11654</v>
      </c>
      <c r="V1076" s="20">
        <v>184</v>
      </c>
    </row>
    <row r="1077" spans="21:22">
      <c r="U1077" s="320">
        <v>11659</v>
      </c>
      <c r="V1077" s="20">
        <v>183</v>
      </c>
    </row>
    <row r="1078" spans="21:22">
      <c r="U1078" s="320">
        <v>11663</v>
      </c>
      <c r="V1078" s="20">
        <v>182</v>
      </c>
    </row>
    <row r="1079" spans="21:22">
      <c r="U1079" s="320">
        <v>11668</v>
      </c>
      <c r="V1079" s="20">
        <v>181</v>
      </c>
    </row>
    <row r="1080" spans="21:22">
      <c r="U1080" s="320">
        <v>11672</v>
      </c>
      <c r="V1080" s="20">
        <v>180</v>
      </c>
    </row>
    <row r="1081" spans="21:22">
      <c r="U1081" s="320">
        <v>11677</v>
      </c>
      <c r="V1081" s="20">
        <v>179</v>
      </c>
    </row>
    <row r="1082" spans="21:22">
      <c r="U1082" s="320">
        <v>11682</v>
      </c>
      <c r="V1082" s="20">
        <v>178</v>
      </c>
    </row>
    <row r="1083" spans="21:22">
      <c r="U1083" s="320">
        <v>11686</v>
      </c>
      <c r="V1083" s="20">
        <v>177</v>
      </c>
    </row>
    <row r="1084" spans="21:22">
      <c r="U1084" s="320">
        <v>11691</v>
      </c>
      <c r="V1084" s="20">
        <v>176</v>
      </c>
    </row>
    <row r="1085" spans="21:22">
      <c r="U1085" s="320">
        <v>11695</v>
      </c>
      <c r="V1085" s="20">
        <v>175</v>
      </c>
    </row>
    <row r="1086" spans="21:22">
      <c r="U1086" s="320">
        <v>11700</v>
      </c>
      <c r="V1086" s="20">
        <v>174</v>
      </c>
    </row>
    <row r="1087" spans="21:22">
      <c r="U1087" s="320">
        <v>11705</v>
      </c>
      <c r="V1087" s="20">
        <v>173</v>
      </c>
    </row>
    <row r="1088" spans="21:22">
      <c r="U1088" s="320">
        <v>11709</v>
      </c>
      <c r="V1088" s="20">
        <v>172</v>
      </c>
    </row>
    <row r="1089" spans="21:22">
      <c r="U1089" s="320">
        <v>11714</v>
      </c>
      <c r="V1089" s="20">
        <v>171</v>
      </c>
    </row>
    <row r="1090" spans="21:22">
      <c r="U1090" s="320">
        <v>11719</v>
      </c>
      <c r="V1090" s="20">
        <v>170</v>
      </c>
    </row>
    <row r="1091" spans="21:22">
      <c r="U1091" s="320">
        <v>11724</v>
      </c>
      <c r="V1091" s="20">
        <v>169</v>
      </c>
    </row>
    <row r="1092" spans="21:22">
      <c r="U1092" s="320">
        <v>11728</v>
      </c>
      <c r="V1092" s="20">
        <v>168</v>
      </c>
    </row>
    <row r="1093" spans="21:22">
      <c r="U1093" s="320">
        <v>11733</v>
      </c>
      <c r="V1093" s="20">
        <v>167</v>
      </c>
    </row>
    <row r="1094" spans="21:22">
      <c r="U1094" s="320">
        <v>11738</v>
      </c>
      <c r="V1094" s="20">
        <v>166</v>
      </c>
    </row>
    <row r="1095" spans="21:22">
      <c r="U1095" s="320">
        <v>11743</v>
      </c>
      <c r="V1095" s="20">
        <v>165</v>
      </c>
    </row>
    <row r="1096" spans="21:22">
      <c r="U1096" s="320">
        <v>11747</v>
      </c>
      <c r="V1096" s="20">
        <v>164</v>
      </c>
    </row>
    <row r="1097" spans="21:22">
      <c r="U1097" s="320">
        <v>11752</v>
      </c>
      <c r="V1097" s="20">
        <v>163</v>
      </c>
    </row>
    <row r="1098" spans="21:22">
      <c r="U1098" s="320">
        <v>11757</v>
      </c>
      <c r="V1098" s="20">
        <v>162</v>
      </c>
    </row>
    <row r="1099" spans="21:22">
      <c r="U1099" s="320">
        <v>11762</v>
      </c>
      <c r="V1099" s="20">
        <v>161</v>
      </c>
    </row>
    <row r="1100" spans="21:22">
      <c r="U1100" s="320">
        <v>11767</v>
      </c>
      <c r="V1100" s="20">
        <v>160</v>
      </c>
    </row>
    <row r="1101" spans="21:22">
      <c r="U1101" s="320">
        <v>11771</v>
      </c>
      <c r="V1101" s="20">
        <v>159</v>
      </c>
    </row>
    <row r="1102" spans="21:22">
      <c r="U1102" s="320">
        <v>11776</v>
      </c>
      <c r="V1102" s="20">
        <v>158</v>
      </c>
    </row>
    <row r="1103" spans="21:22">
      <c r="U1103" s="320">
        <v>11781</v>
      </c>
      <c r="V1103" s="20">
        <v>157</v>
      </c>
    </row>
    <row r="1104" spans="21:22">
      <c r="U1104" s="320">
        <v>11786</v>
      </c>
      <c r="V1104" s="20">
        <v>156</v>
      </c>
    </row>
    <row r="1105" spans="21:22">
      <c r="U1105" s="320">
        <v>11791</v>
      </c>
      <c r="V1105" s="20">
        <v>155</v>
      </c>
    </row>
    <row r="1106" spans="21:22">
      <c r="U1106" s="320">
        <v>11796</v>
      </c>
      <c r="V1106" s="20">
        <v>154</v>
      </c>
    </row>
    <row r="1107" spans="21:22">
      <c r="U1107" s="320">
        <v>11801</v>
      </c>
      <c r="V1107" s="20">
        <v>153</v>
      </c>
    </row>
    <row r="1108" spans="21:22">
      <c r="U1108" s="320">
        <v>11806</v>
      </c>
      <c r="V1108" s="20">
        <v>152</v>
      </c>
    </row>
    <row r="1109" spans="21:22">
      <c r="U1109" s="320">
        <v>11811</v>
      </c>
      <c r="V1109" s="20">
        <v>151</v>
      </c>
    </row>
    <row r="1110" spans="21:22">
      <c r="U1110" s="320">
        <v>11816</v>
      </c>
      <c r="V1110" s="20">
        <v>150</v>
      </c>
    </row>
    <row r="1111" spans="21:22">
      <c r="U1111" s="320">
        <v>11821</v>
      </c>
      <c r="V1111" s="20">
        <v>149</v>
      </c>
    </row>
    <row r="1112" spans="21:22">
      <c r="U1112" s="320">
        <v>11826</v>
      </c>
      <c r="V1112" s="20">
        <v>148</v>
      </c>
    </row>
    <row r="1113" spans="21:22">
      <c r="U1113" s="320">
        <v>11831</v>
      </c>
      <c r="V1113" s="20">
        <v>147</v>
      </c>
    </row>
    <row r="1114" spans="21:22">
      <c r="U1114" s="320">
        <v>11836</v>
      </c>
      <c r="V1114" s="20">
        <v>146</v>
      </c>
    </row>
    <row r="1115" spans="21:22">
      <c r="U1115" s="320">
        <v>11841</v>
      </c>
      <c r="V1115" s="20">
        <v>145</v>
      </c>
    </row>
    <row r="1116" spans="21:22">
      <c r="U1116" s="320">
        <v>11846</v>
      </c>
      <c r="V1116" s="20">
        <v>144</v>
      </c>
    </row>
    <row r="1117" spans="21:22">
      <c r="U1117" s="320">
        <v>11851</v>
      </c>
      <c r="V1117" s="20">
        <v>143</v>
      </c>
    </row>
    <row r="1118" spans="21:22">
      <c r="U1118" s="320">
        <v>11856</v>
      </c>
      <c r="V1118" s="20">
        <v>142</v>
      </c>
    </row>
    <row r="1119" spans="21:22">
      <c r="U1119" s="320">
        <v>11861</v>
      </c>
      <c r="V1119" s="20">
        <v>141</v>
      </c>
    </row>
    <row r="1120" spans="21:22">
      <c r="U1120" s="320">
        <v>11866</v>
      </c>
      <c r="V1120" s="20">
        <v>140</v>
      </c>
    </row>
    <row r="1121" spans="21:22">
      <c r="U1121" s="320">
        <v>11872</v>
      </c>
      <c r="V1121" s="20">
        <v>139</v>
      </c>
    </row>
    <row r="1122" spans="21:22">
      <c r="U1122" s="320">
        <v>11877</v>
      </c>
      <c r="V1122" s="20">
        <v>138</v>
      </c>
    </row>
    <row r="1123" spans="21:22">
      <c r="U1123" s="320">
        <v>11882</v>
      </c>
      <c r="V1123" s="20">
        <v>137</v>
      </c>
    </row>
    <row r="1124" spans="21:22">
      <c r="U1124" s="320">
        <v>11887</v>
      </c>
      <c r="V1124" s="20">
        <v>136</v>
      </c>
    </row>
    <row r="1125" spans="21:22">
      <c r="U1125" s="320">
        <v>11892</v>
      </c>
      <c r="V1125" s="20">
        <v>135</v>
      </c>
    </row>
    <row r="1126" spans="21:22">
      <c r="U1126" s="320">
        <v>11898</v>
      </c>
      <c r="V1126" s="20">
        <v>134</v>
      </c>
    </row>
    <row r="1127" spans="21:22">
      <c r="U1127" s="320">
        <v>11903</v>
      </c>
      <c r="V1127" s="20">
        <v>133</v>
      </c>
    </row>
    <row r="1128" spans="21:22">
      <c r="U1128" s="320">
        <v>11908</v>
      </c>
      <c r="V1128" s="20">
        <v>132</v>
      </c>
    </row>
    <row r="1129" spans="21:22">
      <c r="U1129" s="320">
        <v>11913</v>
      </c>
      <c r="V1129" s="20">
        <v>131</v>
      </c>
    </row>
    <row r="1130" spans="21:22">
      <c r="U1130" s="320">
        <v>11919</v>
      </c>
      <c r="V1130" s="20">
        <v>130</v>
      </c>
    </row>
    <row r="1131" spans="21:22">
      <c r="U1131" s="320">
        <v>11924</v>
      </c>
      <c r="V1131" s="20">
        <v>129</v>
      </c>
    </row>
    <row r="1132" spans="21:22">
      <c r="U1132" s="320">
        <v>11929</v>
      </c>
      <c r="V1132" s="20">
        <v>128</v>
      </c>
    </row>
    <row r="1133" spans="21:22">
      <c r="U1133" s="320">
        <v>11935</v>
      </c>
      <c r="V1133" s="20">
        <v>127</v>
      </c>
    </row>
    <row r="1134" spans="21:22">
      <c r="U1134" s="320">
        <v>11940</v>
      </c>
      <c r="V1134" s="20">
        <v>126</v>
      </c>
    </row>
    <row r="1135" spans="21:22">
      <c r="U1135" s="320">
        <v>11946</v>
      </c>
      <c r="V1135" s="20">
        <v>125</v>
      </c>
    </row>
    <row r="1136" spans="21:22">
      <c r="U1136" s="320">
        <v>11951</v>
      </c>
      <c r="V1136" s="20">
        <v>124</v>
      </c>
    </row>
    <row r="1137" spans="21:22">
      <c r="U1137" s="320">
        <v>11956</v>
      </c>
      <c r="V1137" s="20">
        <v>123</v>
      </c>
    </row>
    <row r="1138" spans="21:22">
      <c r="U1138" s="320">
        <v>11962</v>
      </c>
      <c r="V1138" s="20">
        <v>122</v>
      </c>
    </row>
    <row r="1139" spans="21:22">
      <c r="U1139" s="320">
        <v>11967</v>
      </c>
      <c r="V1139" s="20">
        <v>121</v>
      </c>
    </row>
    <row r="1140" spans="21:22">
      <c r="U1140" s="320">
        <v>11973</v>
      </c>
      <c r="V1140" s="20">
        <v>120</v>
      </c>
    </row>
    <row r="1141" spans="21:22">
      <c r="U1141" s="320">
        <v>11978</v>
      </c>
      <c r="V1141" s="20">
        <v>119</v>
      </c>
    </row>
    <row r="1142" spans="21:22">
      <c r="U1142" s="320">
        <v>11984</v>
      </c>
      <c r="V1142" s="20">
        <v>118</v>
      </c>
    </row>
    <row r="1143" spans="21:22">
      <c r="U1143" s="320">
        <v>11989</v>
      </c>
      <c r="V1143" s="20">
        <v>117</v>
      </c>
    </row>
    <row r="1144" spans="21:22">
      <c r="U1144" s="320">
        <v>11995</v>
      </c>
      <c r="V1144" s="20">
        <v>116</v>
      </c>
    </row>
    <row r="1145" spans="21:22">
      <c r="U1145" s="320">
        <v>12001</v>
      </c>
      <c r="V1145" s="20">
        <v>115</v>
      </c>
    </row>
    <row r="1146" spans="21:22">
      <c r="U1146" s="320">
        <v>12006</v>
      </c>
      <c r="V1146" s="20">
        <v>114</v>
      </c>
    </row>
    <row r="1147" spans="21:22">
      <c r="U1147" s="320">
        <v>12012</v>
      </c>
      <c r="V1147" s="20">
        <v>113</v>
      </c>
    </row>
    <row r="1148" spans="21:22">
      <c r="U1148" s="320">
        <v>12018</v>
      </c>
      <c r="V1148" s="20">
        <v>112</v>
      </c>
    </row>
    <row r="1149" spans="21:22">
      <c r="U1149" s="320">
        <v>12023</v>
      </c>
      <c r="V1149" s="20">
        <v>111</v>
      </c>
    </row>
    <row r="1150" spans="21:22">
      <c r="U1150" s="320">
        <v>12029</v>
      </c>
      <c r="V1150" s="20">
        <v>110</v>
      </c>
    </row>
    <row r="1151" spans="21:22">
      <c r="U1151" s="320">
        <v>12035</v>
      </c>
      <c r="V1151" s="20">
        <v>109</v>
      </c>
    </row>
    <row r="1152" spans="21:22">
      <c r="U1152" s="320">
        <v>12040</v>
      </c>
      <c r="V1152" s="20">
        <v>108</v>
      </c>
    </row>
    <row r="1153" spans="21:22">
      <c r="U1153" s="320">
        <v>12046</v>
      </c>
      <c r="V1153" s="20">
        <v>107</v>
      </c>
    </row>
    <row r="1154" spans="21:22">
      <c r="U1154" s="320">
        <v>12052</v>
      </c>
      <c r="V1154" s="20">
        <v>106</v>
      </c>
    </row>
    <row r="1155" spans="21:22">
      <c r="U1155" s="320">
        <v>12058</v>
      </c>
      <c r="V1155" s="20">
        <v>105</v>
      </c>
    </row>
    <row r="1156" spans="21:22">
      <c r="U1156" s="320">
        <v>12064</v>
      </c>
      <c r="V1156" s="20">
        <v>104</v>
      </c>
    </row>
    <row r="1157" spans="21:22">
      <c r="U1157" s="320">
        <v>12070</v>
      </c>
      <c r="V1157" s="20">
        <v>103</v>
      </c>
    </row>
    <row r="1158" spans="21:22">
      <c r="U1158" s="320">
        <v>12076</v>
      </c>
      <c r="V1158" s="20">
        <v>102</v>
      </c>
    </row>
    <row r="1159" spans="21:22">
      <c r="U1159" s="320">
        <v>12082</v>
      </c>
      <c r="V1159" s="20">
        <v>101</v>
      </c>
    </row>
    <row r="1160" spans="21:22">
      <c r="U1160" s="320">
        <v>12087</v>
      </c>
      <c r="V1160" s="20">
        <v>100</v>
      </c>
    </row>
    <row r="1161" spans="21:22">
      <c r="U1161" s="320">
        <v>12093</v>
      </c>
      <c r="V1161" s="20">
        <v>99</v>
      </c>
    </row>
    <row r="1162" spans="21:22">
      <c r="U1162" s="320">
        <v>12099</v>
      </c>
      <c r="V1162" s="20">
        <v>98</v>
      </c>
    </row>
    <row r="1163" spans="21:22">
      <c r="U1163" s="320">
        <v>12106</v>
      </c>
      <c r="V1163" s="20">
        <v>97</v>
      </c>
    </row>
    <row r="1164" spans="21:22">
      <c r="U1164" s="320">
        <v>12112</v>
      </c>
      <c r="V1164" s="20">
        <v>96</v>
      </c>
    </row>
    <row r="1165" spans="21:22">
      <c r="U1165" s="320">
        <v>12118</v>
      </c>
      <c r="V1165" s="20">
        <v>95</v>
      </c>
    </row>
    <row r="1166" spans="21:22">
      <c r="U1166" s="320">
        <v>12124</v>
      </c>
      <c r="V1166" s="20">
        <v>94</v>
      </c>
    </row>
    <row r="1167" spans="21:22">
      <c r="U1167" s="320">
        <v>12130</v>
      </c>
      <c r="V1167" s="20">
        <v>93</v>
      </c>
    </row>
    <row r="1168" spans="21:22">
      <c r="U1168" s="320">
        <v>12136</v>
      </c>
      <c r="V1168" s="20">
        <v>92</v>
      </c>
    </row>
    <row r="1169" spans="21:22">
      <c r="U1169" s="320">
        <v>12142</v>
      </c>
      <c r="V1169" s="20">
        <v>91</v>
      </c>
    </row>
    <row r="1170" spans="21:22">
      <c r="U1170" s="320">
        <v>12149</v>
      </c>
      <c r="V1170" s="20">
        <v>90</v>
      </c>
    </row>
    <row r="1171" spans="21:22">
      <c r="U1171" s="320">
        <v>12155</v>
      </c>
      <c r="V1171" s="20">
        <v>89</v>
      </c>
    </row>
    <row r="1172" spans="21:22">
      <c r="U1172" s="320">
        <v>12161</v>
      </c>
      <c r="V1172" s="20">
        <v>88</v>
      </c>
    </row>
    <row r="1173" spans="21:22">
      <c r="U1173" s="320">
        <v>12168</v>
      </c>
      <c r="V1173" s="20">
        <v>87</v>
      </c>
    </row>
    <row r="1174" spans="21:22">
      <c r="U1174" s="320">
        <v>12174</v>
      </c>
      <c r="V1174" s="20">
        <v>86</v>
      </c>
    </row>
    <row r="1175" spans="21:22">
      <c r="U1175" s="320">
        <v>12180</v>
      </c>
      <c r="V1175" s="20">
        <v>85</v>
      </c>
    </row>
    <row r="1176" spans="21:22">
      <c r="U1176" s="320">
        <v>12187</v>
      </c>
      <c r="V1176" s="20">
        <v>84</v>
      </c>
    </row>
    <row r="1177" spans="21:22">
      <c r="U1177" s="320">
        <v>12193</v>
      </c>
      <c r="V1177" s="20">
        <v>83</v>
      </c>
    </row>
    <row r="1178" spans="21:22">
      <c r="U1178" s="320">
        <v>12200</v>
      </c>
      <c r="V1178" s="20">
        <v>82</v>
      </c>
    </row>
    <row r="1179" spans="21:22">
      <c r="U1179" s="320">
        <v>12206</v>
      </c>
      <c r="V1179" s="20">
        <v>81</v>
      </c>
    </row>
    <row r="1180" spans="21:22">
      <c r="U1180" s="320">
        <v>12213</v>
      </c>
      <c r="V1180" s="20">
        <v>80</v>
      </c>
    </row>
    <row r="1181" spans="21:22">
      <c r="U1181" s="320">
        <v>12220</v>
      </c>
      <c r="V1181" s="20">
        <v>79</v>
      </c>
    </row>
    <row r="1182" spans="21:22">
      <c r="U1182" s="320">
        <v>12226</v>
      </c>
      <c r="V1182" s="20">
        <v>78</v>
      </c>
    </row>
    <row r="1183" spans="21:22">
      <c r="U1183" s="320">
        <v>12233</v>
      </c>
      <c r="V1183" s="20">
        <v>77</v>
      </c>
    </row>
    <row r="1184" spans="21:22">
      <c r="U1184" s="320">
        <v>12240</v>
      </c>
      <c r="V1184" s="20">
        <v>76</v>
      </c>
    </row>
    <row r="1185" spans="21:22">
      <c r="U1185" s="320">
        <v>12246</v>
      </c>
      <c r="V1185" s="20">
        <v>75</v>
      </c>
    </row>
    <row r="1186" spans="21:22">
      <c r="U1186" s="320">
        <v>12253</v>
      </c>
      <c r="V1186" s="20">
        <v>74</v>
      </c>
    </row>
    <row r="1187" spans="21:22">
      <c r="U1187" s="320">
        <v>12260</v>
      </c>
      <c r="V1187" s="20">
        <v>73</v>
      </c>
    </row>
    <row r="1188" spans="21:22">
      <c r="U1188" s="320">
        <v>12267</v>
      </c>
      <c r="V1188" s="20">
        <v>72</v>
      </c>
    </row>
    <row r="1189" spans="21:22">
      <c r="U1189" s="320">
        <v>12274</v>
      </c>
      <c r="V1189" s="20">
        <v>71</v>
      </c>
    </row>
    <row r="1190" spans="21:22">
      <c r="U1190" s="320">
        <v>12281</v>
      </c>
      <c r="V1190" s="20">
        <v>70</v>
      </c>
    </row>
    <row r="1191" spans="21:22">
      <c r="U1191" s="320">
        <v>12288</v>
      </c>
      <c r="V1191" s="20">
        <v>69</v>
      </c>
    </row>
    <row r="1192" spans="21:22">
      <c r="U1192" s="320">
        <v>12295</v>
      </c>
      <c r="V1192" s="20">
        <v>68</v>
      </c>
    </row>
    <row r="1193" spans="21:22">
      <c r="U1193" s="320">
        <v>12302</v>
      </c>
      <c r="V1193" s="20">
        <v>67</v>
      </c>
    </row>
    <row r="1194" spans="21:22">
      <c r="U1194" s="320">
        <v>12309</v>
      </c>
      <c r="V1194" s="20">
        <v>66</v>
      </c>
    </row>
    <row r="1195" spans="21:22">
      <c r="U1195" s="320">
        <v>12317</v>
      </c>
      <c r="V1195" s="20">
        <v>65</v>
      </c>
    </row>
    <row r="1196" spans="21:22">
      <c r="U1196" s="320">
        <v>12324</v>
      </c>
      <c r="V1196" s="20">
        <v>64</v>
      </c>
    </row>
    <row r="1197" spans="21:22">
      <c r="U1197" s="320">
        <v>12331</v>
      </c>
      <c r="V1197" s="20">
        <v>63</v>
      </c>
    </row>
    <row r="1198" spans="21:22">
      <c r="U1198" s="320">
        <v>12339</v>
      </c>
      <c r="V1198" s="20">
        <v>62</v>
      </c>
    </row>
    <row r="1199" spans="21:22">
      <c r="U1199" s="320">
        <v>12346</v>
      </c>
      <c r="V1199" s="20">
        <v>61</v>
      </c>
    </row>
    <row r="1200" spans="21:22">
      <c r="U1200" s="320">
        <v>12354</v>
      </c>
      <c r="V1200" s="20">
        <v>60</v>
      </c>
    </row>
    <row r="1201" spans="21:22">
      <c r="U1201" s="320">
        <v>12361</v>
      </c>
      <c r="V1201" s="20">
        <v>59</v>
      </c>
    </row>
    <row r="1202" spans="21:22">
      <c r="U1202" s="320">
        <v>12369</v>
      </c>
      <c r="V1202" s="20">
        <v>58</v>
      </c>
    </row>
    <row r="1203" spans="21:22">
      <c r="U1203" s="320">
        <v>12376</v>
      </c>
      <c r="V1203" s="20">
        <v>57</v>
      </c>
    </row>
    <row r="1204" spans="21:22">
      <c r="U1204" s="320">
        <v>12384</v>
      </c>
      <c r="V1204" s="20">
        <v>56</v>
      </c>
    </row>
    <row r="1205" spans="21:22">
      <c r="U1205" s="320">
        <v>12392</v>
      </c>
      <c r="V1205" s="20">
        <v>55</v>
      </c>
    </row>
    <row r="1206" spans="21:22">
      <c r="U1206" s="320">
        <v>12400</v>
      </c>
      <c r="V1206" s="20">
        <v>54</v>
      </c>
    </row>
    <row r="1207" spans="21:22">
      <c r="U1207" s="320">
        <v>12408</v>
      </c>
      <c r="V1207" s="20">
        <v>53</v>
      </c>
    </row>
    <row r="1208" spans="21:22">
      <c r="U1208" s="320">
        <v>12416</v>
      </c>
      <c r="V1208" s="20">
        <v>52</v>
      </c>
    </row>
    <row r="1209" spans="21:22">
      <c r="U1209" s="320">
        <v>12424</v>
      </c>
      <c r="V1209" s="20">
        <v>51</v>
      </c>
    </row>
    <row r="1210" spans="21:22">
      <c r="U1210" s="320">
        <v>12432</v>
      </c>
      <c r="V1210" s="20">
        <v>50</v>
      </c>
    </row>
    <row r="1211" spans="21:22">
      <c r="U1211" s="320">
        <v>12444</v>
      </c>
      <c r="V1211" s="20">
        <v>49</v>
      </c>
    </row>
    <row r="1212" spans="21:22">
      <c r="U1212" s="320">
        <v>12448</v>
      </c>
      <c r="V1212" s="20">
        <v>48</v>
      </c>
    </row>
    <row r="1213" spans="21:22">
      <c r="U1213" s="320">
        <v>12457</v>
      </c>
      <c r="V1213" s="20">
        <v>47</v>
      </c>
    </row>
    <row r="1214" spans="21:22">
      <c r="U1214" s="320">
        <v>12465</v>
      </c>
      <c r="V1214" s="20">
        <v>46</v>
      </c>
    </row>
    <row r="1215" spans="21:22">
      <c r="U1215" s="320">
        <v>12473</v>
      </c>
      <c r="V1215" s="20">
        <v>45</v>
      </c>
    </row>
    <row r="1216" spans="21:22">
      <c r="U1216" s="320">
        <v>12482</v>
      </c>
      <c r="V1216" s="20">
        <v>44</v>
      </c>
    </row>
    <row r="1217" spans="21:22">
      <c r="U1217" s="320">
        <v>12491</v>
      </c>
      <c r="V1217" s="20">
        <v>43</v>
      </c>
    </row>
    <row r="1218" spans="21:22">
      <c r="U1218" s="320">
        <v>12499</v>
      </c>
      <c r="V1218" s="20">
        <v>42</v>
      </c>
    </row>
    <row r="1219" spans="21:22">
      <c r="U1219" s="320">
        <v>12508</v>
      </c>
      <c r="V1219" s="20">
        <v>41</v>
      </c>
    </row>
    <row r="1220" spans="21:22">
      <c r="U1220" s="320">
        <v>12517</v>
      </c>
      <c r="V1220" s="20">
        <v>40</v>
      </c>
    </row>
    <row r="1221" spans="21:22">
      <c r="U1221" s="320">
        <v>12526</v>
      </c>
      <c r="V1221" s="20">
        <v>39</v>
      </c>
    </row>
    <row r="1222" spans="21:22">
      <c r="U1222" s="320">
        <v>12536</v>
      </c>
      <c r="V1222" s="20">
        <v>38</v>
      </c>
    </row>
    <row r="1223" spans="21:22">
      <c r="U1223" s="320">
        <v>12545</v>
      </c>
      <c r="V1223" s="20">
        <v>37</v>
      </c>
    </row>
    <row r="1224" spans="21:22">
      <c r="U1224" s="320">
        <v>12554</v>
      </c>
      <c r="V1224" s="20">
        <v>36</v>
      </c>
    </row>
    <row r="1225" spans="21:22">
      <c r="U1225" s="320">
        <v>12564</v>
      </c>
      <c r="V1225" s="20">
        <v>35</v>
      </c>
    </row>
    <row r="1226" spans="21:22">
      <c r="U1226" s="320">
        <v>12573</v>
      </c>
      <c r="V1226" s="20">
        <v>34</v>
      </c>
    </row>
    <row r="1227" spans="21:22">
      <c r="U1227" s="320">
        <v>12583</v>
      </c>
      <c r="V1227" s="20">
        <v>33</v>
      </c>
    </row>
    <row r="1228" spans="21:22">
      <c r="U1228" s="320">
        <v>12593</v>
      </c>
      <c r="V1228" s="20">
        <v>32</v>
      </c>
    </row>
    <row r="1229" spans="21:22">
      <c r="U1229" s="320">
        <v>12603</v>
      </c>
      <c r="V1229" s="20">
        <v>31</v>
      </c>
    </row>
    <row r="1230" spans="21:22">
      <c r="U1230" s="320">
        <v>12613</v>
      </c>
      <c r="V1230" s="20">
        <v>30</v>
      </c>
    </row>
    <row r="1231" spans="21:22">
      <c r="U1231" s="320">
        <v>12623</v>
      </c>
      <c r="V1231" s="20">
        <v>29</v>
      </c>
    </row>
    <row r="1232" spans="21:22">
      <c r="U1232" s="320">
        <v>12634</v>
      </c>
      <c r="V1232" s="20">
        <v>28</v>
      </c>
    </row>
    <row r="1233" spans="21:22">
      <c r="U1233" s="320">
        <v>12645</v>
      </c>
      <c r="V1233" s="20">
        <v>27</v>
      </c>
    </row>
    <row r="1234" spans="21:22">
      <c r="U1234" s="320">
        <v>12655</v>
      </c>
      <c r="V1234" s="20">
        <v>26</v>
      </c>
    </row>
    <row r="1235" spans="21:22">
      <c r="U1235" s="320">
        <v>12666</v>
      </c>
      <c r="V1235" s="20">
        <v>25</v>
      </c>
    </row>
    <row r="1236" spans="21:22">
      <c r="U1236" s="320">
        <v>12678</v>
      </c>
      <c r="V1236" s="20">
        <v>24</v>
      </c>
    </row>
    <row r="1237" spans="21:22">
      <c r="U1237" s="320">
        <v>12689</v>
      </c>
      <c r="V1237" s="20">
        <v>23</v>
      </c>
    </row>
    <row r="1238" spans="21:22">
      <c r="U1238" s="320">
        <v>12701</v>
      </c>
      <c r="V1238" s="20">
        <v>22</v>
      </c>
    </row>
    <row r="1239" spans="21:22">
      <c r="U1239" s="320">
        <v>12713</v>
      </c>
      <c r="V1239" s="20">
        <v>21</v>
      </c>
    </row>
    <row r="1240" spans="21:22">
      <c r="U1240" s="320">
        <v>12725</v>
      </c>
      <c r="V1240" s="20">
        <v>20</v>
      </c>
    </row>
    <row r="1241" spans="21:22">
      <c r="U1241" s="320">
        <v>12737</v>
      </c>
      <c r="V1241" s="20">
        <v>19</v>
      </c>
    </row>
    <row r="1242" spans="21:22">
      <c r="U1242" s="320">
        <v>12750</v>
      </c>
      <c r="V1242" s="20">
        <v>18</v>
      </c>
    </row>
    <row r="1243" spans="21:22">
      <c r="U1243" s="320">
        <v>12763</v>
      </c>
      <c r="V1243" s="20">
        <v>17</v>
      </c>
    </row>
    <row r="1244" spans="21:22">
      <c r="U1244" s="320">
        <v>12776</v>
      </c>
      <c r="V1244" s="20">
        <v>16</v>
      </c>
    </row>
    <row r="1245" spans="21:22">
      <c r="U1245" s="320">
        <v>12790</v>
      </c>
      <c r="V1245" s="20">
        <v>15</v>
      </c>
    </row>
    <row r="1246" spans="21:22">
      <c r="U1246" s="320">
        <v>12804</v>
      </c>
      <c r="V1246" s="20">
        <v>14</v>
      </c>
    </row>
    <row r="1247" spans="21:22">
      <c r="U1247" s="320">
        <v>12819</v>
      </c>
      <c r="V1247" s="20">
        <v>13</v>
      </c>
    </row>
    <row r="1248" spans="21:22">
      <c r="U1248" s="320">
        <v>12834</v>
      </c>
      <c r="V1248" s="20">
        <v>12</v>
      </c>
    </row>
    <row r="1249" spans="21:22">
      <c r="U1249" s="320">
        <v>12850</v>
      </c>
      <c r="V1249" s="20">
        <v>11</v>
      </c>
    </row>
    <row r="1250" spans="21:22">
      <c r="U1250" s="320">
        <v>12866</v>
      </c>
      <c r="V1250" s="20">
        <v>10</v>
      </c>
    </row>
    <row r="1251" spans="21:22">
      <c r="U1251" s="320">
        <v>12883</v>
      </c>
      <c r="V1251" s="20">
        <v>9</v>
      </c>
    </row>
    <row r="1252" spans="21:22">
      <c r="U1252" s="320">
        <v>12901</v>
      </c>
      <c r="V1252" s="20">
        <v>8</v>
      </c>
    </row>
    <row r="1253" spans="21:22">
      <c r="U1253" s="320">
        <v>12921</v>
      </c>
      <c r="V1253" s="20">
        <v>7</v>
      </c>
    </row>
    <row r="1254" spans="21:22">
      <c r="U1254" s="320">
        <v>12941</v>
      </c>
      <c r="V1254" s="20">
        <v>6</v>
      </c>
    </row>
    <row r="1255" spans="21:22">
      <c r="U1255" s="320">
        <v>12963</v>
      </c>
      <c r="V1255" s="20">
        <v>5</v>
      </c>
    </row>
    <row r="1256" spans="21:22">
      <c r="U1256" s="320">
        <v>12987</v>
      </c>
      <c r="V1256" s="20">
        <v>4</v>
      </c>
    </row>
    <row r="1257" spans="21:22">
      <c r="U1257" s="320">
        <v>13014</v>
      </c>
      <c r="V1257" s="20">
        <v>3</v>
      </c>
    </row>
    <row r="1258" spans="21:22">
      <c r="U1258" s="320">
        <v>13045</v>
      </c>
      <c r="V1258" s="20">
        <v>2</v>
      </c>
    </row>
    <row r="1259" spans="21:22">
      <c r="U1259" s="320">
        <v>13085</v>
      </c>
      <c r="V1259" s="20">
        <v>1</v>
      </c>
    </row>
  </sheetData>
  <sortState ref="B8:G20">
    <sortCondition descending="1" ref="G8:G20"/>
  </sortState>
  <mergeCells count="18">
    <mergeCell ref="A1:Q1"/>
    <mergeCell ref="A2:Q2"/>
    <mergeCell ref="A3:C3"/>
    <mergeCell ref="D3:E3"/>
    <mergeCell ref="F3:G3"/>
    <mergeCell ref="N3:Q3"/>
    <mergeCell ref="I3:L3"/>
    <mergeCell ref="G6:G7"/>
    <mergeCell ref="A4:C4"/>
    <mergeCell ref="D4:E4"/>
    <mergeCell ref="N4:Q4"/>
    <mergeCell ref="A6:A7"/>
    <mergeCell ref="B6:B7"/>
    <mergeCell ref="C6:C7"/>
    <mergeCell ref="D6:D7"/>
    <mergeCell ref="E6:E7"/>
    <mergeCell ref="F6:F7"/>
    <mergeCell ref="N5:Q5"/>
  </mergeCells>
  <conditionalFormatting sqref="E8:E20">
    <cfRule type="containsText" dxfId="126" priority="4" stopIfTrue="1" operator="containsText" text="FERDİ">
      <formula>NOT(ISERROR(SEARCH("FERDİ",E8)))</formula>
    </cfRule>
  </conditionalFormatting>
  <conditionalFormatting sqref="O7">
    <cfRule type="containsText" dxfId="125" priority="3" stopIfTrue="1" operator="containsText" text="FERDİ">
      <formula>NOT(ISERROR(SEARCH("FERDİ",O7)))</formula>
    </cfRule>
  </conditionalFormatting>
  <conditionalFormatting sqref="O17">
    <cfRule type="containsText" dxfId="124" priority="2" stopIfTrue="1" operator="containsText" text="FERDİ">
      <formula>NOT(ISERROR(SEARCH("FERDİ",O17)))</formula>
    </cfRule>
  </conditionalFormatting>
  <conditionalFormatting sqref="O27">
    <cfRule type="containsText" dxfId="123" priority="1" stopIfTrue="1" operator="containsText" text="FERDİ">
      <formula>NOT(ISERROR(SEARCH("FERDİ",O27)))</formula>
    </cfRule>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49" orientation="portrait" r:id="rId1"/>
  <headerFooter alignWithMargins="0"/>
  <ignoredErrors>
    <ignoredError sqref="D4 N5" unlockedFormula="1"/>
  </ignoredErrors>
  <drawing r:id="rId2"/>
</worksheet>
</file>

<file path=xl/worksheets/sheet13.xml><?xml version="1.0" encoding="utf-8"?>
<worksheet xmlns="http://schemas.openxmlformats.org/spreadsheetml/2006/main" xmlns:r="http://schemas.openxmlformats.org/officeDocument/2006/relationships">
  <sheetPr codeName="Sayfa13">
    <tabColor rgb="FF66FF33"/>
  </sheetPr>
  <dimension ref="A1:M194"/>
  <sheetViews>
    <sheetView view="pageBreakPreview" topLeftCell="A10" zoomScale="90" zoomScaleNormal="100" zoomScaleSheetLayoutView="90" workbookViewId="0">
      <selection activeCell="O71" sqref="O71"/>
    </sheetView>
  </sheetViews>
  <sheetFormatPr defaultRowHeight="12.75"/>
  <cols>
    <col min="1" max="1" width="4.7109375" style="167" bestFit="1" customWidth="1"/>
    <col min="2" max="2" width="17.42578125" style="217" bestFit="1" customWidth="1"/>
    <col min="3" max="3" width="10.42578125" style="2" bestFit="1" customWidth="1"/>
    <col min="4" max="4" width="17.42578125" style="179" customWidth="1"/>
    <col min="5" max="5" width="19.140625" style="179" customWidth="1"/>
    <col min="6" max="6" width="11.140625" style="2" customWidth="1"/>
    <col min="7" max="7" width="10.28515625" style="2" customWidth="1"/>
    <col min="8" max="8" width="13.5703125" style="2" customWidth="1"/>
    <col min="9" max="9" width="9.28515625" style="2" customWidth="1"/>
    <col min="10" max="10" width="11.140625" style="2" customWidth="1"/>
    <col min="11" max="11" width="32.5703125" style="2" bestFit="1" customWidth="1"/>
    <col min="12" max="12" width="15.5703125" style="2" bestFit="1" customWidth="1"/>
    <col min="13" max="13" width="14.140625" style="2" customWidth="1"/>
    <col min="14" max="16384" width="9.140625" style="2"/>
  </cols>
  <sheetData>
    <row r="1" spans="1:13" s="159" customFormat="1" ht="42" customHeight="1">
      <c r="A1" s="541" t="str">
        <f>'YARIŞMA BİLGİLERİ'!F19</f>
        <v>2014-15 Öğretim Yılı Okullararası Puanlı  Atletizm Grup Yarışmaları</v>
      </c>
      <c r="B1" s="541"/>
      <c r="C1" s="541"/>
      <c r="D1" s="541"/>
      <c r="E1" s="541"/>
      <c r="F1" s="541"/>
      <c r="G1" s="541"/>
      <c r="H1" s="541"/>
      <c r="I1" s="541"/>
      <c r="J1" s="541"/>
      <c r="K1" s="178" t="str">
        <f>'YARIŞMA BİLGİLERİ'!F20</f>
        <v>Gaziantep</v>
      </c>
      <c r="L1" s="540"/>
      <c r="M1" s="540"/>
    </row>
    <row r="2" spans="1:13" s="166" customFormat="1" ht="27.75" customHeight="1">
      <c r="A2" s="160" t="s">
        <v>25</v>
      </c>
      <c r="B2" s="180" t="s">
        <v>35</v>
      </c>
      <c r="C2" s="162" t="s">
        <v>21</v>
      </c>
      <c r="D2" s="163" t="s">
        <v>26</v>
      </c>
      <c r="E2" s="163" t="s">
        <v>24</v>
      </c>
      <c r="F2" s="164" t="s">
        <v>27</v>
      </c>
      <c r="G2" s="161" t="s">
        <v>30</v>
      </c>
      <c r="H2" s="161" t="s">
        <v>11</v>
      </c>
      <c r="I2" s="161" t="s">
        <v>114</v>
      </c>
      <c r="J2" s="161" t="s">
        <v>31</v>
      </c>
      <c r="K2" s="161" t="s">
        <v>32</v>
      </c>
      <c r="L2" s="165" t="s">
        <v>33</v>
      </c>
      <c r="M2" s="165" t="s">
        <v>34</v>
      </c>
    </row>
    <row r="3" spans="1:13" s="166" customFormat="1" ht="26.25" customHeight="1">
      <c r="A3" s="168">
        <v>1</v>
      </c>
      <c r="B3" s="177" t="s">
        <v>259</v>
      </c>
      <c r="C3" s="169">
        <f>'100m.'!C8</f>
        <v>37711</v>
      </c>
      <c r="D3" s="173" t="str">
        <f>'100m.'!D8</f>
        <v>JAMSHID NASIMI (F)</v>
      </c>
      <c r="E3" s="173" t="str">
        <f>'100m.'!E8</f>
        <v>İSTANBUL BAKIRKÖY FATİH O.O</v>
      </c>
      <c r="F3" s="175">
        <f>'100m.'!F8</f>
        <v>1291</v>
      </c>
      <c r="G3" s="171">
        <f>'100m.'!A8</f>
        <v>1</v>
      </c>
      <c r="H3" s="170" t="s">
        <v>259</v>
      </c>
      <c r="I3" s="176"/>
      <c r="J3" s="170" t="str">
        <f>'YARIŞMA BİLGİLERİ'!$F$21</f>
        <v>Küçük Erkek</v>
      </c>
      <c r="K3" s="173" t="str">
        <f>CONCATENATE(K$1,"-",A$1)</f>
        <v>Gaziantep-2014-15 Öğretim Yılı Okullararası Puanlı  Atletizm Grup Yarışmaları</v>
      </c>
      <c r="L3" s="174" t="str">
        <f>'100m.'!N$4</f>
        <v>25 Nisan 2015 - 10.30</v>
      </c>
      <c r="M3" s="174" t="s">
        <v>324</v>
      </c>
    </row>
    <row r="4" spans="1:13" s="166" customFormat="1" ht="26.25" customHeight="1">
      <c r="A4" s="168">
        <v>2</v>
      </c>
      <c r="B4" s="177" t="s">
        <v>259</v>
      </c>
      <c r="C4" s="169">
        <f>'100m.'!C9</f>
        <v>37975</v>
      </c>
      <c r="D4" s="173" t="str">
        <f>'100m.'!D9</f>
        <v>CEMAL KAYA</v>
      </c>
      <c r="E4" s="173" t="str">
        <f>'100m.'!E9</f>
        <v>KOCAELİ MUSTAFA NECATİ ORTAOKULU</v>
      </c>
      <c r="F4" s="175">
        <f>'100m.'!F9</f>
        <v>1303</v>
      </c>
      <c r="G4" s="171">
        <f>'100m.'!A9</f>
        <v>2</v>
      </c>
      <c r="H4" s="170" t="s">
        <v>259</v>
      </c>
      <c r="I4" s="172"/>
      <c r="J4" s="170" t="str">
        <f>'YARIŞMA BİLGİLERİ'!$F$21</f>
        <v>Küçük Erkek</v>
      </c>
      <c r="K4" s="173" t="str">
        <f t="shared" ref="K4:K32" si="0">CONCATENATE(K$1,"-",A$1)</f>
        <v>Gaziantep-2014-15 Öğretim Yılı Okullararası Puanlı  Atletizm Grup Yarışmaları</v>
      </c>
      <c r="L4" s="174" t="str">
        <f>'100m.'!N$4</f>
        <v>25 Nisan 2015 - 10.30</v>
      </c>
      <c r="M4" s="174" t="s">
        <v>324</v>
      </c>
    </row>
    <row r="5" spans="1:13" s="166" customFormat="1" ht="26.25" customHeight="1">
      <c r="A5" s="168">
        <v>3</v>
      </c>
      <c r="B5" s="177" t="s">
        <v>259</v>
      </c>
      <c r="C5" s="169">
        <f>'100m.'!C10</f>
        <v>37660</v>
      </c>
      <c r="D5" s="173" t="str">
        <f>'100m.'!D10</f>
        <v>YASİN SOSA</v>
      </c>
      <c r="E5" s="173" t="str">
        <f>'100m.'!E10</f>
        <v>BOZÜYÜK YAVUZ SULTAN SELİM ORTAOKULU</v>
      </c>
      <c r="F5" s="175">
        <f>'100m.'!F10</f>
        <v>1381</v>
      </c>
      <c r="G5" s="171">
        <f>'100m.'!A10</f>
        <v>3</v>
      </c>
      <c r="H5" s="170" t="s">
        <v>259</v>
      </c>
      <c r="I5" s="172"/>
      <c r="J5" s="170" t="str">
        <f>'YARIŞMA BİLGİLERİ'!$F$21</f>
        <v>Küçük Erkek</v>
      </c>
      <c r="K5" s="173" t="str">
        <f t="shared" si="0"/>
        <v>Gaziantep-2014-15 Öğretim Yılı Okullararası Puanlı  Atletizm Grup Yarışmaları</v>
      </c>
      <c r="L5" s="174" t="str">
        <f>'100m.'!N$4</f>
        <v>25 Nisan 2015 - 10.30</v>
      </c>
      <c r="M5" s="174" t="s">
        <v>324</v>
      </c>
    </row>
    <row r="6" spans="1:13" s="166" customFormat="1" ht="26.25" customHeight="1">
      <c r="A6" s="168">
        <v>4</v>
      </c>
      <c r="B6" s="177" t="s">
        <v>259</v>
      </c>
      <c r="C6" s="169" t="str">
        <f>'100m.'!C11</f>
        <v>09.12.2003</v>
      </c>
      <c r="D6" s="173" t="str">
        <f>'100m.'!D11</f>
        <v>SAFFETCAN DAMLI</v>
      </c>
      <c r="E6" s="173" t="str">
        <f>'100m.'!E11</f>
        <v>ZONGULDAK CENGİZ TOPEL ORTA OKULU</v>
      </c>
      <c r="F6" s="175">
        <f>'100m.'!F11</f>
        <v>1420</v>
      </c>
      <c r="G6" s="171">
        <f>'100m.'!A11</f>
        <v>4</v>
      </c>
      <c r="H6" s="170" t="s">
        <v>259</v>
      </c>
      <c r="I6" s="172"/>
      <c r="J6" s="170" t="str">
        <f>'YARIŞMA BİLGİLERİ'!$F$21</f>
        <v>Küçük Erkek</v>
      </c>
      <c r="K6" s="173" t="str">
        <f t="shared" si="0"/>
        <v>Gaziantep-2014-15 Öğretim Yılı Okullararası Puanlı  Atletizm Grup Yarışmaları</v>
      </c>
      <c r="L6" s="174" t="str">
        <f>'100m.'!N$4</f>
        <v>25 Nisan 2015 - 10.30</v>
      </c>
      <c r="M6" s="174" t="s">
        <v>324</v>
      </c>
    </row>
    <row r="7" spans="1:13" s="166" customFormat="1" ht="26.25" customHeight="1">
      <c r="A7" s="168">
        <v>5</v>
      </c>
      <c r="B7" s="177" t="s">
        <v>259</v>
      </c>
      <c r="C7" s="169">
        <f>'100m.'!C12</f>
        <v>38056</v>
      </c>
      <c r="D7" s="173" t="str">
        <f>'100m.'!D12</f>
        <v>SÜLEYMAN UMUT ALTAN</v>
      </c>
      <c r="E7" s="173" t="str">
        <f>'100m.'!E12</f>
        <v>ÇORLU ORTAOKULU</v>
      </c>
      <c r="F7" s="175">
        <f>'100m.'!F12</f>
        <v>1440</v>
      </c>
      <c r="G7" s="171">
        <f>'100m.'!A12</f>
        <v>5</v>
      </c>
      <c r="H7" s="170" t="s">
        <v>259</v>
      </c>
      <c r="I7" s="172"/>
      <c r="J7" s="170" t="str">
        <f>'YARIŞMA BİLGİLERİ'!$F$21</f>
        <v>Küçük Erkek</v>
      </c>
      <c r="K7" s="173" t="str">
        <f t="shared" si="0"/>
        <v>Gaziantep-2014-15 Öğretim Yılı Okullararası Puanlı  Atletizm Grup Yarışmaları</v>
      </c>
      <c r="L7" s="174" t="str">
        <f>'100m.'!N$4</f>
        <v>25 Nisan 2015 - 10.30</v>
      </c>
      <c r="M7" s="174" t="s">
        <v>324</v>
      </c>
    </row>
    <row r="8" spans="1:13" s="166" customFormat="1" ht="26.25" customHeight="1">
      <c r="A8" s="168">
        <v>6</v>
      </c>
      <c r="B8" s="177" t="s">
        <v>259</v>
      </c>
      <c r="C8" s="169">
        <f>'100m.'!C13</f>
        <v>37668</v>
      </c>
      <c r="D8" s="173" t="str">
        <f>'100m.'!D13</f>
        <v>YUSUF SARI</v>
      </c>
      <c r="E8" s="173" t="str">
        <f>'100m.'!E13</f>
        <v>KURTKÖY ANADOLU İMAM HATİP O.O.</v>
      </c>
      <c r="F8" s="175">
        <f>'100m.'!F13</f>
        <v>1444</v>
      </c>
      <c r="G8" s="171">
        <f>'100m.'!A13</f>
        <v>6</v>
      </c>
      <c r="H8" s="170" t="s">
        <v>259</v>
      </c>
      <c r="I8" s="172"/>
      <c r="J8" s="170" t="str">
        <f>'YARIŞMA BİLGİLERİ'!$F$21</f>
        <v>Küçük Erkek</v>
      </c>
      <c r="K8" s="173" t="str">
        <f t="shared" si="0"/>
        <v>Gaziantep-2014-15 Öğretim Yılı Okullararası Puanlı  Atletizm Grup Yarışmaları</v>
      </c>
      <c r="L8" s="174" t="str">
        <f>'100m.'!N$4</f>
        <v>25 Nisan 2015 - 10.30</v>
      </c>
      <c r="M8" s="174" t="s">
        <v>324</v>
      </c>
    </row>
    <row r="9" spans="1:13" s="166" customFormat="1" ht="26.25" customHeight="1">
      <c r="A9" s="168">
        <v>7</v>
      </c>
      <c r="B9" s="177" t="s">
        <v>259</v>
      </c>
      <c r="C9" s="169" t="str">
        <f>'100m.'!C14</f>
        <v>05,01,2003</v>
      </c>
      <c r="D9" s="173" t="str">
        <f>'100m.'!D14</f>
        <v>EMİR KADAL</v>
      </c>
      <c r="E9" s="173" t="str">
        <f>'100m.'!E14</f>
        <v>İSTANBUL ŞEHİT ÖĞRETMEN AHMET ONAY ORTA OKULU</v>
      </c>
      <c r="F9" s="175">
        <f>'100m.'!F14</f>
        <v>1449</v>
      </c>
      <c r="G9" s="171">
        <f>'100m.'!A14</f>
        <v>7</v>
      </c>
      <c r="H9" s="170" t="s">
        <v>259</v>
      </c>
      <c r="I9" s="172"/>
      <c r="J9" s="170" t="str">
        <f>'YARIŞMA BİLGİLERİ'!$F$21</f>
        <v>Küçük Erkek</v>
      </c>
      <c r="K9" s="173" t="str">
        <f t="shared" si="0"/>
        <v>Gaziantep-2014-15 Öğretim Yılı Okullararası Puanlı  Atletizm Grup Yarışmaları</v>
      </c>
      <c r="L9" s="174" t="str">
        <f>'100m.'!N$4</f>
        <v>25 Nisan 2015 - 10.30</v>
      </c>
      <c r="M9" s="174" t="s">
        <v>324</v>
      </c>
    </row>
    <row r="10" spans="1:13" s="166" customFormat="1" ht="26.25" customHeight="1">
      <c r="A10" s="168">
        <v>8</v>
      </c>
      <c r="B10" s="177" t="s">
        <v>259</v>
      </c>
      <c r="C10" s="169">
        <f>'100m.'!C15</f>
        <v>37811</v>
      </c>
      <c r="D10" s="173" t="str">
        <f>'100m.'!D15</f>
        <v>BERAT İNCE</v>
      </c>
      <c r="E10" s="173" t="str">
        <f>'100m.'!E15</f>
        <v>BURSA ŞEHİT BAKIMCI ONBAŞI TOLGA TAŞTAN ORTAOKULU</v>
      </c>
      <c r="F10" s="175">
        <f>'100m.'!F15</f>
        <v>1465</v>
      </c>
      <c r="G10" s="171">
        <f>'100m.'!A15</f>
        <v>8</v>
      </c>
      <c r="H10" s="170" t="s">
        <v>259</v>
      </c>
      <c r="I10" s="172"/>
      <c r="J10" s="170" t="str">
        <f>'YARIŞMA BİLGİLERİ'!$F$21</f>
        <v>Küçük Erkek</v>
      </c>
      <c r="K10" s="173" t="str">
        <f t="shared" si="0"/>
        <v>Gaziantep-2014-15 Öğretim Yılı Okullararası Puanlı  Atletizm Grup Yarışmaları</v>
      </c>
      <c r="L10" s="174" t="str">
        <f>'100m.'!N$4</f>
        <v>25 Nisan 2015 - 10.30</v>
      </c>
      <c r="M10" s="174" t="s">
        <v>324</v>
      </c>
    </row>
    <row r="11" spans="1:13" s="166" customFormat="1" ht="26.25" customHeight="1">
      <c r="A11" s="168">
        <v>9</v>
      </c>
      <c r="B11" s="177" t="s">
        <v>259</v>
      </c>
      <c r="C11" s="169">
        <f>'100m.'!C16</f>
        <v>37861</v>
      </c>
      <c r="D11" s="173" t="str">
        <f>'100m.'!D16</f>
        <v>BAHATTİN BOLAT</v>
      </c>
      <c r="E11" s="173" t="str">
        <f>'100m.'!E16</f>
        <v>ESKİŞEHİR ŞEHİT ALİ GAFFAR OKKAN ORTAOKULU</v>
      </c>
      <c r="F11" s="175">
        <f>'100m.'!F16</f>
        <v>1467</v>
      </c>
      <c r="G11" s="171">
        <f>'100m.'!A16</f>
        <v>9</v>
      </c>
      <c r="H11" s="170" t="s">
        <v>259</v>
      </c>
      <c r="I11" s="172"/>
      <c r="J11" s="170" t="str">
        <f>'YARIŞMA BİLGİLERİ'!$F$21</f>
        <v>Küçük Erkek</v>
      </c>
      <c r="K11" s="173" t="str">
        <f t="shared" si="0"/>
        <v>Gaziantep-2014-15 Öğretim Yılı Okullararası Puanlı  Atletizm Grup Yarışmaları</v>
      </c>
      <c r="L11" s="174" t="str">
        <f>'100m.'!N$4</f>
        <v>25 Nisan 2015 - 10.30</v>
      </c>
      <c r="M11" s="174" t="s">
        <v>324</v>
      </c>
    </row>
    <row r="12" spans="1:13" s="166" customFormat="1" ht="26.25" customHeight="1">
      <c r="A12" s="168">
        <v>10</v>
      </c>
      <c r="B12" s="177" t="s">
        <v>259</v>
      </c>
      <c r="C12" s="169">
        <f>'100m.'!C17</f>
        <v>37649</v>
      </c>
      <c r="D12" s="173" t="str">
        <f>'100m.'!D17</f>
        <v>AYDIN ÇELİK</v>
      </c>
      <c r="E12" s="173" t="str">
        <f>'100m.'!E17</f>
        <v>BARTIN MERKEZ İMAM HATİP ORTAOKULU</v>
      </c>
      <c r="F12" s="175">
        <f>'100m.'!F17</f>
        <v>1508</v>
      </c>
      <c r="G12" s="171">
        <f>'100m.'!A17</f>
        <v>10</v>
      </c>
      <c r="H12" s="170" t="s">
        <v>259</v>
      </c>
      <c r="I12" s="172"/>
      <c r="J12" s="170" t="str">
        <f>'YARIŞMA BİLGİLERİ'!$F$21</f>
        <v>Küçük Erkek</v>
      </c>
      <c r="K12" s="173" t="str">
        <f t="shared" si="0"/>
        <v>Gaziantep-2014-15 Öğretim Yılı Okullararası Puanlı  Atletizm Grup Yarışmaları</v>
      </c>
      <c r="L12" s="174" t="str">
        <f>'100m.'!N$4</f>
        <v>25 Nisan 2015 - 10.30</v>
      </c>
      <c r="M12" s="174" t="s">
        <v>324</v>
      </c>
    </row>
    <row r="13" spans="1:13" s="166" customFormat="1" ht="26.25" customHeight="1">
      <c r="A13" s="168">
        <v>11</v>
      </c>
      <c r="B13" s="177" t="s">
        <v>259</v>
      </c>
      <c r="C13" s="169">
        <f>'100m.'!C18</f>
        <v>37663</v>
      </c>
      <c r="D13" s="173" t="str">
        <f>'100m.'!D18</f>
        <v xml:space="preserve">EMİR CAN TOSUN                 </v>
      </c>
      <c r="E13" s="173" t="str">
        <f>'100m.'!E18</f>
        <v>EDİRNE KARAKASIM ORTAOKULU</v>
      </c>
      <c r="F13" s="175">
        <f>'100m.'!F18</f>
        <v>1539</v>
      </c>
      <c r="G13" s="171">
        <f>'100m.'!A18</f>
        <v>11</v>
      </c>
      <c r="H13" s="170" t="s">
        <v>259</v>
      </c>
      <c r="I13" s="172"/>
      <c r="J13" s="170" t="str">
        <f>'YARIŞMA BİLGİLERİ'!$F$21</f>
        <v>Küçük Erkek</v>
      </c>
      <c r="K13" s="173" t="str">
        <f t="shared" si="0"/>
        <v>Gaziantep-2014-15 Öğretim Yılı Okullararası Puanlı  Atletizm Grup Yarışmaları</v>
      </c>
      <c r="L13" s="174" t="str">
        <f>'100m.'!N$4</f>
        <v>25 Nisan 2015 - 10.30</v>
      </c>
      <c r="M13" s="174" t="s">
        <v>324</v>
      </c>
    </row>
    <row r="14" spans="1:13" s="166" customFormat="1" ht="26.25" customHeight="1">
      <c r="A14" s="168">
        <v>12</v>
      </c>
      <c r="B14" s="177" t="s">
        <v>259</v>
      </c>
      <c r="C14" s="169" t="str">
        <f>'100m.'!C19</f>
        <v>28.04.2003</v>
      </c>
      <c r="D14" s="173" t="str">
        <f>'100m.'!D19</f>
        <v>AHMET EGE DENİZ</v>
      </c>
      <c r="E14" s="173" t="str">
        <f>'100m.'!E19</f>
        <v>KIRKLARELİ CUMHURİYET ORTAOKULU</v>
      </c>
      <c r="F14" s="175">
        <f>'100m.'!F19</f>
        <v>1548</v>
      </c>
      <c r="G14" s="171">
        <f>'100m.'!A19</f>
        <v>12</v>
      </c>
      <c r="H14" s="170" t="s">
        <v>259</v>
      </c>
      <c r="I14" s="172"/>
      <c r="J14" s="170" t="str">
        <f>'YARIŞMA BİLGİLERİ'!$F$21</f>
        <v>Küçük Erkek</v>
      </c>
      <c r="K14" s="173" t="str">
        <f t="shared" si="0"/>
        <v>Gaziantep-2014-15 Öğretim Yılı Okullararası Puanlı  Atletizm Grup Yarışmaları</v>
      </c>
      <c r="L14" s="174" t="str">
        <f>'100m.'!N$4</f>
        <v>25 Nisan 2015 - 10.30</v>
      </c>
      <c r="M14" s="174" t="s">
        <v>324</v>
      </c>
    </row>
    <row r="15" spans="1:13" s="166" customFormat="1" ht="26.25" customHeight="1">
      <c r="A15" s="168">
        <v>13</v>
      </c>
      <c r="B15" s="177" t="s">
        <v>259</v>
      </c>
      <c r="C15" s="169">
        <f>'100m.'!C20</f>
        <v>37813</v>
      </c>
      <c r="D15" s="173" t="str">
        <f>'100m.'!D20</f>
        <v>EMİRHAN KÖSE</v>
      </c>
      <c r="E15" s="173" t="str">
        <f>'100m.'!E20</f>
        <v>SAKARYA AŞAĞI KİRAZCA O.O</v>
      </c>
      <c r="F15" s="175">
        <f>'100m.'!F20</f>
        <v>1554</v>
      </c>
      <c r="G15" s="171">
        <f>'100m.'!A20</f>
        <v>13</v>
      </c>
      <c r="H15" s="170" t="s">
        <v>259</v>
      </c>
      <c r="I15" s="172"/>
      <c r="J15" s="170" t="str">
        <f>'YARIŞMA BİLGİLERİ'!$F$21</f>
        <v>Küçük Erkek</v>
      </c>
      <c r="K15" s="173" t="str">
        <f t="shared" si="0"/>
        <v>Gaziantep-2014-15 Öğretim Yılı Okullararası Puanlı  Atletizm Grup Yarışmaları</v>
      </c>
      <c r="L15" s="174" t="str">
        <f>'100m.'!N$4</f>
        <v>25 Nisan 2015 - 10.30</v>
      </c>
      <c r="M15" s="174" t="s">
        <v>324</v>
      </c>
    </row>
    <row r="16" spans="1:13" s="166" customFormat="1" ht="26.25" customHeight="1">
      <c r="A16" s="168">
        <v>14</v>
      </c>
      <c r="B16" s="177" t="s">
        <v>259</v>
      </c>
      <c r="C16" s="169">
        <f>'100m.'!C21</f>
        <v>38118</v>
      </c>
      <c r="D16" s="173" t="str">
        <f>'100m.'!D21</f>
        <v>MERT ÇAMÇİ</v>
      </c>
      <c r="E16" s="173" t="str">
        <f>'100m.'!E21</f>
        <v>İZMİR EVİN LEBLEBİCİOĞLU ORTAOKULU</v>
      </c>
      <c r="F16" s="175">
        <f>'100m.'!F21</f>
        <v>1563</v>
      </c>
      <c r="G16" s="171">
        <f>'100m.'!A21</f>
        <v>14</v>
      </c>
      <c r="H16" s="170" t="s">
        <v>259</v>
      </c>
      <c r="I16" s="172"/>
      <c r="J16" s="170" t="str">
        <f>'YARIŞMA BİLGİLERİ'!$F$21</f>
        <v>Küçük Erkek</v>
      </c>
      <c r="K16" s="173" t="str">
        <f t="shared" si="0"/>
        <v>Gaziantep-2014-15 Öğretim Yılı Okullararası Puanlı  Atletizm Grup Yarışmaları</v>
      </c>
      <c r="L16" s="174" t="str">
        <f>'100m.'!N$4</f>
        <v>25 Nisan 2015 - 10.30</v>
      </c>
      <c r="M16" s="174" t="s">
        <v>324</v>
      </c>
    </row>
    <row r="17" spans="1:13" s="166" customFormat="1" ht="26.25" customHeight="1">
      <c r="A17" s="168">
        <v>15</v>
      </c>
      <c r="B17" s="177" t="s">
        <v>259</v>
      </c>
      <c r="C17" s="169">
        <f>'100m.'!C22</f>
        <v>0</v>
      </c>
      <c r="D17" s="173">
        <f>'100m.'!D22</f>
        <v>0</v>
      </c>
      <c r="E17" s="173">
        <f>'100m.'!E22</f>
        <v>0</v>
      </c>
      <c r="F17" s="175">
        <f>'100m.'!F22</f>
        <v>0</v>
      </c>
      <c r="G17" s="171" t="str">
        <f>'100m.'!A22</f>
        <v>_</v>
      </c>
      <c r="H17" s="170" t="s">
        <v>259</v>
      </c>
      <c r="I17" s="172"/>
      <c r="J17" s="170" t="str">
        <f>'YARIŞMA BİLGİLERİ'!$F$21</f>
        <v>Küçük Erkek</v>
      </c>
      <c r="K17" s="173" t="str">
        <f t="shared" si="0"/>
        <v>Gaziantep-2014-15 Öğretim Yılı Okullararası Puanlı  Atletizm Grup Yarışmaları</v>
      </c>
      <c r="L17" s="174" t="str">
        <f>'100m.'!N$4</f>
        <v>25 Nisan 2015 - 10.30</v>
      </c>
      <c r="M17" s="174" t="s">
        <v>324</v>
      </c>
    </row>
    <row r="18" spans="1:13" s="166" customFormat="1" ht="26.25" customHeight="1">
      <c r="A18" s="168">
        <v>16</v>
      </c>
      <c r="B18" s="177" t="s">
        <v>259</v>
      </c>
      <c r="C18" s="169">
        <f>'100m.'!C23</f>
        <v>0</v>
      </c>
      <c r="D18" s="173">
        <f>'100m.'!D23</f>
        <v>0</v>
      </c>
      <c r="E18" s="173">
        <f>'100m.'!E23</f>
        <v>0</v>
      </c>
      <c r="F18" s="175">
        <f>'100m.'!F23</f>
        <v>0</v>
      </c>
      <c r="G18" s="171">
        <f>'100m.'!A23</f>
        <v>0</v>
      </c>
      <c r="H18" s="170" t="s">
        <v>259</v>
      </c>
      <c r="I18" s="172"/>
      <c r="J18" s="170" t="str">
        <f>'YARIŞMA BİLGİLERİ'!$F$21</f>
        <v>Küçük Erkek</v>
      </c>
      <c r="K18" s="173" t="str">
        <f t="shared" si="0"/>
        <v>Gaziantep-2014-15 Öğretim Yılı Okullararası Puanlı  Atletizm Grup Yarışmaları</v>
      </c>
      <c r="L18" s="174" t="str">
        <f>'100m.'!N$4</f>
        <v>25 Nisan 2015 - 10.30</v>
      </c>
      <c r="M18" s="174" t="s">
        <v>324</v>
      </c>
    </row>
    <row r="19" spans="1:13" s="166" customFormat="1" ht="26.25" customHeight="1">
      <c r="A19" s="168">
        <v>17</v>
      </c>
      <c r="B19" s="177" t="s">
        <v>259</v>
      </c>
      <c r="C19" s="169">
        <f>'100m.'!C24</f>
        <v>0</v>
      </c>
      <c r="D19" s="173">
        <f>'100m.'!D24</f>
        <v>0</v>
      </c>
      <c r="E19" s="173">
        <f>'100m.'!E24</f>
        <v>0</v>
      </c>
      <c r="F19" s="175">
        <f>'100m.'!F24</f>
        <v>0</v>
      </c>
      <c r="G19" s="171">
        <f>'100m.'!A24</f>
        <v>0</v>
      </c>
      <c r="H19" s="170" t="s">
        <v>259</v>
      </c>
      <c r="I19" s="176"/>
      <c r="J19" s="170" t="str">
        <f>'YARIŞMA BİLGİLERİ'!$F$21</f>
        <v>Küçük Erkek</v>
      </c>
      <c r="K19" s="173" t="str">
        <f t="shared" si="0"/>
        <v>Gaziantep-2014-15 Öğretim Yılı Okullararası Puanlı  Atletizm Grup Yarışmaları</v>
      </c>
      <c r="L19" s="174" t="str">
        <f>'100m.'!N$4</f>
        <v>25 Nisan 2015 - 10.30</v>
      </c>
      <c r="M19" s="174" t="s">
        <v>324</v>
      </c>
    </row>
    <row r="20" spans="1:13" s="166" customFormat="1" ht="26.25" customHeight="1">
      <c r="A20" s="168">
        <v>18</v>
      </c>
      <c r="B20" s="177" t="s">
        <v>259</v>
      </c>
      <c r="C20" s="169">
        <f>'100m.'!C25</f>
        <v>0</v>
      </c>
      <c r="D20" s="173">
        <f>'100m.'!D25</f>
        <v>0</v>
      </c>
      <c r="E20" s="173">
        <f>'100m.'!E25</f>
        <v>0</v>
      </c>
      <c r="F20" s="175">
        <f>'100m.'!F25</f>
        <v>0</v>
      </c>
      <c r="G20" s="171">
        <f>'100m.'!A25</f>
        <v>0</v>
      </c>
      <c r="H20" s="170" t="s">
        <v>259</v>
      </c>
      <c r="I20" s="176"/>
      <c r="J20" s="170" t="str">
        <f>'YARIŞMA BİLGİLERİ'!$F$21</f>
        <v>Küçük Erkek</v>
      </c>
      <c r="K20" s="173" t="str">
        <f t="shared" si="0"/>
        <v>Gaziantep-2014-15 Öğretim Yılı Okullararası Puanlı  Atletizm Grup Yarışmaları</v>
      </c>
      <c r="L20" s="174" t="str">
        <f>'100m.'!N$4</f>
        <v>25 Nisan 2015 - 10.30</v>
      </c>
      <c r="M20" s="174" t="s">
        <v>324</v>
      </c>
    </row>
    <row r="21" spans="1:13" s="166" customFormat="1" ht="26.25" customHeight="1">
      <c r="A21" s="168">
        <v>19</v>
      </c>
      <c r="B21" s="177" t="s">
        <v>259</v>
      </c>
      <c r="C21" s="169">
        <f>'100m.'!C26</f>
        <v>0</v>
      </c>
      <c r="D21" s="173">
        <f>'100m.'!D26</f>
        <v>0</v>
      </c>
      <c r="E21" s="173">
        <f>'100m.'!E26</f>
        <v>0</v>
      </c>
      <c r="F21" s="175">
        <f>'100m.'!F26</f>
        <v>0</v>
      </c>
      <c r="G21" s="171">
        <f>'100m.'!A26</f>
        <v>0</v>
      </c>
      <c r="H21" s="170" t="s">
        <v>259</v>
      </c>
      <c r="I21" s="176"/>
      <c r="J21" s="170" t="str">
        <f>'YARIŞMA BİLGİLERİ'!$F$21</f>
        <v>Küçük Erkek</v>
      </c>
      <c r="K21" s="173" t="str">
        <f t="shared" si="0"/>
        <v>Gaziantep-2014-15 Öğretim Yılı Okullararası Puanlı  Atletizm Grup Yarışmaları</v>
      </c>
      <c r="L21" s="174" t="str">
        <f>'100m.'!N$4</f>
        <v>25 Nisan 2015 - 10.30</v>
      </c>
      <c r="M21" s="174" t="s">
        <v>324</v>
      </c>
    </row>
    <row r="22" spans="1:13" s="166" customFormat="1" ht="26.25" customHeight="1">
      <c r="A22" s="168">
        <v>20</v>
      </c>
      <c r="B22" s="177" t="s">
        <v>259</v>
      </c>
      <c r="C22" s="169">
        <f>'100m.'!C27</f>
        <v>0</v>
      </c>
      <c r="D22" s="173">
        <f>'100m.'!D27</f>
        <v>0</v>
      </c>
      <c r="E22" s="173">
        <f>'100m.'!E27</f>
        <v>0</v>
      </c>
      <c r="F22" s="175">
        <f>'100m.'!F27</f>
        <v>0</v>
      </c>
      <c r="G22" s="171">
        <f>'100m.'!A27</f>
        <v>0</v>
      </c>
      <c r="H22" s="170" t="s">
        <v>259</v>
      </c>
      <c r="I22" s="176"/>
      <c r="J22" s="170" t="str">
        <f>'YARIŞMA BİLGİLERİ'!$F$21</f>
        <v>Küçük Erkek</v>
      </c>
      <c r="K22" s="173" t="str">
        <f t="shared" si="0"/>
        <v>Gaziantep-2014-15 Öğretim Yılı Okullararası Puanlı  Atletizm Grup Yarışmaları</v>
      </c>
      <c r="L22" s="174" t="str">
        <f>'100m.'!N$4</f>
        <v>25 Nisan 2015 - 10.30</v>
      </c>
      <c r="M22" s="174" t="s">
        <v>324</v>
      </c>
    </row>
    <row r="23" spans="1:13" s="166" customFormat="1" ht="26.25" customHeight="1">
      <c r="A23" s="168">
        <v>21</v>
      </c>
      <c r="B23" s="177" t="s">
        <v>259</v>
      </c>
      <c r="C23" s="169">
        <f>'100m.'!C28</f>
        <v>0</v>
      </c>
      <c r="D23" s="173">
        <f>'100m.'!D28</f>
        <v>0</v>
      </c>
      <c r="E23" s="173">
        <f>'100m.'!E28</f>
        <v>0</v>
      </c>
      <c r="F23" s="175">
        <f>'100m.'!F28</f>
        <v>0</v>
      </c>
      <c r="G23" s="171">
        <f>'100m.'!A28</f>
        <v>0</v>
      </c>
      <c r="H23" s="170" t="s">
        <v>259</v>
      </c>
      <c r="I23" s="176"/>
      <c r="J23" s="170" t="str">
        <f>'YARIŞMA BİLGİLERİ'!$F$21</f>
        <v>Küçük Erkek</v>
      </c>
      <c r="K23" s="173" t="str">
        <f t="shared" si="0"/>
        <v>Gaziantep-2014-15 Öğretim Yılı Okullararası Puanlı  Atletizm Grup Yarışmaları</v>
      </c>
      <c r="L23" s="174" t="str">
        <f>'100m.'!N$4</f>
        <v>25 Nisan 2015 - 10.30</v>
      </c>
      <c r="M23" s="174" t="s">
        <v>324</v>
      </c>
    </row>
    <row r="24" spans="1:13" s="166" customFormat="1" ht="26.25" customHeight="1">
      <c r="A24" s="168">
        <v>22</v>
      </c>
      <c r="B24" s="177" t="s">
        <v>259</v>
      </c>
      <c r="C24" s="169">
        <f>'100m.'!C29</f>
        <v>0</v>
      </c>
      <c r="D24" s="173">
        <f>'100m.'!D29</f>
        <v>0</v>
      </c>
      <c r="E24" s="173">
        <f>'100m.'!E29</f>
        <v>0</v>
      </c>
      <c r="F24" s="175">
        <f>'100m.'!F29</f>
        <v>0</v>
      </c>
      <c r="G24" s="171">
        <f>'100m.'!A29</f>
        <v>0</v>
      </c>
      <c r="H24" s="170" t="s">
        <v>259</v>
      </c>
      <c r="I24" s="176"/>
      <c r="J24" s="170" t="str">
        <f>'YARIŞMA BİLGİLERİ'!$F$21</f>
        <v>Küçük Erkek</v>
      </c>
      <c r="K24" s="173" t="str">
        <f t="shared" si="0"/>
        <v>Gaziantep-2014-15 Öğretim Yılı Okullararası Puanlı  Atletizm Grup Yarışmaları</v>
      </c>
      <c r="L24" s="174" t="str">
        <f>'100m.'!N$4</f>
        <v>25 Nisan 2015 - 10.30</v>
      </c>
      <c r="M24" s="174" t="s">
        <v>324</v>
      </c>
    </row>
    <row r="25" spans="1:13" s="166" customFormat="1" ht="26.25" customHeight="1">
      <c r="A25" s="168">
        <v>23</v>
      </c>
      <c r="B25" s="177" t="s">
        <v>259</v>
      </c>
      <c r="C25" s="169">
        <f>'100m.'!C30</f>
        <v>0</v>
      </c>
      <c r="D25" s="173">
        <f>'100m.'!D30</f>
        <v>0</v>
      </c>
      <c r="E25" s="173">
        <f>'100m.'!E30</f>
        <v>0</v>
      </c>
      <c r="F25" s="175">
        <f>'100m.'!F30</f>
        <v>0</v>
      </c>
      <c r="G25" s="171">
        <f>'100m.'!A30</f>
        <v>0</v>
      </c>
      <c r="H25" s="170" t="s">
        <v>259</v>
      </c>
      <c r="I25" s="176"/>
      <c r="J25" s="170" t="str">
        <f>'YARIŞMA BİLGİLERİ'!$F$21</f>
        <v>Küçük Erkek</v>
      </c>
      <c r="K25" s="173" t="str">
        <f t="shared" si="0"/>
        <v>Gaziantep-2014-15 Öğretim Yılı Okullararası Puanlı  Atletizm Grup Yarışmaları</v>
      </c>
      <c r="L25" s="174" t="str">
        <f>'100m.'!N$4</f>
        <v>25 Nisan 2015 - 10.30</v>
      </c>
      <c r="M25" s="174" t="s">
        <v>324</v>
      </c>
    </row>
    <row r="26" spans="1:13" s="166" customFormat="1" ht="26.25" customHeight="1">
      <c r="A26" s="168">
        <v>24</v>
      </c>
      <c r="B26" s="177" t="s">
        <v>259</v>
      </c>
      <c r="C26" s="169">
        <f>'100m.'!C31</f>
        <v>0</v>
      </c>
      <c r="D26" s="173">
        <f>'100m.'!D31</f>
        <v>0</v>
      </c>
      <c r="E26" s="173">
        <f>'100m.'!E31</f>
        <v>0</v>
      </c>
      <c r="F26" s="175">
        <f>'100m.'!F31</f>
        <v>0</v>
      </c>
      <c r="G26" s="171">
        <f>'100m.'!A31</f>
        <v>0</v>
      </c>
      <c r="H26" s="170" t="s">
        <v>259</v>
      </c>
      <c r="I26" s="176"/>
      <c r="J26" s="170" t="str">
        <f>'YARIŞMA BİLGİLERİ'!$F$21</f>
        <v>Küçük Erkek</v>
      </c>
      <c r="K26" s="173" t="str">
        <f t="shared" si="0"/>
        <v>Gaziantep-2014-15 Öğretim Yılı Okullararası Puanlı  Atletizm Grup Yarışmaları</v>
      </c>
      <c r="L26" s="174" t="str">
        <f>'100m.'!N$4</f>
        <v>25 Nisan 2015 - 10.30</v>
      </c>
      <c r="M26" s="174" t="s">
        <v>324</v>
      </c>
    </row>
    <row r="27" spans="1:13" s="166" customFormat="1" ht="26.25" customHeight="1">
      <c r="A27" s="168">
        <v>25</v>
      </c>
      <c r="B27" s="177" t="s">
        <v>259</v>
      </c>
      <c r="C27" s="169">
        <f>'100m.'!C32</f>
        <v>0</v>
      </c>
      <c r="D27" s="173">
        <f>'100m.'!D32</f>
        <v>0</v>
      </c>
      <c r="E27" s="173">
        <f>'100m.'!E32</f>
        <v>0</v>
      </c>
      <c r="F27" s="175">
        <f>'100m.'!F32</f>
        <v>0</v>
      </c>
      <c r="G27" s="171">
        <f>'100m.'!A32</f>
        <v>0</v>
      </c>
      <c r="H27" s="170" t="s">
        <v>259</v>
      </c>
      <c r="I27" s="176"/>
      <c r="J27" s="170" t="str">
        <f>'YARIŞMA BİLGİLERİ'!$F$21</f>
        <v>Küçük Erkek</v>
      </c>
      <c r="K27" s="173" t="str">
        <f t="shared" si="0"/>
        <v>Gaziantep-2014-15 Öğretim Yılı Okullararası Puanlı  Atletizm Grup Yarışmaları</v>
      </c>
      <c r="L27" s="174" t="str">
        <f>'100m.'!N$4</f>
        <v>25 Nisan 2015 - 10.30</v>
      </c>
      <c r="M27" s="174" t="s">
        <v>324</v>
      </c>
    </row>
    <row r="28" spans="1:13" s="166" customFormat="1" ht="26.25" customHeight="1">
      <c r="A28" s="168">
        <v>26</v>
      </c>
      <c r="B28" s="177" t="s">
        <v>259</v>
      </c>
      <c r="C28" s="169">
        <f>'100m.'!C33</f>
        <v>0</v>
      </c>
      <c r="D28" s="173">
        <f>'100m.'!D33</f>
        <v>0</v>
      </c>
      <c r="E28" s="173">
        <f>'100m.'!E33</f>
        <v>0</v>
      </c>
      <c r="F28" s="175">
        <f>'100m.'!F33</f>
        <v>0</v>
      </c>
      <c r="G28" s="171">
        <f>'100m.'!A33</f>
        <v>0</v>
      </c>
      <c r="H28" s="170" t="s">
        <v>259</v>
      </c>
      <c r="I28" s="176"/>
      <c r="J28" s="170" t="str">
        <f>'YARIŞMA BİLGİLERİ'!$F$21</f>
        <v>Küçük Erkek</v>
      </c>
      <c r="K28" s="173" t="str">
        <f t="shared" si="0"/>
        <v>Gaziantep-2014-15 Öğretim Yılı Okullararası Puanlı  Atletizm Grup Yarışmaları</v>
      </c>
      <c r="L28" s="174" t="str">
        <f>'100m.'!N$4</f>
        <v>25 Nisan 2015 - 10.30</v>
      </c>
      <c r="M28" s="174" t="s">
        <v>324</v>
      </c>
    </row>
    <row r="29" spans="1:13" s="166" customFormat="1" ht="26.25" customHeight="1">
      <c r="A29" s="168">
        <v>27</v>
      </c>
      <c r="B29" s="177" t="s">
        <v>259</v>
      </c>
      <c r="C29" s="169">
        <f>'100m.'!C34</f>
        <v>0</v>
      </c>
      <c r="D29" s="173">
        <f>'100m.'!D34</f>
        <v>0</v>
      </c>
      <c r="E29" s="173">
        <f>'100m.'!E34</f>
        <v>0</v>
      </c>
      <c r="F29" s="175">
        <f>'100m.'!F34</f>
        <v>0</v>
      </c>
      <c r="G29" s="171">
        <f>'100m.'!A34</f>
        <v>0</v>
      </c>
      <c r="H29" s="170" t="s">
        <v>259</v>
      </c>
      <c r="I29" s="176"/>
      <c r="J29" s="170" t="str">
        <f>'YARIŞMA BİLGİLERİ'!$F$21</f>
        <v>Küçük Erkek</v>
      </c>
      <c r="K29" s="173" t="str">
        <f t="shared" si="0"/>
        <v>Gaziantep-2014-15 Öğretim Yılı Okullararası Puanlı  Atletizm Grup Yarışmaları</v>
      </c>
      <c r="L29" s="174" t="str">
        <f>'100m.'!N$4</f>
        <v>25 Nisan 2015 - 10.30</v>
      </c>
      <c r="M29" s="174" t="s">
        <v>324</v>
      </c>
    </row>
    <row r="30" spans="1:13" s="166" customFormat="1" ht="26.25" customHeight="1">
      <c r="A30" s="168">
        <v>28</v>
      </c>
      <c r="B30" s="177" t="s">
        <v>259</v>
      </c>
      <c r="C30" s="169">
        <f>'100m.'!C35</f>
        <v>0</v>
      </c>
      <c r="D30" s="173">
        <f>'100m.'!D35</f>
        <v>0</v>
      </c>
      <c r="E30" s="173">
        <f>'100m.'!E35</f>
        <v>0</v>
      </c>
      <c r="F30" s="175">
        <f>'100m.'!F35</f>
        <v>0</v>
      </c>
      <c r="G30" s="171">
        <f>'100m.'!A35</f>
        <v>0</v>
      </c>
      <c r="H30" s="170" t="s">
        <v>259</v>
      </c>
      <c r="I30" s="176"/>
      <c r="J30" s="170" t="str">
        <f>'YARIŞMA BİLGİLERİ'!$F$21</f>
        <v>Küçük Erkek</v>
      </c>
      <c r="K30" s="173" t="str">
        <f t="shared" si="0"/>
        <v>Gaziantep-2014-15 Öğretim Yılı Okullararası Puanlı  Atletizm Grup Yarışmaları</v>
      </c>
      <c r="L30" s="174" t="str">
        <f>'100m.'!N$4</f>
        <v>25 Nisan 2015 - 10.30</v>
      </c>
      <c r="M30" s="174" t="s">
        <v>324</v>
      </c>
    </row>
    <row r="31" spans="1:13" s="166" customFormat="1" ht="26.25" customHeight="1">
      <c r="A31" s="168">
        <v>29</v>
      </c>
      <c r="B31" s="177" t="s">
        <v>259</v>
      </c>
      <c r="C31" s="169">
        <f>'100m.'!C36</f>
        <v>0</v>
      </c>
      <c r="D31" s="173">
        <f>'100m.'!D36</f>
        <v>0</v>
      </c>
      <c r="E31" s="173">
        <f>'100m.'!E36</f>
        <v>0</v>
      </c>
      <c r="F31" s="175">
        <f>'100m.'!F36</f>
        <v>0</v>
      </c>
      <c r="G31" s="171">
        <f>'100m.'!A36</f>
        <v>29</v>
      </c>
      <c r="H31" s="170" t="s">
        <v>259</v>
      </c>
      <c r="I31" s="176"/>
      <c r="J31" s="170" t="str">
        <f>'YARIŞMA BİLGİLERİ'!$F$21</f>
        <v>Küçük Erkek</v>
      </c>
      <c r="K31" s="173" t="str">
        <f t="shared" si="0"/>
        <v>Gaziantep-2014-15 Öğretim Yılı Okullararası Puanlı  Atletizm Grup Yarışmaları</v>
      </c>
      <c r="L31" s="174" t="str">
        <f>'100m.'!N$4</f>
        <v>25 Nisan 2015 - 10.30</v>
      </c>
      <c r="M31" s="174" t="s">
        <v>324</v>
      </c>
    </row>
    <row r="32" spans="1:13" s="166" customFormat="1" ht="26.25" customHeight="1">
      <c r="A32" s="168">
        <v>30</v>
      </c>
      <c r="B32" s="177" t="s">
        <v>259</v>
      </c>
      <c r="C32" s="169">
        <f>'100m.'!C37</f>
        <v>0</v>
      </c>
      <c r="D32" s="173">
        <f>'100m.'!D37</f>
        <v>0</v>
      </c>
      <c r="E32" s="173">
        <f>'100m.'!E37</f>
        <v>0</v>
      </c>
      <c r="F32" s="175">
        <f>'100m.'!F37</f>
        <v>0</v>
      </c>
      <c r="G32" s="171">
        <f>'100m.'!A37</f>
        <v>30</v>
      </c>
      <c r="H32" s="170" t="s">
        <v>259</v>
      </c>
      <c r="I32" s="176"/>
      <c r="J32" s="170" t="str">
        <f>'YARIŞMA BİLGİLERİ'!$F$21</f>
        <v>Küçük Erkek</v>
      </c>
      <c r="K32" s="173" t="str">
        <f t="shared" si="0"/>
        <v>Gaziantep-2014-15 Öğretim Yılı Okullararası Puanlı  Atletizm Grup Yarışmaları</v>
      </c>
      <c r="L32" s="174" t="str">
        <f>'100m.'!N$4</f>
        <v>25 Nisan 2015 - 10.30</v>
      </c>
      <c r="M32" s="174" t="s">
        <v>324</v>
      </c>
    </row>
    <row r="33" spans="1:13" s="166" customFormat="1" ht="26.25" customHeight="1">
      <c r="A33" s="168">
        <v>31</v>
      </c>
      <c r="B33" s="177" t="s">
        <v>49</v>
      </c>
      <c r="C33" s="169">
        <f>Uzun!D8</f>
        <v>37683</v>
      </c>
      <c r="D33" s="173" t="str">
        <f>Uzun!E8</f>
        <v>UMUT DÖNER</v>
      </c>
      <c r="E33" s="173" t="str">
        <f>Uzun!F8</f>
        <v>ÇORLU ORTAOKULU</v>
      </c>
      <c r="F33" s="218">
        <f>Uzun!K8</f>
        <v>510</v>
      </c>
      <c r="G33" s="171">
        <f>Uzun!A8</f>
        <v>1</v>
      </c>
      <c r="H33" s="170" t="s">
        <v>49</v>
      </c>
      <c r="I33" s="176"/>
      <c r="J33" s="170" t="str">
        <f>'YARIŞMA BİLGİLERİ'!$F$21</f>
        <v>Küçük Erkek</v>
      </c>
      <c r="K33" s="173" t="str">
        <f>CONCATENATE(K$1,"-",A$1)</f>
        <v>Gaziantep-2014-15 Öğretim Yılı Okullararası Puanlı  Atletizm Grup Yarışmaları</v>
      </c>
      <c r="L33" s="174" t="str">
        <f>Uzun!J$4</f>
        <v>26 Nisan 2015 - 11.30</v>
      </c>
      <c r="M33" s="174" t="s">
        <v>324</v>
      </c>
    </row>
    <row r="34" spans="1:13" s="166" customFormat="1" ht="26.25" customHeight="1">
      <c r="A34" s="168">
        <v>32</v>
      </c>
      <c r="B34" s="177" t="s">
        <v>49</v>
      </c>
      <c r="C34" s="169" t="str">
        <f>Uzun!D9</f>
        <v>01,01,2003</v>
      </c>
      <c r="D34" s="173" t="str">
        <f>Uzun!E9</f>
        <v>EMİRHAN TAK</v>
      </c>
      <c r="E34" s="173" t="str">
        <f>Uzun!F9</f>
        <v>İSTANBUL ŞEHİT ÖĞRETMEN AHMET ONAY ORTA OKULU</v>
      </c>
      <c r="F34" s="218">
        <f>Uzun!K9</f>
        <v>504</v>
      </c>
      <c r="G34" s="171">
        <f>Uzun!A9</f>
        <v>2</v>
      </c>
      <c r="H34" s="170" t="s">
        <v>49</v>
      </c>
      <c r="I34" s="176"/>
      <c r="J34" s="170" t="str">
        <f>'YARIŞMA BİLGİLERİ'!$F$21</f>
        <v>Küçük Erkek</v>
      </c>
      <c r="K34" s="173" t="str">
        <f t="shared" ref="K34:K49" si="1">CONCATENATE(K$1,"-",A$1)</f>
        <v>Gaziantep-2014-15 Öğretim Yılı Okullararası Puanlı  Atletizm Grup Yarışmaları</v>
      </c>
      <c r="L34" s="174" t="str">
        <f>Uzun!J$4</f>
        <v>26 Nisan 2015 - 11.30</v>
      </c>
      <c r="M34" s="174" t="s">
        <v>324</v>
      </c>
    </row>
    <row r="35" spans="1:13" s="166" customFormat="1" ht="26.25" customHeight="1">
      <c r="A35" s="168">
        <v>33</v>
      </c>
      <c r="B35" s="177" t="s">
        <v>49</v>
      </c>
      <c r="C35" s="169">
        <f>Uzun!D10</f>
        <v>37811</v>
      </c>
      <c r="D35" s="173" t="str">
        <f>Uzun!E10</f>
        <v>BERAT İNCE</v>
      </c>
      <c r="E35" s="173" t="str">
        <f>Uzun!F10</f>
        <v>BURSA ŞEHİT BAKIMCI ONBAŞI TOLGA TAŞTAN ORTAOKULU</v>
      </c>
      <c r="F35" s="218">
        <f>Uzun!K10</f>
        <v>467</v>
      </c>
      <c r="G35" s="171">
        <f>Uzun!A10</f>
        <v>3</v>
      </c>
      <c r="H35" s="170" t="s">
        <v>49</v>
      </c>
      <c r="I35" s="176"/>
      <c r="J35" s="170" t="str">
        <f>'YARIŞMA BİLGİLERİ'!$F$21</f>
        <v>Küçük Erkek</v>
      </c>
      <c r="K35" s="173" t="str">
        <f t="shared" si="1"/>
        <v>Gaziantep-2014-15 Öğretim Yılı Okullararası Puanlı  Atletizm Grup Yarışmaları</v>
      </c>
      <c r="L35" s="174" t="str">
        <f>Uzun!J$4</f>
        <v>26 Nisan 2015 - 11.30</v>
      </c>
      <c r="M35" s="174" t="s">
        <v>324</v>
      </c>
    </row>
    <row r="36" spans="1:13" s="166" customFormat="1" ht="26.25" customHeight="1">
      <c r="A36" s="168">
        <v>34</v>
      </c>
      <c r="B36" s="177" t="s">
        <v>49</v>
      </c>
      <c r="C36" s="169">
        <f>Uzun!D11</f>
        <v>37912</v>
      </c>
      <c r="D36" s="173" t="str">
        <f>Uzun!E11</f>
        <v>BURAK BİRGÖL</v>
      </c>
      <c r="E36" s="173" t="str">
        <f>Uzun!F11</f>
        <v>BOZÜYÜK YAVUZ SULTAN SELİM ORTAOKULU</v>
      </c>
      <c r="F36" s="218">
        <f>Uzun!K11</f>
        <v>465</v>
      </c>
      <c r="G36" s="171">
        <f>Uzun!A11</f>
        <v>4</v>
      </c>
      <c r="H36" s="170" t="s">
        <v>49</v>
      </c>
      <c r="I36" s="176"/>
      <c r="J36" s="170" t="str">
        <f>'YARIŞMA BİLGİLERİ'!$F$21</f>
        <v>Küçük Erkek</v>
      </c>
      <c r="K36" s="173" t="str">
        <f t="shared" si="1"/>
        <v>Gaziantep-2014-15 Öğretim Yılı Okullararası Puanlı  Atletizm Grup Yarışmaları</v>
      </c>
      <c r="L36" s="174" t="str">
        <f>Uzun!J$4</f>
        <v>26 Nisan 2015 - 11.30</v>
      </c>
      <c r="M36" s="174" t="s">
        <v>324</v>
      </c>
    </row>
    <row r="37" spans="1:13" s="166" customFormat="1" ht="26.25" customHeight="1">
      <c r="A37" s="168">
        <v>35</v>
      </c>
      <c r="B37" s="177" t="s">
        <v>49</v>
      </c>
      <c r="C37" s="169">
        <f>Uzun!D12</f>
        <v>37785</v>
      </c>
      <c r="D37" s="173" t="str">
        <f>Uzun!E12</f>
        <v>MUHAMMED ALİ UZUN</v>
      </c>
      <c r="E37" s="173" t="str">
        <f>Uzun!F12</f>
        <v>KURTKÖY ANADOLU İMAM HATİP O.O.</v>
      </c>
      <c r="F37" s="218">
        <f>Uzun!K12</f>
        <v>457</v>
      </c>
      <c r="G37" s="171">
        <f>Uzun!A12</f>
        <v>5</v>
      </c>
      <c r="H37" s="170" t="s">
        <v>49</v>
      </c>
      <c r="I37" s="176"/>
      <c r="J37" s="170" t="str">
        <f>'YARIŞMA BİLGİLERİ'!$F$21</f>
        <v>Küçük Erkek</v>
      </c>
      <c r="K37" s="173" t="str">
        <f t="shared" si="1"/>
        <v>Gaziantep-2014-15 Öğretim Yılı Okullararası Puanlı  Atletizm Grup Yarışmaları</v>
      </c>
      <c r="L37" s="174" t="str">
        <f>Uzun!J$4</f>
        <v>26 Nisan 2015 - 11.30</v>
      </c>
      <c r="M37" s="174" t="s">
        <v>324</v>
      </c>
    </row>
    <row r="38" spans="1:13" s="166" customFormat="1" ht="26.25" customHeight="1">
      <c r="A38" s="168">
        <v>36</v>
      </c>
      <c r="B38" s="177" t="s">
        <v>49</v>
      </c>
      <c r="C38" s="169" t="str">
        <f>Uzun!D13</f>
        <v>09.12.2003</v>
      </c>
      <c r="D38" s="173" t="str">
        <f>Uzun!E13</f>
        <v>SAFFETCAN DAMLI</v>
      </c>
      <c r="E38" s="173" t="str">
        <f>Uzun!F13</f>
        <v>ZONGULDAK CENGİZ TOPEL ORTA OKULU</v>
      </c>
      <c r="F38" s="218">
        <f>Uzun!K13</f>
        <v>457</v>
      </c>
      <c r="G38" s="171">
        <f>Uzun!A13</f>
        <v>6</v>
      </c>
      <c r="H38" s="170" t="s">
        <v>49</v>
      </c>
      <c r="I38" s="176"/>
      <c r="J38" s="170" t="str">
        <f>'YARIŞMA BİLGİLERİ'!$F$21</f>
        <v>Küçük Erkek</v>
      </c>
      <c r="K38" s="173" t="str">
        <f t="shared" si="1"/>
        <v>Gaziantep-2014-15 Öğretim Yılı Okullararası Puanlı  Atletizm Grup Yarışmaları</v>
      </c>
      <c r="L38" s="174" t="str">
        <f>Uzun!J$4</f>
        <v>26 Nisan 2015 - 11.30</v>
      </c>
      <c r="M38" s="174" t="s">
        <v>324</v>
      </c>
    </row>
    <row r="39" spans="1:13" s="166" customFormat="1" ht="26.25" customHeight="1">
      <c r="A39" s="168">
        <v>37</v>
      </c>
      <c r="B39" s="177" t="s">
        <v>49</v>
      </c>
      <c r="C39" s="169">
        <f>Uzun!D14</f>
        <v>37897</v>
      </c>
      <c r="D39" s="173" t="str">
        <f>Uzun!E14</f>
        <v>EREN ATEŞ</v>
      </c>
      <c r="E39" s="173" t="str">
        <f>Uzun!F14</f>
        <v>ESKİŞEHİR ŞEHİT ALİ GAFFAR OKKAN ORTAOKULU</v>
      </c>
      <c r="F39" s="218">
        <f>Uzun!K14</f>
        <v>437</v>
      </c>
      <c r="G39" s="171">
        <f>Uzun!A14</f>
        <v>7</v>
      </c>
      <c r="H39" s="170" t="s">
        <v>49</v>
      </c>
      <c r="I39" s="176"/>
      <c r="J39" s="170" t="str">
        <f>'YARIŞMA BİLGİLERİ'!$F$21</f>
        <v>Küçük Erkek</v>
      </c>
      <c r="K39" s="173" t="str">
        <f t="shared" si="1"/>
        <v>Gaziantep-2014-15 Öğretim Yılı Okullararası Puanlı  Atletizm Grup Yarışmaları</v>
      </c>
      <c r="L39" s="174" t="str">
        <f>Uzun!J$4</f>
        <v>26 Nisan 2015 - 11.30</v>
      </c>
      <c r="M39" s="174" t="s">
        <v>324</v>
      </c>
    </row>
    <row r="40" spans="1:13" s="166" customFormat="1" ht="26.25" customHeight="1">
      <c r="A40" s="168">
        <v>38</v>
      </c>
      <c r="B40" s="177" t="s">
        <v>49</v>
      </c>
      <c r="C40" s="169">
        <f>Uzun!D15</f>
        <v>37785</v>
      </c>
      <c r="D40" s="173" t="str">
        <f>Uzun!E15</f>
        <v>UTKU BİLBAN</v>
      </c>
      <c r="E40" s="173" t="str">
        <f>Uzun!F15</f>
        <v>İZMİR EVİN LEBLEBİCİOĞLU ORTAOKULU</v>
      </c>
      <c r="F40" s="218">
        <f>Uzun!K15</f>
        <v>421</v>
      </c>
      <c r="G40" s="171">
        <f>Uzun!A15</f>
        <v>8</v>
      </c>
      <c r="H40" s="170" t="s">
        <v>49</v>
      </c>
      <c r="I40" s="176"/>
      <c r="J40" s="170" t="str">
        <f>'YARIŞMA BİLGİLERİ'!$F$21</f>
        <v>Küçük Erkek</v>
      </c>
      <c r="K40" s="173" t="str">
        <f t="shared" si="1"/>
        <v>Gaziantep-2014-15 Öğretim Yılı Okullararası Puanlı  Atletizm Grup Yarışmaları</v>
      </c>
      <c r="L40" s="174" t="str">
        <f>Uzun!J$4</f>
        <v>26 Nisan 2015 - 11.30</v>
      </c>
      <c r="M40" s="174" t="s">
        <v>324</v>
      </c>
    </row>
    <row r="41" spans="1:13" s="166" customFormat="1" ht="26.25" customHeight="1">
      <c r="A41" s="168">
        <v>39</v>
      </c>
      <c r="B41" s="177" t="s">
        <v>49</v>
      </c>
      <c r="C41" s="169">
        <f>Uzun!D16</f>
        <v>37813</v>
      </c>
      <c r="D41" s="173" t="str">
        <f>Uzun!E16</f>
        <v>EMİRHAN KÖSE</v>
      </c>
      <c r="E41" s="173" t="str">
        <f>Uzun!F16</f>
        <v>SAKARYA AŞAĞI KİRAZCA O.O</v>
      </c>
      <c r="F41" s="218">
        <f>Uzun!K16</f>
        <v>400</v>
      </c>
      <c r="G41" s="171">
        <f>Uzun!A16</f>
        <v>9</v>
      </c>
      <c r="H41" s="170" t="s">
        <v>49</v>
      </c>
      <c r="I41" s="176"/>
      <c r="J41" s="170" t="str">
        <f>'YARIŞMA BİLGİLERİ'!$F$21</f>
        <v>Küçük Erkek</v>
      </c>
      <c r="K41" s="173" t="str">
        <f t="shared" si="1"/>
        <v>Gaziantep-2014-15 Öğretim Yılı Okullararası Puanlı  Atletizm Grup Yarışmaları</v>
      </c>
      <c r="L41" s="174" t="str">
        <f>Uzun!J$4</f>
        <v>26 Nisan 2015 - 11.30</v>
      </c>
      <c r="M41" s="174" t="s">
        <v>324</v>
      </c>
    </row>
    <row r="42" spans="1:13" s="166" customFormat="1" ht="26.25" customHeight="1">
      <c r="A42" s="168">
        <v>40</v>
      </c>
      <c r="B42" s="177" t="s">
        <v>49</v>
      </c>
      <c r="C42" s="169">
        <f>Uzun!D17</f>
        <v>37649</v>
      </c>
      <c r="D42" s="173" t="str">
        <f>Uzun!E17</f>
        <v>AYDIN ÇELİK</v>
      </c>
      <c r="E42" s="173" t="str">
        <f>Uzun!F17</f>
        <v>BARTIN MERKEZ İMAM HATİP ORTAOKULU</v>
      </c>
      <c r="F42" s="218">
        <f>Uzun!K17</f>
        <v>394</v>
      </c>
      <c r="G42" s="171">
        <f>Uzun!A17</f>
        <v>10</v>
      </c>
      <c r="H42" s="170" t="s">
        <v>49</v>
      </c>
      <c r="I42" s="176"/>
      <c r="J42" s="170" t="str">
        <f>'YARIŞMA BİLGİLERİ'!$F$21</f>
        <v>Küçük Erkek</v>
      </c>
      <c r="K42" s="173" t="str">
        <f t="shared" si="1"/>
        <v>Gaziantep-2014-15 Öğretim Yılı Okullararası Puanlı  Atletizm Grup Yarışmaları</v>
      </c>
      <c r="L42" s="174" t="str">
        <f>Uzun!J$4</f>
        <v>26 Nisan 2015 - 11.30</v>
      </c>
      <c r="M42" s="174" t="s">
        <v>324</v>
      </c>
    </row>
    <row r="43" spans="1:13" s="166" customFormat="1" ht="26.25" customHeight="1">
      <c r="A43" s="168">
        <v>41</v>
      </c>
      <c r="B43" s="177" t="s">
        <v>49</v>
      </c>
      <c r="C43" s="169">
        <f>Uzun!D18</f>
        <v>37663</v>
      </c>
      <c r="D43" s="173" t="str">
        <f>Uzun!E18</f>
        <v>EMİR CAN TOSUN</v>
      </c>
      <c r="E43" s="173" t="str">
        <f>Uzun!F18</f>
        <v>EDİRNE KARAKASIM ORTAOKULU</v>
      </c>
      <c r="F43" s="218">
        <f>Uzun!K18</f>
        <v>391</v>
      </c>
      <c r="G43" s="171">
        <f>Uzun!A18</f>
        <v>11</v>
      </c>
      <c r="H43" s="170" t="s">
        <v>49</v>
      </c>
      <c r="I43" s="176"/>
      <c r="J43" s="170" t="str">
        <f>'YARIŞMA BİLGİLERİ'!$F$21</f>
        <v>Küçük Erkek</v>
      </c>
      <c r="K43" s="173" t="str">
        <f t="shared" si="1"/>
        <v>Gaziantep-2014-15 Öğretim Yılı Okullararası Puanlı  Atletizm Grup Yarışmaları</v>
      </c>
      <c r="L43" s="174" t="str">
        <f>Uzun!J$4</f>
        <v>26 Nisan 2015 - 11.30</v>
      </c>
      <c r="M43" s="174" t="s">
        <v>324</v>
      </c>
    </row>
    <row r="44" spans="1:13" s="166" customFormat="1" ht="26.25" customHeight="1">
      <c r="A44" s="168">
        <v>42</v>
      </c>
      <c r="B44" s="177" t="s">
        <v>49</v>
      </c>
      <c r="C44" s="169" t="str">
        <f>Uzun!D19</f>
        <v>20.06.2003</v>
      </c>
      <c r="D44" s="173" t="str">
        <f>Uzun!E19</f>
        <v>EMİRHAN NALBANT</v>
      </c>
      <c r="E44" s="173" t="str">
        <f>Uzun!F19</f>
        <v>KIRKLARELİ CUMHURİYET ORTAOKULU</v>
      </c>
      <c r="F44" s="218">
        <f>Uzun!K19</f>
        <v>387</v>
      </c>
      <c r="G44" s="171">
        <f>Uzun!A19</f>
        <v>12</v>
      </c>
      <c r="H44" s="170" t="s">
        <v>49</v>
      </c>
      <c r="I44" s="176"/>
      <c r="J44" s="170" t="str">
        <f>'YARIŞMA BİLGİLERİ'!$F$21</f>
        <v>Küçük Erkek</v>
      </c>
      <c r="K44" s="173" t="str">
        <f t="shared" si="1"/>
        <v>Gaziantep-2014-15 Öğretim Yılı Okullararası Puanlı  Atletizm Grup Yarışmaları</v>
      </c>
      <c r="L44" s="174" t="str">
        <f>Uzun!J$4</f>
        <v>26 Nisan 2015 - 11.30</v>
      </c>
      <c r="M44" s="174" t="s">
        <v>324</v>
      </c>
    </row>
    <row r="45" spans="1:13" s="166" customFormat="1" ht="26.25" customHeight="1">
      <c r="A45" s="168">
        <v>43</v>
      </c>
      <c r="B45" s="177" t="s">
        <v>49</v>
      </c>
      <c r="C45" s="169">
        <f>Uzun!D20</f>
        <v>38030</v>
      </c>
      <c r="D45" s="173" t="str">
        <f>Uzun!E20</f>
        <v>FUAT TALHA PARLAK</v>
      </c>
      <c r="E45" s="173" t="str">
        <f>Uzun!F20</f>
        <v>KOCAELİ MUSTAFA NECATİ ORTAOKULU</v>
      </c>
      <c r="F45" s="218">
        <f>Uzun!K20</f>
        <v>378</v>
      </c>
      <c r="G45" s="171">
        <f>Uzun!A20</f>
        <v>13</v>
      </c>
      <c r="H45" s="170" t="s">
        <v>49</v>
      </c>
      <c r="I45" s="176"/>
      <c r="J45" s="170" t="str">
        <f>'YARIŞMA BİLGİLERİ'!$F$21</f>
        <v>Küçük Erkek</v>
      </c>
      <c r="K45" s="173" t="str">
        <f t="shared" si="1"/>
        <v>Gaziantep-2014-15 Öğretim Yılı Okullararası Puanlı  Atletizm Grup Yarışmaları</v>
      </c>
      <c r="L45" s="174" t="str">
        <f>Uzun!J$4</f>
        <v>26 Nisan 2015 - 11.30</v>
      </c>
      <c r="M45" s="174" t="s">
        <v>324</v>
      </c>
    </row>
    <row r="46" spans="1:13" s="166" customFormat="1" ht="26.25" customHeight="1">
      <c r="A46" s="168">
        <v>44</v>
      </c>
      <c r="B46" s="177" t="s">
        <v>49</v>
      </c>
      <c r="C46" s="169" t="str">
        <f>Uzun!D21</f>
        <v/>
      </c>
      <c r="D46" s="173" t="str">
        <f>Uzun!E21</f>
        <v/>
      </c>
      <c r="E46" s="173" t="str">
        <f>Uzun!F21</f>
        <v/>
      </c>
      <c r="F46" s="218" t="str">
        <f>Uzun!K21</f>
        <v/>
      </c>
      <c r="G46" s="171" t="str">
        <f>Uzun!A21</f>
        <v>_</v>
      </c>
      <c r="H46" s="170" t="s">
        <v>49</v>
      </c>
      <c r="I46" s="176"/>
      <c r="J46" s="170" t="str">
        <f>'YARIŞMA BİLGİLERİ'!$F$21</f>
        <v>Küçük Erkek</v>
      </c>
      <c r="K46" s="173" t="str">
        <f t="shared" si="1"/>
        <v>Gaziantep-2014-15 Öğretim Yılı Okullararası Puanlı  Atletizm Grup Yarışmaları</v>
      </c>
      <c r="L46" s="174" t="str">
        <f>Uzun!J$4</f>
        <v>26 Nisan 2015 - 11.30</v>
      </c>
      <c r="M46" s="174" t="s">
        <v>324</v>
      </c>
    </row>
    <row r="47" spans="1:13" s="166" customFormat="1" ht="26.25" customHeight="1">
      <c r="A47" s="168">
        <v>45</v>
      </c>
      <c r="B47" s="177" t="s">
        <v>49</v>
      </c>
      <c r="C47" s="169" t="str">
        <f>Uzun!D22</f>
        <v/>
      </c>
      <c r="D47" s="173" t="str">
        <f>Uzun!E22</f>
        <v/>
      </c>
      <c r="E47" s="173" t="str">
        <f>Uzun!F22</f>
        <v/>
      </c>
      <c r="F47" s="218" t="str">
        <f>Uzun!K22</f>
        <v/>
      </c>
      <c r="G47" s="171">
        <f>Uzun!A22</f>
        <v>0</v>
      </c>
      <c r="H47" s="170" t="s">
        <v>49</v>
      </c>
      <c r="I47" s="176"/>
      <c r="J47" s="170" t="str">
        <f>'YARIŞMA BİLGİLERİ'!$F$21</f>
        <v>Küçük Erkek</v>
      </c>
      <c r="K47" s="173" t="str">
        <f t="shared" si="1"/>
        <v>Gaziantep-2014-15 Öğretim Yılı Okullararası Puanlı  Atletizm Grup Yarışmaları</v>
      </c>
      <c r="L47" s="174" t="str">
        <f>Uzun!J$4</f>
        <v>26 Nisan 2015 - 11.30</v>
      </c>
      <c r="M47" s="174" t="s">
        <v>324</v>
      </c>
    </row>
    <row r="48" spans="1:13" s="166" customFormat="1" ht="26.25" customHeight="1">
      <c r="A48" s="168">
        <v>46</v>
      </c>
      <c r="B48" s="177" t="s">
        <v>49</v>
      </c>
      <c r="C48" s="169" t="str">
        <f>Uzun!D23</f>
        <v/>
      </c>
      <c r="D48" s="173" t="str">
        <f>Uzun!E23</f>
        <v/>
      </c>
      <c r="E48" s="173" t="str">
        <f>Uzun!F23</f>
        <v/>
      </c>
      <c r="F48" s="218" t="str">
        <f>Uzun!K23</f>
        <v/>
      </c>
      <c r="G48" s="171">
        <f>Uzun!A23</f>
        <v>0</v>
      </c>
      <c r="H48" s="170" t="s">
        <v>49</v>
      </c>
      <c r="I48" s="176"/>
      <c r="J48" s="170" t="str">
        <f>'YARIŞMA BİLGİLERİ'!$F$21</f>
        <v>Küçük Erkek</v>
      </c>
      <c r="K48" s="173" t="str">
        <f t="shared" si="1"/>
        <v>Gaziantep-2014-15 Öğretim Yılı Okullararası Puanlı  Atletizm Grup Yarışmaları</v>
      </c>
      <c r="L48" s="174" t="str">
        <f>Uzun!J$4</f>
        <v>26 Nisan 2015 - 11.30</v>
      </c>
      <c r="M48" s="174" t="s">
        <v>324</v>
      </c>
    </row>
    <row r="49" spans="1:13" s="166" customFormat="1" ht="26.25" customHeight="1">
      <c r="A49" s="168">
        <v>47</v>
      </c>
      <c r="B49" s="177" t="s">
        <v>49</v>
      </c>
      <c r="C49" s="169" t="str">
        <f>Uzun!D24</f>
        <v/>
      </c>
      <c r="D49" s="173" t="str">
        <f>Uzun!E24</f>
        <v/>
      </c>
      <c r="E49" s="173" t="str">
        <f>Uzun!F24</f>
        <v/>
      </c>
      <c r="F49" s="218" t="str">
        <f>Uzun!K24</f>
        <v/>
      </c>
      <c r="G49" s="171">
        <f>Uzun!A24</f>
        <v>0</v>
      </c>
      <c r="H49" s="170" t="s">
        <v>49</v>
      </c>
      <c r="I49" s="176"/>
      <c r="J49" s="170" t="str">
        <f>'YARIŞMA BİLGİLERİ'!$F$21</f>
        <v>Küçük Erkek</v>
      </c>
      <c r="K49" s="173" t="str">
        <f t="shared" si="1"/>
        <v>Gaziantep-2014-15 Öğretim Yılı Okullararası Puanlı  Atletizm Grup Yarışmaları</v>
      </c>
      <c r="L49" s="174" t="str">
        <f>Uzun!J$4</f>
        <v>26 Nisan 2015 - 11.30</v>
      </c>
      <c r="M49" s="174" t="s">
        <v>324</v>
      </c>
    </row>
    <row r="50" spans="1:13" s="166" customFormat="1" ht="26.25" customHeight="1">
      <c r="A50" s="168">
        <v>48</v>
      </c>
      <c r="B50" s="177" t="s">
        <v>49</v>
      </c>
      <c r="C50" s="169" t="str">
        <f>Uzun!D25</f>
        <v/>
      </c>
      <c r="D50" s="173" t="str">
        <f>Uzun!E25</f>
        <v/>
      </c>
      <c r="E50" s="173" t="str">
        <f>Uzun!F25</f>
        <v/>
      </c>
      <c r="F50" s="218" t="str">
        <f>Uzun!K25</f>
        <v/>
      </c>
      <c r="G50" s="171">
        <f>Uzun!A25</f>
        <v>0</v>
      </c>
      <c r="H50" s="170" t="s">
        <v>49</v>
      </c>
      <c r="I50" s="176"/>
      <c r="J50" s="170" t="str">
        <f>'YARIŞMA BİLGİLERİ'!$F$21</f>
        <v>Küçük Erkek</v>
      </c>
      <c r="K50" s="173" t="str">
        <f t="shared" ref="K50:K58" si="2">CONCATENATE(K$1,"-",A$1)</f>
        <v>Gaziantep-2014-15 Öğretim Yılı Okullararası Puanlı  Atletizm Grup Yarışmaları</v>
      </c>
      <c r="L50" s="174" t="str">
        <f>Uzun!J$4</f>
        <v>26 Nisan 2015 - 11.30</v>
      </c>
      <c r="M50" s="174" t="s">
        <v>324</v>
      </c>
    </row>
    <row r="51" spans="1:13" s="166" customFormat="1" ht="26.25" customHeight="1">
      <c r="A51" s="168">
        <v>49</v>
      </c>
      <c r="B51" s="177" t="s">
        <v>49</v>
      </c>
      <c r="C51" s="169" t="str">
        <f>Uzun!D26</f>
        <v/>
      </c>
      <c r="D51" s="173" t="str">
        <f>Uzun!E26</f>
        <v/>
      </c>
      <c r="E51" s="173" t="str">
        <f>Uzun!F26</f>
        <v/>
      </c>
      <c r="F51" s="218" t="str">
        <f>Uzun!K26</f>
        <v/>
      </c>
      <c r="G51" s="171">
        <f>Uzun!A26</f>
        <v>0</v>
      </c>
      <c r="H51" s="170" t="s">
        <v>49</v>
      </c>
      <c r="I51" s="176"/>
      <c r="J51" s="170" t="str">
        <f>'YARIŞMA BİLGİLERİ'!$F$21</f>
        <v>Küçük Erkek</v>
      </c>
      <c r="K51" s="173" t="str">
        <f t="shared" si="2"/>
        <v>Gaziantep-2014-15 Öğretim Yılı Okullararası Puanlı  Atletizm Grup Yarışmaları</v>
      </c>
      <c r="L51" s="174" t="str">
        <f>Uzun!J$4</f>
        <v>26 Nisan 2015 - 11.30</v>
      </c>
      <c r="M51" s="174" t="s">
        <v>324</v>
      </c>
    </row>
    <row r="52" spans="1:13" s="166" customFormat="1" ht="26.25" customHeight="1">
      <c r="A52" s="168">
        <v>50</v>
      </c>
      <c r="B52" s="177" t="s">
        <v>49</v>
      </c>
      <c r="C52" s="169" t="str">
        <f>Uzun!D27</f>
        <v/>
      </c>
      <c r="D52" s="173" t="str">
        <f>Uzun!E27</f>
        <v/>
      </c>
      <c r="E52" s="173" t="str">
        <f>Uzun!F27</f>
        <v/>
      </c>
      <c r="F52" s="218" t="str">
        <f>Uzun!K27</f>
        <v/>
      </c>
      <c r="G52" s="171">
        <f>Uzun!A27</f>
        <v>0</v>
      </c>
      <c r="H52" s="170" t="s">
        <v>49</v>
      </c>
      <c r="I52" s="176"/>
      <c r="J52" s="170" t="str">
        <f>'YARIŞMA BİLGİLERİ'!$F$21</f>
        <v>Küçük Erkek</v>
      </c>
      <c r="K52" s="173" t="str">
        <f t="shared" si="2"/>
        <v>Gaziantep-2014-15 Öğretim Yılı Okullararası Puanlı  Atletizm Grup Yarışmaları</v>
      </c>
      <c r="L52" s="174" t="str">
        <f>Uzun!J$4</f>
        <v>26 Nisan 2015 - 11.30</v>
      </c>
      <c r="M52" s="174" t="s">
        <v>324</v>
      </c>
    </row>
    <row r="53" spans="1:13" s="166" customFormat="1" ht="26.25" customHeight="1">
      <c r="A53" s="168">
        <v>51</v>
      </c>
      <c r="B53" s="177" t="s">
        <v>49</v>
      </c>
      <c r="C53" s="169" t="str">
        <f>Uzun!D28</f>
        <v/>
      </c>
      <c r="D53" s="173" t="str">
        <f>Uzun!E28</f>
        <v/>
      </c>
      <c r="E53" s="173" t="str">
        <f>Uzun!F28</f>
        <v/>
      </c>
      <c r="F53" s="218" t="str">
        <f>Uzun!K28</f>
        <v/>
      </c>
      <c r="G53" s="171">
        <f>Uzun!A28</f>
        <v>0</v>
      </c>
      <c r="H53" s="170" t="s">
        <v>49</v>
      </c>
      <c r="I53" s="176"/>
      <c r="J53" s="170" t="str">
        <f>'YARIŞMA BİLGİLERİ'!$F$21</f>
        <v>Küçük Erkek</v>
      </c>
      <c r="K53" s="173" t="str">
        <f t="shared" si="2"/>
        <v>Gaziantep-2014-15 Öğretim Yılı Okullararası Puanlı  Atletizm Grup Yarışmaları</v>
      </c>
      <c r="L53" s="174" t="str">
        <f>Uzun!J$4</f>
        <v>26 Nisan 2015 - 11.30</v>
      </c>
      <c r="M53" s="174" t="s">
        <v>324</v>
      </c>
    </row>
    <row r="54" spans="1:13" s="166" customFormat="1" ht="26.25" customHeight="1">
      <c r="A54" s="168">
        <v>52</v>
      </c>
      <c r="B54" s="177" t="s">
        <v>49</v>
      </c>
      <c r="C54" s="169" t="str">
        <f>Uzun!D29</f>
        <v/>
      </c>
      <c r="D54" s="173" t="str">
        <f>Uzun!E29</f>
        <v/>
      </c>
      <c r="E54" s="173" t="str">
        <f>Uzun!F29</f>
        <v/>
      </c>
      <c r="F54" s="218" t="str">
        <f>Uzun!K29</f>
        <v/>
      </c>
      <c r="G54" s="171">
        <f>Uzun!A29</f>
        <v>0</v>
      </c>
      <c r="H54" s="170" t="s">
        <v>49</v>
      </c>
      <c r="I54" s="176"/>
      <c r="J54" s="170" t="str">
        <f>'YARIŞMA BİLGİLERİ'!$F$21</f>
        <v>Küçük Erkek</v>
      </c>
      <c r="K54" s="173" t="str">
        <f t="shared" si="2"/>
        <v>Gaziantep-2014-15 Öğretim Yılı Okullararası Puanlı  Atletizm Grup Yarışmaları</v>
      </c>
      <c r="L54" s="174" t="str">
        <f>Uzun!J$4</f>
        <v>26 Nisan 2015 - 11.30</v>
      </c>
      <c r="M54" s="174" t="s">
        <v>324</v>
      </c>
    </row>
    <row r="55" spans="1:13" s="166" customFormat="1" ht="26.25" customHeight="1">
      <c r="A55" s="168">
        <v>53</v>
      </c>
      <c r="B55" s="177" t="s">
        <v>49</v>
      </c>
      <c r="C55" s="169" t="str">
        <f>Uzun!D30</f>
        <v/>
      </c>
      <c r="D55" s="173" t="str">
        <f>Uzun!E30</f>
        <v/>
      </c>
      <c r="E55" s="173" t="str">
        <f>Uzun!F30</f>
        <v/>
      </c>
      <c r="F55" s="218" t="str">
        <f>Uzun!K30</f>
        <v/>
      </c>
      <c r="G55" s="171">
        <f>Uzun!A30</f>
        <v>0</v>
      </c>
      <c r="H55" s="170" t="s">
        <v>49</v>
      </c>
      <c r="I55" s="176"/>
      <c r="J55" s="170" t="str">
        <f>'YARIŞMA BİLGİLERİ'!$F$21</f>
        <v>Küçük Erkek</v>
      </c>
      <c r="K55" s="173" t="str">
        <f t="shared" si="2"/>
        <v>Gaziantep-2014-15 Öğretim Yılı Okullararası Puanlı  Atletizm Grup Yarışmaları</v>
      </c>
      <c r="L55" s="174" t="str">
        <f>Uzun!J$4</f>
        <v>26 Nisan 2015 - 11.30</v>
      </c>
      <c r="M55" s="174" t="s">
        <v>324</v>
      </c>
    </row>
    <row r="56" spans="1:13" s="166" customFormat="1" ht="26.25" customHeight="1">
      <c r="A56" s="168">
        <v>54</v>
      </c>
      <c r="B56" s="177" t="s">
        <v>49</v>
      </c>
      <c r="C56" s="169" t="str">
        <f>Uzun!D31</f>
        <v/>
      </c>
      <c r="D56" s="173" t="str">
        <f>Uzun!E31</f>
        <v/>
      </c>
      <c r="E56" s="173" t="str">
        <f>Uzun!F31</f>
        <v/>
      </c>
      <c r="F56" s="218" t="str">
        <f>Uzun!K31</f>
        <v/>
      </c>
      <c r="G56" s="171">
        <f>Uzun!A31</f>
        <v>0</v>
      </c>
      <c r="H56" s="170" t="s">
        <v>49</v>
      </c>
      <c r="I56" s="176"/>
      <c r="J56" s="170" t="str">
        <f>'YARIŞMA BİLGİLERİ'!$F$21</f>
        <v>Küçük Erkek</v>
      </c>
      <c r="K56" s="173" t="str">
        <f t="shared" si="2"/>
        <v>Gaziantep-2014-15 Öğretim Yılı Okullararası Puanlı  Atletizm Grup Yarışmaları</v>
      </c>
      <c r="L56" s="174" t="str">
        <f>Uzun!J$4</f>
        <v>26 Nisan 2015 - 11.30</v>
      </c>
      <c r="M56" s="174" t="s">
        <v>324</v>
      </c>
    </row>
    <row r="57" spans="1:13" s="166" customFormat="1" ht="26.25" customHeight="1">
      <c r="A57" s="168">
        <v>55</v>
      </c>
      <c r="B57" s="177" t="s">
        <v>49</v>
      </c>
      <c r="C57" s="169" t="str">
        <f>Uzun!D32</f>
        <v/>
      </c>
      <c r="D57" s="173" t="str">
        <f>Uzun!E32</f>
        <v/>
      </c>
      <c r="E57" s="173" t="str">
        <f>Uzun!F32</f>
        <v/>
      </c>
      <c r="F57" s="218" t="str">
        <f>Uzun!K32</f>
        <v/>
      </c>
      <c r="G57" s="171">
        <f>Uzun!A32</f>
        <v>0</v>
      </c>
      <c r="H57" s="170" t="s">
        <v>49</v>
      </c>
      <c r="I57" s="176"/>
      <c r="J57" s="170" t="str">
        <f>'YARIŞMA BİLGİLERİ'!$F$21</f>
        <v>Küçük Erkek</v>
      </c>
      <c r="K57" s="173" t="str">
        <f t="shared" si="2"/>
        <v>Gaziantep-2014-15 Öğretim Yılı Okullararası Puanlı  Atletizm Grup Yarışmaları</v>
      </c>
      <c r="L57" s="174" t="str">
        <f>Uzun!J$4</f>
        <v>26 Nisan 2015 - 11.30</v>
      </c>
      <c r="M57" s="174" t="s">
        <v>324</v>
      </c>
    </row>
    <row r="58" spans="1:13" s="166" customFormat="1" ht="26.25" customHeight="1">
      <c r="A58" s="168">
        <v>56</v>
      </c>
      <c r="B58" s="177" t="s">
        <v>49</v>
      </c>
      <c r="C58" s="169" t="str">
        <f>Uzun!D33</f>
        <v/>
      </c>
      <c r="D58" s="173" t="str">
        <f>Uzun!E33</f>
        <v/>
      </c>
      <c r="E58" s="173" t="str">
        <f>Uzun!F33</f>
        <v/>
      </c>
      <c r="F58" s="218" t="str">
        <f>Uzun!K33</f>
        <v/>
      </c>
      <c r="G58" s="171">
        <f>Uzun!A33</f>
        <v>0</v>
      </c>
      <c r="H58" s="170" t="s">
        <v>49</v>
      </c>
      <c r="I58" s="176"/>
      <c r="J58" s="170" t="str">
        <f>'YARIŞMA BİLGİLERİ'!$F$21</f>
        <v>Küçük Erkek</v>
      </c>
      <c r="K58" s="173" t="str">
        <f t="shared" si="2"/>
        <v>Gaziantep-2014-15 Öğretim Yılı Okullararası Puanlı  Atletizm Grup Yarışmaları</v>
      </c>
      <c r="L58" s="174" t="str">
        <f>Uzun!J$4</f>
        <v>26 Nisan 2015 - 11.30</v>
      </c>
      <c r="M58" s="174" t="s">
        <v>324</v>
      </c>
    </row>
    <row r="59" spans="1:13" s="166" customFormat="1" ht="26.25" customHeight="1">
      <c r="A59" s="168">
        <v>57</v>
      </c>
      <c r="B59" s="177" t="s">
        <v>49</v>
      </c>
      <c r="C59" s="169" t="str">
        <f>Uzun!D34</f>
        <v/>
      </c>
      <c r="D59" s="173" t="str">
        <f>Uzun!E34</f>
        <v/>
      </c>
      <c r="E59" s="173" t="str">
        <f>Uzun!F34</f>
        <v/>
      </c>
      <c r="F59" s="218" t="str">
        <f>Uzun!K34</f>
        <v/>
      </c>
      <c r="G59" s="171">
        <f>Uzun!A34</f>
        <v>0</v>
      </c>
      <c r="H59" s="170" t="s">
        <v>49</v>
      </c>
      <c r="I59" s="176"/>
      <c r="J59" s="170" t="str">
        <f>'YARIŞMA BİLGİLERİ'!$F$21</f>
        <v>Küçük Erkek</v>
      </c>
      <c r="K59" s="173" t="str">
        <f t="shared" ref="K59:K67" si="3">CONCATENATE(K$1,"-",A$1)</f>
        <v>Gaziantep-2014-15 Öğretim Yılı Okullararası Puanlı  Atletizm Grup Yarışmaları</v>
      </c>
      <c r="L59" s="174" t="str">
        <f>Uzun!J$4</f>
        <v>26 Nisan 2015 - 11.30</v>
      </c>
      <c r="M59" s="174" t="s">
        <v>324</v>
      </c>
    </row>
    <row r="60" spans="1:13" s="166" customFormat="1" ht="26.25" customHeight="1">
      <c r="A60" s="168">
        <v>58</v>
      </c>
      <c r="B60" s="177" t="s">
        <v>49</v>
      </c>
      <c r="C60" s="169" t="str">
        <f>Uzun!D35</f>
        <v/>
      </c>
      <c r="D60" s="173" t="str">
        <f>Uzun!E35</f>
        <v/>
      </c>
      <c r="E60" s="173" t="str">
        <f>Uzun!F35</f>
        <v/>
      </c>
      <c r="F60" s="218" t="str">
        <f>Uzun!K35</f>
        <v/>
      </c>
      <c r="G60" s="171">
        <f>Uzun!A35</f>
        <v>0</v>
      </c>
      <c r="H60" s="170" t="s">
        <v>49</v>
      </c>
      <c r="I60" s="176"/>
      <c r="J60" s="170" t="str">
        <f>'YARIŞMA BİLGİLERİ'!$F$21</f>
        <v>Küçük Erkek</v>
      </c>
      <c r="K60" s="173" t="str">
        <f t="shared" si="3"/>
        <v>Gaziantep-2014-15 Öğretim Yılı Okullararası Puanlı  Atletizm Grup Yarışmaları</v>
      </c>
      <c r="L60" s="174" t="str">
        <f>Uzun!J$4</f>
        <v>26 Nisan 2015 - 11.30</v>
      </c>
      <c r="M60" s="174" t="s">
        <v>324</v>
      </c>
    </row>
    <row r="61" spans="1:13" s="166" customFormat="1" ht="26.25" customHeight="1">
      <c r="A61" s="168">
        <v>59</v>
      </c>
      <c r="B61" s="177" t="s">
        <v>49</v>
      </c>
      <c r="C61" s="169" t="str">
        <f>Uzun!D36</f>
        <v/>
      </c>
      <c r="D61" s="173" t="str">
        <f>Uzun!E36</f>
        <v/>
      </c>
      <c r="E61" s="173" t="str">
        <f>Uzun!F36</f>
        <v/>
      </c>
      <c r="F61" s="218" t="str">
        <f>Uzun!K36</f>
        <v/>
      </c>
      <c r="G61" s="171">
        <f>Uzun!A36</f>
        <v>0</v>
      </c>
      <c r="H61" s="170" t="s">
        <v>49</v>
      </c>
      <c r="I61" s="176"/>
      <c r="J61" s="170" t="str">
        <f>'YARIŞMA BİLGİLERİ'!$F$21</f>
        <v>Küçük Erkek</v>
      </c>
      <c r="K61" s="173" t="str">
        <f t="shared" si="3"/>
        <v>Gaziantep-2014-15 Öğretim Yılı Okullararası Puanlı  Atletizm Grup Yarışmaları</v>
      </c>
      <c r="L61" s="174" t="str">
        <f>Uzun!J$4</f>
        <v>26 Nisan 2015 - 11.30</v>
      </c>
      <c r="M61" s="174" t="s">
        <v>324</v>
      </c>
    </row>
    <row r="62" spans="1:13" s="166" customFormat="1" ht="26.25" customHeight="1">
      <c r="A62" s="168">
        <v>60</v>
      </c>
      <c r="B62" s="177" t="s">
        <v>49</v>
      </c>
      <c r="C62" s="169" t="str">
        <f>Uzun!D37</f>
        <v/>
      </c>
      <c r="D62" s="173" t="str">
        <f>Uzun!E37</f>
        <v/>
      </c>
      <c r="E62" s="173" t="str">
        <f>Uzun!F37</f>
        <v/>
      </c>
      <c r="F62" s="218" t="str">
        <f>Uzun!K37</f>
        <v/>
      </c>
      <c r="G62" s="171">
        <f>Uzun!A37</f>
        <v>0</v>
      </c>
      <c r="H62" s="170" t="s">
        <v>49</v>
      </c>
      <c r="I62" s="176"/>
      <c r="J62" s="170" t="str">
        <f>'YARIŞMA BİLGİLERİ'!$F$21</f>
        <v>Küçük Erkek</v>
      </c>
      <c r="K62" s="173" t="str">
        <f t="shared" si="3"/>
        <v>Gaziantep-2014-15 Öğretim Yılı Okullararası Puanlı  Atletizm Grup Yarışmaları</v>
      </c>
      <c r="L62" s="174" t="str">
        <f>Uzun!J$4</f>
        <v>26 Nisan 2015 - 11.30</v>
      </c>
      <c r="M62" s="174" t="s">
        <v>324</v>
      </c>
    </row>
    <row r="63" spans="1:13" s="166" customFormat="1" ht="26.25" customHeight="1">
      <c r="A63" s="168">
        <v>61</v>
      </c>
      <c r="B63" s="177" t="s">
        <v>49</v>
      </c>
      <c r="C63" s="169" t="str">
        <f>Uzun!D38</f>
        <v/>
      </c>
      <c r="D63" s="173" t="str">
        <f>Uzun!E38</f>
        <v/>
      </c>
      <c r="E63" s="173" t="str">
        <f>Uzun!F38</f>
        <v/>
      </c>
      <c r="F63" s="218" t="str">
        <f>Uzun!K38</f>
        <v/>
      </c>
      <c r="G63" s="171">
        <f>Uzun!A38</f>
        <v>0</v>
      </c>
      <c r="H63" s="170" t="s">
        <v>49</v>
      </c>
      <c r="I63" s="176"/>
      <c r="J63" s="170" t="str">
        <f>'YARIŞMA BİLGİLERİ'!$F$21</f>
        <v>Küçük Erkek</v>
      </c>
      <c r="K63" s="173" t="str">
        <f t="shared" si="3"/>
        <v>Gaziantep-2014-15 Öğretim Yılı Okullararası Puanlı  Atletizm Grup Yarışmaları</v>
      </c>
      <c r="L63" s="174" t="str">
        <f>Uzun!J$4</f>
        <v>26 Nisan 2015 - 11.30</v>
      </c>
      <c r="M63" s="174" t="s">
        <v>324</v>
      </c>
    </row>
    <row r="64" spans="1:13" s="166" customFormat="1" ht="26.25" customHeight="1">
      <c r="A64" s="168">
        <v>62</v>
      </c>
      <c r="B64" s="177" t="s">
        <v>49</v>
      </c>
      <c r="C64" s="169" t="str">
        <f>Uzun!D39</f>
        <v/>
      </c>
      <c r="D64" s="173" t="str">
        <f>Uzun!E39</f>
        <v/>
      </c>
      <c r="E64" s="173" t="str">
        <f>Uzun!F39</f>
        <v/>
      </c>
      <c r="F64" s="218" t="str">
        <f>Uzun!K39</f>
        <v/>
      </c>
      <c r="G64" s="171">
        <f>Uzun!A39</f>
        <v>0</v>
      </c>
      <c r="H64" s="170" t="s">
        <v>49</v>
      </c>
      <c r="I64" s="176"/>
      <c r="J64" s="170" t="str">
        <f>'YARIŞMA BİLGİLERİ'!$F$21</f>
        <v>Küçük Erkek</v>
      </c>
      <c r="K64" s="173" t="str">
        <f t="shared" si="3"/>
        <v>Gaziantep-2014-15 Öğretim Yılı Okullararası Puanlı  Atletizm Grup Yarışmaları</v>
      </c>
      <c r="L64" s="174" t="str">
        <f>Uzun!J$4</f>
        <v>26 Nisan 2015 - 11.30</v>
      </c>
      <c r="M64" s="174" t="s">
        <v>324</v>
      </c>
    </row>
    <row r="65" spans="1:13" s="166" customFormat="1" ht="26.25" customHeight="1">
      <c r="A65" s="168">
        <v>63</v>
      </c>
      <c r="B65" s="177" t="s">
        <v>49</v>
      </c>
      <c r="C65" s="169" t="str">
        <f>Uzun!D40</f>
        <v/>
      </c>
      <c r="D65" s="173" t="str">
        <f>Uzun!E40</f>
        <v/>
      </c>
      <c r="E65" s="173" t="str">
        <f>Uzun!F40</f>
        <v/>
      </c>
      <c r="F65" s="218" t="str">
        <f>Uzun!K40</f>
        <v/>
      </c>
      <c r="G65" s="171">
        <f>Uzun!A40</f>
        <v>0</v>
      </c>
      <c r="H65" s="170" t="s">
        <v>49</v>
      </c>
      <c r="I65" s="176"/>
      <c r="J65" s="170" t="str">
        <f>'YARIŞMA BİLGİLERİ'!$F$21</f>
        <v>Küçük Erkek</v>
      </c>
      <c r="K65" s="173" t="str">
        <f t="shared" si="3"/>
        <v>Gaziantep-2014-15 Öğretim Yılı Okullararası Puanlı  Atletizm Grup Yarışmaları</v>
      </c>
      <c r="L65" s="174" t="str">
        <f>Uzun!J$4</f>
        <v>26 Nisan 2015 - 11.30</v>
      </c>
      <c r="M65" s="174" t="s">
        <v>324</v>
      </c>
    </row>
    <row r="66" spans="1:13" s="166" customFormat="1" ht="26.25" customHeight="1">
      <c r="A66" s="168">
        <v>64</v>
      </c>
      <c r="B66" s="177" t="s">
        <v>49</v>
      </c>
      <c r="C66" s="169" t="str">
        <f>Uzun!D41</f>
        <v/>
      </c>
      <c r="D66" s="173" t="str">
        <f>Uzun!E41</f>
        <v/>
      </c>
      <c r="E66" s="173" t="str">
        <f>Uzun!F41</f>
        <v/>
      </c>
      <c r="F66" s="218" t="str">
        <f>Uzun!K41</f>
        <v/>
      </c>
      <c r="G66" s="171">
        <f>Uzun!A41</f>
        <v>0</v>
      </c>
      <c r="H66" s="170" t="s">
        <v>49</v>
      </c>
      <c r="I66" s="176"/>
      <c r="J66" s="170" t="str">
        <f>'YARIŞMA BİLGİLERİ'!$F$21</f>
        <v>Küçük Erkek</v>
      </c>
      <c r="K66" s="173" t="str">
        <f t="shared" si="3"/>
        <v>Gaziantep-2014-15 Öğretim Yılı Okullararası Puanlı  Atletizm Grup Yarışmaları</v>
      </c>
      <c r="L66" s="174" t="str">
        <f>Uzun!J$4</f>
        <v>26 Nisan 2015 - 11.30</v>
      </c>
      <c r="M66" s="174" t="s">
        <v>324</v>
      </c>
    </row>
    <row r="67" spans="1:13" s="166" customFormat="1" ht="26.25" customHeight="1">
      <c r="A67" s="168">
        <v>65</v>
      </c>
      <c r="B67" s="177" t="s">
        <v>49</v>
      </c>
      <c r="C67" s="169" t="str">
        <f>Uzun!D42</f>
        <v/>
      </c>
      <c r="D67" s="173" t="str">
        <f>Uzun!E42</f>
        <v/>
      </c>
      <c r="E67" s="173" t="str">
        <f>Uzun!F42</f>
        <v/>
      </c>
      <c r="F67" s="218" t="str">
        <f>Uzun!K42</f>
        <v/>
      </c>
      <c r="G67" s="171">
        <f>Uzun!A42</f>
        <v>0</v>
      </c>
      <c r="H67" s="170" t="s">
        <v>49</v>
      </c>
      <c r="I67" s="176"/>
      <c r="J67" s="170" t="str">
        <f>'YARIŞMA BİLGİLERİ'!$F$21</f>
        <v>Küçük Erkek</v>
      </c>
      <c r="K67" s="173" t="str">
        <f t="shared" si="3"/>
        <v>Gaziantep-2014-15 Öğretim Yılı Okullararası Puanlı  Atletizm Grup Yarışmaları</v>
      </c>
      <c r="L67" s="174" t="str">
        <f>Uzun!J$4</f>
        <v>26 Nisan 2015 - 11.30</v>
      </c>
      <c r="M67" s="174" t="s">
        <v>324</v>
      </c>
    </row>
    <row r="68" spans="1:13" s="166" customFormat="1" ht="26.25" customHeight="1">
      <c r="A68" s="168">
        <v>66</v>
      </c>
      <c r="B68" s="177" t="s">
        <v>49</v>
      </c>
      <c r="C68" s="169" t="str">
        <f>Uzun!D43</f>
        <v/>
      </c>
      <c r="D68" s="173" t="str">
        <f>Uzun!E43</f>
        <v/>
      </c>
      <c r="E68" s="173" t="str">
        <f>Uzun!F43</f>
        <v/>
      </c>
      <c r="F68" s="218" t="str">
        <f>Uzun!K43</f>
        <v/>
      </c>
      <c r="G68" s="171">
        <f>Uzun!A43</f>
        <v>0</v>
      </c>
      <c r="H68" s="170" t="s">
        <v>49</v>
      </c>
      <c r="I68" s="176"/>
      <c r="J68" s="170" t="str">
        <f>'YARIŞMA BİLGİLERİ'!$F$21</f>
        <v>Küçük Erkek</v>
      </c>
      <c r="K68" s="173" t="str">
        <f t="shared" ref="K68:K98" si="4">CONCATENATE(K$1,"-",A$1)</f>
        <v>Gaziantep-2014-15 Öğretim Yılı Okullararası Puanlı  Atletizm Grup Yarışmaları</v>
      </c>
      <c r="L68" s="174" t="str">
        <f>Uzun!J$4</f>
        <v>26 Nisan 2015 - 11.30</v>
      </c>
      <c r="M68" s="174" t="s">
        <v>324</v>
      </c>
    </row>
    <row r="69" spans="1:13" s="166" customFormat="1" ht="26.25" customHeight="1">
      <c r="A69" s="168">
        <v>67</v>
      </c>
      <c r="B69" s="177" t="s">
        <v>49</v>
      </c>
      <c r="C69" s="169" t="str">
        <f>Uzun!D44</f>
        <v/>
      </c>
      <c r="D69" s="173" t="str">
        <f>Uzun!E44</f>
        <v/>
      </c>
      <c r="E69" s="173" t="str">
        <f>Uzun!F44</f>
        <v/>
      </c>
      <c r="F69" s="218" t="str">
        <f>Uzun!K44</f>
        <v/>
      </c>
      <c r="G69" s="171">
        <f>Uzun!A44</f>
        <v>0</v>
      </c>
      <c r="H69" s="170" t="s">
        <v>49</v>
      </c>
      <c r="I69" s="176"/>
      <c r="J69" s="170" t="str">
        <f>'YARIŞMA BİLGİLERİ'!$F$21</f>
        <v>Küçük Erkek</v>
      </c>
      <c r="K69" s="173" t="str">
        <f t="shared" si="4"/>
        <v>Gaziantep-2014-15 Öğretim Yılı Okullararası Puanlı  Atletizm Grup Yarışmaları</v>
      </c>
      <c r="L69" s="174" t="str">
        <f>Uzun!J$4</f>
        <v>26 Nisan 2015 - 11.30</v>
      </c>
      <c r="M69" s="174" t="s">
        <v>324</v>
      </c>
    </row>
    <row r="70" spans="1:13" s="166" customFormat="1" ht="26.25" customHeight="1">
      <c r="A70" s="168">
        <v>68</v>
      </c>
      <c r="B70" s="177" t="s">
        <v>49</v>
      </c>
      <c r="C70" s="169" t="str">
        <f>Uzun!D45</f>
        <v/>
      </c>
      <c r="D70" s="173" t="str">
        <f>Uzun!E45</f>
        <v/>
      </c>
      <c r="E70" s="173" t="str">
        <f>Uzun!F45</f>
        <v/>
      </c>
      <c r="F70" s="218" t="str">
        <f>Uzun!K45</f>
        <v/>
      </c>
      <c r="G70" s="171">
        <f>Uzun!A45</f>
        <v>0</v>
      </c>
      <c r="H70" s="170" t="s">
        <v>49</v>
      </c>
      <c r="I70" s="176"/>
      <c r="J70" s="170" t="str">
        <f>'YARIŞMA BİLGİLERİ'!$F$21</f>
        <v>Küçük Erkek</v>
      </c>
      <c r="K70" s="173" t="str">
        <f t="shared" si="4"/>
        <v>Gaziantep-2014-15 Öğretim Yılı Okullararası Puanlı  Atletizm Grup Yarışmaları</v>
      </c>
      <c r="L70" s="174" t="str">
        <f>Uzun!J$4</f>
        <v>26 Nisan 2015 - 11.30</v>
      </c>
      <c r="M70" s="174" t="s">
        <v>324</v>
      </c>
    </row>
    <row r="71" spans="1:13" s="166" customFormat="1" ht="26.25" customHeight="1">
      <c r="A71" s="168">
        <v>69</v>
      </c>
      <c r="B71" s="177" t="s">
        <v>49</v>
      </c>
      <c r="C71" s="169" t="str">
        <f>Uzun!D46</f>
        <v/>
      </c>
      <c r="D71" s="173" t="str">
        <f>Uzun!E46</f>
        <v/>
      </c>
      <c r="E71" s="173" t="str">
        <f>Uzun!F46</f>
        <v/>
      </c>
      <c r="F71" s="218" t="str">
        <f>Uzun!K46</f>
        <v/>
      </c>
      <c r="G71" s="171">
        <f>Uzun!A46</f>
        <v>0</v>
      </c>
      <c r="H71" s="170" t="s">
        <v>49</v>
      </c>
      <c r="I71" s="176"/>
      <c r="J71" s="170" t="str">
        <f>'YARIŞMA BİLGİLERİ'!$F$21</f>
        <v>Küçük Erkek</v>
      </c>
      <c r="K71" s="173" t="str">
        <f t="shared" si="4"/>
        <v>Gaziantep-2014-15 Öğretim Yılı Okullararası Puanlı  Atletizm Grup Yarışmaları</v>
      </c>
      <c r="L71" s="174" t="str">
        <f>Uzun!J$4</f>
        <v>26 Nisan 2015 - 11.30</v>
      </c>
      <c r="M71" s="174" t="s">
        <v>324</v>
      </c>
    </row>
    <row r="72" spans="1:13" s="166" customFormat="1" ht="26.25" customHeight="1">
      <c r="A72" s="168">
        <v>70</v>
      </c>
      <c r="B72" s="177" t="s">
        <v>49</v>
      </c>
      <c r="C72" s="169" t="str">
        <f>Uzun!D47</f>
        <v/>
      </c>
      <c r="D72" s="173" t="str">
        <f>Uzun!E47</f>
        <v/>
      </c>
      <c r="E72" s="173" t="str">
        <f>Uzun!F47</f>
        <v/>
      </c>
      <c r="F72" s="218" t="str">
        <f>Uzun!K47</f>
        <v/>
      </c>
      <c r="G72" s="171">
        <f>Uzun!A47</f>
        <v>0</v>
      </c>
      <c r="H72" s="170" t="s">
        <v>49</v>
      </c>
      <c r="I72" s="176"/>
      <c r="J72" s="170" t="str">
        <f>'YARIŞMA BİLGİLERİ'!$F$21</f>
        <v>Küçük Erkek</v>
      </c>
      <c r="K72" s="173" t="str">
        <f t="shared" si="4"/>
        <v>Gaziantep-2014-15 Öğretim Yılı Okullararası Puanlı  Atletizm Grup Yarışmaları</v>
      </c>
      <c r="L72" s="174" t="str">
        <f>Uzun!J$4</f>
        <v>26 Nisan 2015 - 11.30</v>
      </c>
      <c r="M72" s="174" t="s">
        <v>324</v>
      </c>
    </row>
    <row r="73" spans="1:13" s="166" customFormat="1" ht="26.25" customHeight="1">
      <c r="A73" s="168">
        <v>71</v>
      </c>
      <c r="B73" s="177" t="s">
        <v>262</v>
      </c>
      <c r="C73" s="169">
        <f>FırlatmaTopu!D8</f>
        <v>37711</v>
      </c>
      <c r="D73" s="173" t="str">
        <f>FırlatmaTopu!E8</f>
        <v>JAMSHID NASIMI (F)</v>
      </c>
      <c r="E73" s="173" t="str">
        <f>FırlatmaTopu!F8</f>
        <v>İSTANBUL BAKIRKÖY FATİH O.O</v>
      </c>
      <c r="F73" s="218">
        <f>FırlatmaTopu!K8</f>
        <v>7098</v>
      </c>
      <c r="G73" s="171">
        <f>FırlatmaTopu!A8</f>
        <v>1</v>
      </c>
      <c r="H73" s="170" t="s">
        <v>262</v>
      </c>
      <c r="I73" s="176"/>
      <c r="J73" s="170" t="str">
        <f>'YARIŞMA BİLGİLERİ'!$F$21</f>
        <v>Küçük Erkek</v>
      </c>
      <c r="K73" s="173" t="str">
        <f t="shared" si="4"/>
        <v>Gaziantep-2014-15 Öğretim Yılı Okullararası Puanlı  Atletizm Grup Yarışmaları</v>
      </c>
      <c r="L73" s="174" t="str">
        <f>FırlatmaTopu!J$4</f>
        <v>25 Nisan 2015 - 11.00</v>
      </c>
      <c r="M73" s="174" t="s">
        <v>324</v>
      </c>
    </row>
    <row r="74" spans="1:13" s="166" customFormat="1" ht="26.25" customHeight="1">
      <c r="A74" s="168">
        <v>72</v>
      </c>
      <c r="B74" s="177" t="s">
        <v>262</v>
      </c>
      <c r="C74" s="169">
        <f>FırlatmaTopu!D9</f>
        <v>37706</v>
      </c>
      <c r="D74" s="173" t="str">
        <f>FırlatmaTopu!E9</f>
        <v>FERDİ KÖROĞLU</v>
      </c>
      <c r="E74" s="173" t="str">
        <f>FırlatmaTopu!F9</f>
        <v>ÇORLU ORTAOKULU</v>
      </c>
      <c r="F74" s="218">
        <f>FırlatmaTopu!K9</f>
        <v>5757</v>
      </c>
      <c r="G74" s="171">
        <f>FırlatmaTopu!A9</f>
        <v>2</v>
      </c>
      <c r="H74" s="170" t="s">
        <v>262</v>
      </c>
      <c r="I74" s="176"/>
      <c r="J74" s="170" t="str">
        <f>'YARIŞMA BİLGİLERİ'!$F$21</f>
        <v>Küçük Erkek</v>
      </c>
      <c r="K74" s="173" t="str">
        <f t="shared" si="4"/>
        <v>Gaziantep-2014-15 Öğretim Yılı Okullararası Puanlı  Atletizm Grup Yarışmaları</v>
      </c>
      <c r="L74" s="174" t="str">
        <f>FırlatmaTopu!J$4</f>
        <v>25 Nisan 2015 - 11.00</v>
      </c>
      <c r="M74" s="174" t="s">
        <v>324</v>
      </c>
    </row>
    <row r="75" spans="1:13" s="166" customFormat="1" ht="26.25" customHeight="1">
      <c r="A75" s="168">
        <v>73</v>
      </c>
      <c r="B75" s="177" t="s">
        <v>262</v>
      </c>
      <c r="C75" s="169" t="str">
        <f>FırlatmaTopu!D10</f>
        <v>07.07.2003</v>
      </c>
      <c r="D75" s="173" t="str">
        <f>FırlatmaTopu!E10</f>
        <v>CANER KARACA</v>
      </c>
      <c r="E75" s="173" t="str">
        <f>FırlatmaTopu!F10</f>
        <v>ZONGULDAK CENGİZ TOPEL ORTA OKULU</v>
      </c>
      <c r="F75" s="218">
        <f>FırlatmaTopu!K10</f>
        <v>5673</v>
      </c>
      <c r="G75" s="171">
        <f>FırlatmaTopu!A10</f>
        <v>3</v>
      </c>
      <c r="H75" s="170" t="s">
        <v>262</v>
      </c>
      <c r="I75" s="176"/>
      <c r="J75" s="170" t="str">
        <f>'YARIŞMA BİLGİLERİ'!$F$21</f>
        <v>Küçük Erkek</v>
      </c>
      <c r="K75" s="173" t="str">
        <f t="shared" si="4"/>
        <v>Gaziantep-2014-15 Öğretim Yılı Okullararası Puanlı  Atletizm Grup Yarışmaları</v>
      </c>
      <c r="L75" s="174" t="str">
        <f>FırlatmaTopu!J$4</f>
        <v>25 Nisan 2015 - 11.00</v>
      </c>
      <c r="M75" s="174" t="s">
        <v>324</v>
      </c>
    </row>
    <row r="76" spans="1:13" s="166" customFormat="1" ht="26.25" customHeight="1">
      <c r="A76" s="168">
        <v>74</v>
      </c>
      <c r="B76" s="177" t="s">
        <v>262</v>
      </c>
      <c r="C76" s="169">
        <f>FırlatmaTopu!D11</f>
        <v>37964</v>
      </c>
      <c r="D76" s="173" t="str">
        <f>FırlatmaTopu!E11</f>
        <v>RECEP ERKİN</v>
      </c>
      <c r="E76" s="173" t="str">
        <f>FırlatmaTopu!F11</f>
        <v>ESKİŞEHİR ŞEHİT ALİ GAFFAR OKKAN ORTAOKULU</v>
      </c>
      <c r="F76" s="218">
        <f>FırlatmaTopu!K11</f>
        <v>5604</v>
      </c>
      <c r="G76" s="171">
        <f>FırlatmaTopu!A11</f>
        <v>4</v>
      </c>
      <c r="H76" s="170" t="s">
        <v>262</v>
      </c>
      <c r="I76" s="176"/>
      <c r="J76" s="170" t="str">
        <f>'YARIŞMA BİLGİLERİ'!$F$21</f>
        <v>Küçük Erkek</v>
      </c>
      <c r="K76" s="173" t="str">
        <f t="shared" si="4"/>
        <v>Gaziantep-2014-15 Öğretim Yılı Okullararası Puanlı  Atletizm Grup Yarışmaları</v>
      </c>
      <c r="L76" s="174" t="str">
        <f>FırlatmaTopu!J$4</f>
        <v>25 Nisan 2015 - 11.00</v>
      </c>
      <c r="M76" s="174" t="s">
        <v>324</v>
      </c>
    </row>
    <row r="77" spans="1:13" s="166" customFormat="1" ht="26.25" customHeight="1">
      <c r="A77" s="168">
        <v>75</v>
      </c>
      <c r="B77" s="177" t="s">
        <v>262</v>
      </c>
      <c r="C77" s="169">
        <f>FırlatmaTopu!D12</f>
        <v>37623</v>
      </c>
      <c r="D77" s="173" t="str">
        <f>FırlatmaTopu!E12</f>
        <v>SERCAN KAYIN (F)</v>
      </c>
      <c r="E77" s="173" t="str">
        <f>FırlatmaTopu!F12</f>
        <v>MÜREFTE ORTA OKULU</v>
      </c>
      <c r="F77" s="218">
        <f>FırlatmaTopu!K12</f>
        <v>5525</v>
      </c>
      <c r="G77" s="171">
        <f>FırlatmaTopu!A12</f>
        <v>5</v>
      </c>
      <c r="H77" s="170" t="s">
        <v>262</v>
      </c>
      <c r="I77" s="176"/>
      <c r="J77" s="170" t="str">
        <f>'YARIŞMA BİLGİLERİ'!$F$21</f>
        <v>Küçük Erkek</v>
      </c>
      <c r="K77" s="173" t="str">
        <f t="shared" si="4"/>
        <v>Gaziantep-2014-15 Öğretim Yılı Okullararası Puanlı  Atletizm Grup Yarışmaları</v>
      </c>
      <c r="L77" s="174" t="str">
        <f>FırlatmaTopu!J$4</f>
        <v>25 Nisan 2015 - 11.00</v>
      </c>
      <c r="M77" s="174" t="s">
        <v>324</v>
      </c>
    </row>
    <row r="78" spans="1:13" s="166" customFormat="1" ht="26.25" customHeight="1">
      <c r="A78" s="168">
        <v>76</v>
      </c>
      <c r="B78" s="177" t="s">
        <v>262</v>
      </c>
      <c r="C78" s="169">
        <f>FırlatmaTopu!D13</f>
        <v>37806</v>
      </c>
      <c r="D78" s="173" t="str">
        <f>FırlatmaTopu!E13</f>
        <v>BUĞRA ÇARPIK</v>
      </c>
      <c r="E78" s="173" t="str">
        <f>FırlatmaTopu!F13</f>
        <v>EDİRNE KARAKASIM ORTAOKULU</v>
      </c>
      <c r="F78" s="218">
        <f>FırlatmaTopu!K13</f>
        <v>5491</v>
      </c>
      <c r="G78" s="171">
        <f>FırlatmaTopu!A13</f>
        <v>6</v>
      </c>
      <c r="H78" s="170" t="s">
        <v>262</v>
      </c>
      <c r="I78" s="176"/>
      <c r="J78" s="170" t="str">
        <f>'YARIŞMA BİLGİLERİ'!$F$21</f>
        <v>Küçük Erkek</v>
      </c>
      <c r="K78" s="173" t="str">
        <f t="shared" si="4"/>
        <v>Gaziantep-2014-15 Öğretim Yılı Okullararası Puanlı  Atletizm Grup Yarışmaları</v>
      </c>
      <c r="L78" s="174" t="str">
        <f>FırlatmaTopu!J$4</f>
        <v>25 Nisan 2015 - 11.00</v>
      </c>
      <c r="M78" s="174" t="s">
        <v>324</v>
      </c>
    </row>
    <row r="79" spans="1:13" s="166" customFormat="1" ht="26.25" customHeight="1">
      <c r="A79" s="168">
        <v>77</v>
      </c>
      <c r="B79" s="177" t="s">
        <v>262</v>
      </c>
      <c r="C79" s="169">
        <f>FırlatmaTopu!D14</f>
        <v>37912</v>
      </c>
      <c r="D79" s="173" t="str">
        <f>FırlatmaTopu!E14</f>
        <v>BURAK BİRGÖL</v>
      </c>
      <c r="E79" s="173" t="str">
        <f>FırlatmaTopu!F14</f>
        <v>BOZÜYÜK YAVUZ SULTAN SELİM ORTAOKULU</v>
      </c>
      <c r="F79" s="218">
        <f>FırlatmaTopu!K14</f>
        <v>5228</v>
      </c>
      <c r="G79" s="171">
        <f>FırlatmaTopu!A14</f>
        <v>7</v>
      </c>
      <c r="H79" s="170" t="s">
        <v>262</v>
      </c>
      <c r="I79" s="176"/>
      <c r="J79" s="170" t="str">
        <f>'YARIŞMA BİLGİLERİ'!$F$21</f>
        <v>Küçük Erkek</v>
      </c>
      <c r="K79" s="173" t="str">
        <f t="shared" si="4"/>
        <v>Gaziantep-2014-15 Öğretim Yılı Okullararası Puanlı  Atletizm Grup Yarışmaları</v>
      </c>
      <c r="L79" s="174" t="str">
        <f>FırlatmaTopu!J$4</f>
        <v>25 Nisan 2015 - 11.00</v>
      </c>
      <c r="M79" s="174" t="s">
        <v>324</v>
      </c>
    </row>
    <row r="80" spans="1:13" s="166" customFormat="1" ht="26.25" customHeight="1">
      <c r="A80" s="168">
        <v>78</v>
      </c>
      <c r="B80" s="177" t="s">
        <v>262</v>
      </c>
      <c r="C80" s="169">
        <f>FırlatmaTopu!D15</f>
        <v>37785</v>
      </c>
      <c r="D80" s="173" t="str">
        <f>FırlatmaTopu!E15</f>
        <v>MUHAMMED ALİ UZUN</v>
      </c>
      <c r="E80" s="173" t="str">
        <f>FırlatmaTopu!F15</f>
        <v>KURTKÖY ANADOLU İMAM HATİP O.O.</v>
      </c>
      <c r="F80" s="218">
        <f>FırlatmaTopu!K15</f>
        <v>4986</v>
      </c>
      <c r="G80" s="171">
        <f>FırlatmaTopu!A15</f>
        <v>8</v>
      </c>
      <c r="H80" s="170" t="s">
        <v>262</v>
      </c>
      <c r="I80" s="176"/>
      <c r="J80" s="170" t="str">
        <f>'YARIŞMA BİLGİLERİ'!$F$21</f>
        <v>Küçük Erkek</v>
      </c>
      <c r="K80" s="173" t="str">
        <f t="shared" si="4"/>
        <v>Gaziantep-2014-15 Öğretim Yılı Okullararası Puanlı  Atletizm Grup Yarışmaları</v>
      </c>
      <c r="L80" s="174" t="str">
        <f>FırlatmaTopu!J$4</f>
        <v>25 Nisan 2015 - 11.00</v>
      </c>
      <c r="M80" s="174" t="s">
        <v>324</v>
      </c>
    </row>
    <row r="81" spans="1:13" s="166" customFormat="1" ht="26.25" customHeight="1">
      <c r="A81" s="168">
        <v>79</v>
      </c>
      <c r="B81" s="177" t="s">
        <v>262</v>
      </c>
      <c r="C81" s="169">
        <f>FırlatmaTopu!D16</f>
        <v>37645</v>
      </c>
      <c r="D81" s="173" t="str">
        <f>FırlatmaTopu!E16</f>
        <v>BERKAY AKGÜL</v>
      </c>
      <c r="E81" s="173" t="str">
        <f>FırlatmaTopu!F16</f>
        <v>KOCAELİ MUSTAFA NECATİ ORTAOKULU</v>
      </c>
      <c r="F81" s="218">
        <f>FırlatmaTopu!K16</f>
        <v>4844</v>
      </c>
      <c r="G81" s="171">
        <f>FırlatmaTopu!A16</f>
        <v>9</v>
      </c>
      <c r="H81" s="170" t="s">
        <v>262</v>
      </c>
      <c r="I81" s="176"/>
      <c r="J81" s="170" t="str">
        <f>'YARIŞMA BİLGİLERİ'!$F$21</f>
        <v>Küçük Erkek</v>
      </c>
      <c r="K81" s="173" t="str">
        <f t="shared" si="4"/>
        <v>Gaziantep-2014-15 Öğretim Yılı Okullararası Puanlı  Atletizm Grup Yarışmaları</v>
      </c>
      <c r="L81" s="174" t="str">
        <f>FırlatmaTopu!J$4</f>
        <v>25 Nisan 2015 - 11.00</v>
      </c>
      <c r="M81" s="174" t="s">
        <v>324</v>
      </c>
    </row>
    <row r="82" spans="1:13" s="166" customFormat="1" ht="26.25" customHeight="1">
      <c r="A82" s="168">
        <v>80</v>
      </c>
      <c r="B82" s="177" t="s">
        <v>262</v>
      </c>
      <c r="C82" s="169">
        <f>FırlatmaTopu!D17</f>
        <v>37658</v>
      </c>
      <c r="D82" s="173" t="str">
        <f>FırlatmaTopu!E17</f>
        <v>BATUHAN EKŞİ</v>
      </c>
      <c r="E82" s="173" t="str">
        <f>FırlatmaTopu!F17</f>
        <v>İZMİR EVİN LEBLEBİCİOĞLU ORTAOKULU</v>
      </c>
      <c r="F82" s="218">
        <f>FırlatmaTopu!K17</f>
        <v>4817</v>
      </c>
      <c r="G82" s="171">
        <f>FırlatmaTopu!A17</f>
        <v>10</v>
      </c>
      <c r="H82" s="170" t="s">
        <v>262</v>
      </c>
      <c r="I82" s="176"/>
      <c r="J82" s="170" t="str">
        <f>'YARIŞMA BİLGİLERİ'!$F$21</f>
        <v>Küçük Erkek</v>
      </c>
      <c r="K82" s="173" t="str">
        <f t="shared" si="4"/>
        <v>Gaziantep-2014-15 Öğretim Yılı Okullararası Puanlı  Atletizm Grup Yarışmaları</v>
      </c>
      <c r="L82" s="174" t="str">
        <f>FırlatmaTopu!J$4</f>
        <v>25 Nisan 2015 - 11.00</v>
      </c>
      <c r="M82" s="174" t="s">
        <v>324</v>
      </c>
    </row>
    <row r="83" spans="1:13" s="166" customFormat="1" ht="26.25" customHeight="1">
      <c r="A83" s="168">
        <v>81</v>
      </c>
      <c r="B83" s="177" t="s">
        <v>262</v>
      </c>
      <c r="C83" s="169" t="str">
        <f>FırlatmaTopu!D18</f>
        <v>15.09.2003</v>
      </c>
      <c r="D83" s="173" t="str">
        <f>FırlatmaTopu!E18</f>
        <v>AYBERK KESKİN</v>
      </c>
      <c r="E83" s="173" t="str">
        <f>FırlatmaTopu!F18</f>
        <v>KIRKLARELİ CUMHURİYET ORTAOKULU</v>
      </c>
      <c r="F83" s="218">
        <f>FırlatmaTopu!K18</f>
        <v>4655</v>
      </c>
      <c r="G83" s="171">
        <f>FırlatmaTopu!A18</f>
        <v>11</v>
      </c>
      <c r="H83" s="170" t="s">
        <v>262</v>
      </c>
      <c r="I83" s="176"/>
      <c r="J83" s="170" t="str">
        <f>'YARIŞMA BİLGİLERİ'!$F$21</f>
        <v>Küçük Erkek</v>
      </c>
      <c r="K83" s="173" t="str">
        <f t="shared" si="4"/>
        <v>Gaziantep-2014-15 Öğretim Yılı Okullararası Puanlı  Atletizm Grup Yarışmaları</v>
      </c>
      <c r="L83" s="174" t="str">
        <f>FırlatmaTopu!J$4</f>
        <v>25 Nisan 2015 - 11.00</v>
      </c>
      <c r="M83" s="174" t="s">
        <v>324</v>
      </c>
    </row>
    <row r="84" spans="1:13" s="166" customFormat="1" ht="26.25" customHeight="1">
      <c r="A84" s="168">
        <v>82</v>
      </c>
      <c r="B84" s="177" t="s">
        <v>262</v>
      </c>
      <c r="C84" s="169">
        <f>FırlatmaTopu!D19</f>
        <v>1062003</v>
      </c>
      <c r="D84" s="173" t="str">
        <f>FırlatmaTopu!E19</f>
        <v>EMRE BALKAN</v>
      </c>
      <c r="E84" s="173" t="str">
        <f>FırlatmaTopu!F19</f>
        <v>BURSA ŞEHİT BAKIMCI ONBAŞI TOLGA TAŞTAN ORTAOKULU</v>
      </c>
      <c r="F84" s="218">
        <f>FırlatmaTopu!K19</f>
        <v>4553</v>
      </c>
      <c r="G84" s="171">
        <f>FırlatmaTopu!A19</f>
        <v>12</v>
      </c>
      <c r="H84" s="170" t="s">
        <v>262</v>
      </c>
      <c r="I84" s="176"/>
      <c r="J84" s="170" t="str">
        <f>'YARIŞMA BİLGİLERİ'!$F$21</f>
        <v>Küçük Erkek</v>
      </c>
      <c r="K84" s="173" t="str">
        <f t="shared" si="4"/>
        <v>Gaziantep-2014-15 Öğretim Yılı Okullararası Puanlı  Atletizm Grup Yarışmaları</v>
      </c>
      <c r="L84" s="174" t="str">
        <f>FırlatmaTopu!J$4</f>
        <v>25 Nisan 2015 - 11.00</v>
      </c>
      <c r="M84" s="174" t="s">
        <v>324</v>
      </c>
    </row>
    <row r="85" spans="1:13" s="166" customFormat="1" ht="26.25" customHeight="1">
      <c r="A85" s="168">
        <v>83</v>
      </c>
      <c r="B85" s="177" t="s">
        <v>262</v>
      </c>
      <c r="C85" s="169" t="str">
        <f>FırlatmaTopu!D20</f>
        <v>01,01,2003</v>
      </c>
      <c r="D85" s="173" t="str">
        <f>FırlatmaTopu!E20</f>
        <v>TALHA BURAK GEÇGİN</v>
      </c>
      <c r="E85" s="173" t="str">
        <f>FırlatmaTopu!F20</f>
        <v>İSTANBUL ŞEHİT ÖĞRETMEN AHMET ONAY ORTA OKULU</v>
      </c>
      <c r="F85" s="218">
        <f>FırlatmaTopu!K20</f>
        <v>4228</v>
      </c>
      <c r="G85" s="171">
        <f>FırlatmaTopu!A20</f>
        <v>13</v>
      </c>
      <c r="H85" s="170" t="s">
        <v>262</v>
      </c>
      <c r="I85" s="176"/>
      <c r="J85" s="170" t="str">
        <f>'YARIŞMA BİLGİLERİ'!$F$21</f>
        <v>Küçük Erkek</v>
      </c>
      <c r="K85" s="173" t="str">
        <f t="shared" si="4"/>
        <v>Gaziantep-2014-15 Öğretim Yılı Okullararası Puanlı  Atletizm Grup Yarışmaları</v>
      </c>
      <c r="L85" s="174" t="str">
        <f>FırlatmaTopu!J$4</f>
        <v>25 Nisan 2015 - 11.00</v>
      </c>
      <c r="M85" s="174" t="s">
        <v>324</v>
      </c>
    </row>
    <row r="86" spans="1:13" s="166" customFormat="1" ht="26.25" customHeight="1">
      <c r="A86" s="168">
        <v>84</v>
      </c>
      <c r="B86" s="177" t="s">
        <v>262</v>
      </c>
      <c r="C86" s="169">
        <f>FırlatmaTopu!D21</f>
        <v>37658</v>
      </c>
      <c r="D86" s="173" t="str">
        <f>FırlatmaTopu!E21</f>
        <v>İSMAİL KUNDO</v>
      </c>
      <c r="E86" s="173" t="str">
        <f>FırlatmaTopu!F21</f>
        <v>SAKARYA AŞAĞI KİRAZCA O.O</v>
      </c>
      <c r="F86" s="218">
        <f>FırlatmaTopu!K21</f>
        <v>4052</v>
      </c>
      <c r="G86" s="171">
        <f>FırlatmaTopu!A21</f>
        <v>14</v>
      </c>
      <c r="H86" s="170" t="s">
        <v>262</v>
      </c>
      <c r="I86" s="176"/>
      <c r="J86" s="170" t="str">
        <f>'YARIŞMA BİLGİLERİ'!$F$21</f>
        <v>Küçük Erkek</v>
      </c>
      <c r="K86" s="173" t="str">
        <f t="shared" si="4"/>
        <v>Gaziantep-2014-15 Öğretim Yılı Okullararası Puanlı  Atletizm Grup Yarışmaları</v>
      </c>
      <c r="L86" s="174" t="str">
        <f>FırlatmaTopu!J$4</f>
        <v>25 Nisan 2015 - 11.00</v>
      </c>
      <c r="M86" s="174" t="s">
        <v>324</v>
      </c>
    </row>
    <row r="87" spans="1:13" s="166" customFormat="1" ht="26.25" customHeight="1">
      <c r="A87" s="168">
        <v>85</v>
      </c>
      <c r="B87" s="177" t="s">
        <v>262</v>
      </c>
      <c r="C87" s="169">
        <f>FırlatmaTopu!D22</f>
        <v>38002</v>
      </c>
      <c r="D87" s="173" t="str">
        <f>FırlatmaTopu!E22</f>
        <v>AHMET CAN ALBAYRAK</v>
      </c>
      <c r="E87" s="173" t="str">
        <f>FırlatmaTopu!F22</f>
        <v>BARTIN MERKEZ İMAM HATİP ORTAOKULU</v>
      </c>
      <c r="F87" s="218">
        <f>FırlatmaTopu!K22</f>
        <v>3854</v>
      </c>
      <c r="G87" s="171">
        <f>FırlatmaTopu!A22</f>
        <v>15</v>
      </c>
      <c r="H87" s="170" t="s">
        <v>262</v>
      </c>
      <c r="I87" s="176"/>
      <c r="J87" s="170" t="str">
        <f>'YARIŞMA BİLGİLERİ'!$F$21</f>
        <v>Küçük Erkek</v>
      </c>
      <c r="K87" s="173" t="str">
        <f t="shared" si="4"/>
        <v>Gaziantep-2014-15 Öğretim Yılı Okullararası Puanlı  Atletizm Grup Yarışmaları</v>
      </c>
      <c r="L87" s="174" t="str">
        <f>FırlatmaTopu!J$4</f>
        <v>25 Nisan 2015 - 11.00</v>
      </c>
      <c r="M87" s="174" t="s">
        <v>324</v>
      </c>
    </row>
    <row r="88" spans="1:13" s="166" customFormat="1" ht="26.25" customHeight="1">
      <c r="A88" s="168">
        <v>86</v>
      </c>
      <c r="B88" s="177" t="s">
        <v>262</v>
      </c>
      <c r="C88" s="169" t="str">
        <f>FırlatmaTopu!D23</f>
        <v/>
      </c>
      <c r="D88" s="173" t="str">
        <f>FırlatmaTopu!E23</f>
        <v/>
      </c>
      <c r="E88" s="173" t="str">
        <f>FırlatmaTopu!F23</f>
        <v/>
      </c>
      <c r="F88" s="218" t="str">
        <f>FırlatmaTopu!K23</f>
        <v/>
      </c>
      <c r="G88" s="171" t="str">
        <f>FırlatmaTopu!A23</f>
        <v>_</v>
      </c>
      <c r="H88" s="170" t="s">
        <v>262</v>
      </c>
      <c r="I88" s="176"/>
      <c r="J88" s="170" t="str">
        <f>'YARIŞMA BİLGİLERİ'!$F$21</f>
        <v>Küçük Erkek</v>
      </c>
      <c r="K88" s="173" t="str">
        <f t="shared" si="4"/>
        <v>Gaziantep-2014-15 Öğretim Yılı Okullararası Puanlı  Atletizm Grup Yarışmaları</v>
      </c>
      <c r="L88" s="174" t="str">
        <f>FırlatmaTopu!J$4</f>
        <v>25 Nisan 2015 - 11.00</v>
      </c>
      <c r="M88" s="174" t="s">
        <v>324</v>
      </c>
    </row>
    <row r="89" spans="1:13" s="166" customFormat="1" ht="26.25" customHeight="1">
      <c r="A89" s="168">
        <v>87</v>
      </c>
      <c r="B89" s="177" t="s">
        <v>262</v>
      </c>
      <c r="C89" s="169" t="str">
        <f>FırlatmaTopu!D24</f>
        <v/>
      </c>
      <c r="D89" s="173" t="str">
        <f>FırlatmaTopu!E24</f>
        <v/>
      </c>
      <c r="E89" s="173" t="str">
        <f>FırlatmaTopu!F24</f>
        <v/>
      </c>
      <c r="F89" s="218" t="str">
        <f>FırlatmaTopu!K24</f>
        <v/>
      </c>
      <c r="G89" s="171">
        <f>FırlatmaTopu!A24</f>
        <v>0</v>
      </c>
      <c r="H89" s="170" t="s">
        <v>262</v>
      </c>
      <c r="I89" s="176"/>
      <c r="J89" s="170" t="str">
        <f>'YARIŞMA BİLGİLERİ'!$F$21</f>
        <v>Küçük Erkek</v>
      </c>
      <c r="K89" s="173" t="str">
        <f t="shared" si="4"/>
        <v>Gaziantep-2014-15 Öğretim Yılı Okullararası Puanlı  Atletizm Grup Yarışmaları</v>
      </c>
      <c r="L89" s="174" t="str">
        <f>FırlatmaTopu!J$4</f>
        <v>25 Nisan 2015 - 11.00</v>
      </c>
      <c r="M89" s="174" t="s">
        <v>324</v>
      </c>
    </row>
    <row r="90" spans="1:13" s="166" customFormat="1" ht="26.25" customHeight="1">
      <c r="A90" s="168">
        <v>88</v>
      </c>
      <c r="B90" s="177" t="s">
        <v>262</v>
      </c>
      <c r="C90" s="169" t="str">
        <f>FırlatmaTopu!D25</f>
        <v/>
      </c>
      <c r="D90" s="173" t="str">
        <f>FırlatmaTopu!E25</f>
        <v/>
      </c>
      <c r="E90" s="173" t="str">
        <f>FırlatmaTopu!F25</f>
        <v/>
      </c>
      <c r="F90" s="218" t="str">
        <f>FırlatmaTopu!K25</f>
        <v/>
      </c>
      <c r="G90" s="171">
        <f>FırlatmaTopu!A25</f>
        <v>0</v>
      </c>
      <c r="H90" s="170" t="s">
        <v>262</v>
      </c>
      <c r="I90" s="176"/>
      <c r="J90" s="170" t="str">
        <f>'YARIŞMA BİLGİLERİ'!$F$21</f>
        <v>Küçük Erkek</v>
      </c>
      <c r="K90" s="173" t="str">
        <f t="shared" si="4"/>
        <v>Gaziantep-2014-15 Öğretim Yılı Okullararası Puanlı  Atletizm Grup Yarışmaları</v>
      </c>
      <c r="L90" s="174" t="str">
        <f>FırlatmaTopu!J$4</f>
        <v>25 Nisan 2015 - 11.00</v>
      </c>
      <c r="M90" s="174" t="s">
        <v>324</v>
      </c>
    </row>
    <row r="91" spans="1:13" s="166" customFormat="1" ht="26.25" customHeight="1">
      <c r="A91" s="168">
        <v>89</v>
      </c>
      <c r="B91" s="177" t="s">
        <v>262</v>
      </c>
      <c r="C91" s="169" t="str">
        <f>FırlatmaTopu!D26</f>
        <v/>
      </c>
      <c r="D91" s="173" t="str">
        <f>FırlatmaTopu!E26</f>
        <v/>
      </c>
      <c r="E91" s="173" t="str">
        <f>FırlatmaTopu!F26</f>
        <v/>
      </c>
      <c r="F91" s="218" t="str">
        <f>FırlatmaTopu!K26</f>
        <v/>
      </c>
      <c r="G91" s="171">
        <f>FırlatmaTopu!A26</f>
        <v>0</v>
      </c>
      <c r="H91" s="170" t="s">
        <v>262</v>
      </c>
      <c r="I91" s="176"/>
      <c r="J91" s="170" t="str">
        <f>'YARIŞMA BİLGİLERİ'!$F$21</f>
        <v>Küçük Erkek</v>
      </c>
      <c r="K91" s="173" t="str">
        <f t="shared" si="4"/>
        <v>Gaziantep-2014-15 Öğretim Yılı Okullararası Puanlı  Atletizm Grup Yarışmaları</v>
      </c>
      <c r="L91" s="174" t="str">
        <f>FırlatmaTopu!J$4</f>
        <v>25 Nisan 2015 - 11.00</v>
      </c>
      <c r="M91" s="174" t="s">
        <v>324</v>
      </c>
    </row>
    <row r="92" spans="1:13" s="166" customFormat="1" ht="26.25" customHeight="1">
      <c r="A92" s="168">
        <v>90</v>
      </c>
      <c r="B92" s="177" t="s">
        <v>262</v>
      </c>
      <c r="C92" s="169" t="str">
        <f>FırlatmaTopu!D27</f>
        <v/>
      </c>
      <c r="D92" s="173" t="str">
        <f>FırlatmaTopu!E27</f>
        <v/>
      </c>
      <c r="E92" s="173" t="str">
        <f>FırlatmaTopu!F27</f>
        <v/>
      </c>
      <c r="F92" s="218" t="str">
        <f>FırlatmaTopu!K27</f>
        <v/>
      </c>
      <c r="G92" s="171">
        <f>FırlatmaTopu!A27</f>
        <v>0</v>
      </c>
      <c r="H92" s="170" t="s">
        <v>262</v>
      </c>
      <c r="I92" s="176"/>
      <c r="J92" s="170" t="str">
        <f>'YARIŞMA BİLGİLERİ'!$F$21</f>
        <v>Küçük Erkek</v>
      </c>
      <c r="K92" s="173" t="str">
        <f t="shared" si="4"/>
        <v>Gaziantep-2014-15 Öğretim Yılı Okullararası Puanlı  Atletizm Grup Yarışmaları</v>
      </c>
      <c r="L92" s="174" t="str">
        <f>FırlatmaTopu!J$4</f>
        <v>25 Nisan 2015 - 11.00</v>
      </c>
      <c r="M92" s="174" t="s">
        <v>324</v>
      </c>
    </row>
    <row r="93" spans="1:13" s="166" customFormat="1" ht="26.25" customHeight="1">
      <c r="A93" s="168">
        <v>91</v>
      </c>
      <c r="B93" s="177" t="s">
        <v>262</v>
      </c>
      <c r="C93" s="169" t="str">
        <f>FırlatmaTopu!D28</f>
        <v/>
      </c>
      <c r="D93" s="173" t="str">
        <f>FırlatmaTopu!E28</f>
        <v/>
      </c>
      <c r="E93" s="173" t="str">
        <f>FırlatmaTopu!F28</f>
        <v/>
      </c>
      <c r="F93" s="218" t="str">
        <f>FırlatmaTopu!K28</f>
        <v/>
      </c>
      <c r="G93" s="171">
        <f>FırlatmaTopu!A28</f>
        <v>0</v>
      </c>
      <c r="H93" s="170" t="s">
        <v>262</v>
      </c>
      <c r="I93" s="176"/>
      <c r="J93" s="170" t="str">
        <f>'YARIŞMA BİLGİLERİ'!$F$21</f>
        <v>Küçük Erkek</v>
      </c>
      <c r="K93" s="173" t="str">
        <f t="shared" si="4"/>
        <v>Gaziantep-2014-15 Öğretim Yılı Okullararası Puanlı  Atletizm Grup Yarışmaları</v>
      </c>
      <c r="L93" s="174" t="str">
        <f>FırlatmaTopu!J$4</f>
        <v>25 Nisan 2015 - 11.00</v>
      </c>
      <c r="M93" s="174" t="s">
        <v>324</v>
      </c>
    </row>
    <row r="94" spans="1:13" s="166" customFormat="1" ht="26.25" customHeight="1">
      <c r="A94" s="168">
        <v>92</v>
      </c>
      <c r="B94" s="177" t="s">
        <v>262</v>
      </c>
      <c r="C94" s="169" t="str">
        <f>FırlatmaTopu!D29</f>
        <v/>
      </c>
      <c r="D94" s="173" t="str">
        <f>FırlatmaTopu!E29</f>
        <v/>
      </c>
      <c r="E94" s="173" t="str">
        <f>FırlatmaTopu!F29</f>
        <v/>
      </c>
      <c r="F94" s="218" t="str">
        <f>FırlatmaTopu!K29</f>
        <v/>
      </c>
      <c r="G94" s="171">
        <f>FırlatmaTopu!A29</f>
        <v>0</v>
      </c>
      <c r="H94" s="170" t="s">
        <v>262</v>
      </c>
      <c r="I94" s="176"/>
      <c r="J94" s="170" t="str">
        <f>'YARIŞMA BİLGİLERİ'!$F$21</f>
        <v>Küçük Erkek</v>
      </c>
      <c r="K94" s="173" t="str">
        <f t="shared" si="4"/>
        <v>Gaziantep-2014-15 Öğretim Yılı Okullararası Puanlı  Atletizm Grup Yarışmaları</v>
      </c>
      <c r="L94" s="174" t="str">
        <f>FırlatmaTopu!J$4</f>
        <v>25 Nisan 2015 - 11.00</v>
      </c>
      <c r="M94" s="174" t="s">
        <v>324</v>
      </c>
    </row>
    <row r="95" spans="1:13" s="166" customFormat="1" ht="26.25" customHeight="1">
      <c r="A95" s="168">
        <v>93</v>
      </c>
      <c r="B95" s="177" t="s">
        <v>262</v>
      </c>
      <c r="C95" s="169" t="str">
        <f>FırlatmaTopu!D30</f>
        <v/>
      </c>
      <c r="D95" s="173" t="str">
        <f>FırlatmaTopu!E30</f>
        <v/>
      </c>
      <c r="E95" s="173" t="str">
        <f>FırlatmaTopu!F30</f>
        <v/>
      </c>
      <c r="F95" s="218" t="str">
        <f>FırlatmaTopu!K30</f>
        <v/>
      </c>
      <c r="G95" s="171">
        <f>FırlatmaTopu!A30</f>
        <v>0</v>
      </c>
      <c r="H95" s="170" t="s">
        <v>262</v>
      </c>
      <c r="I95" s="176"/>
      <c r="J95" s="170" t="str">
        <f>'YARIŞMA BİLGİLERİ'!$F$21</f>
        <v>Küçük Erkek</v>
      </c>
      <c r="K95" s="173" t="str">
        <f t="shared" si="4"/>
        <v>Gaziantep-2014-15 Öğretim Yılı Okullararası Puanlı  Atletizm Grup Yarışmaları</v>
      </c>
      <c r="L95" s="174" t="str">
        <f>FırlatmaTopu!J$4</f>
        <v>25 Nisan 2015 - 11.00</v>
      </c>
      <c r="M95" s="174" t="s">
        <v>324</v>
      </c>
    </row>
    <row r="96" spans="1:13" s="166" customFormat="1" ht="26.25" customHeight="1">
      <c r="A96" s="168">
        <v>94</v>
      </c>
      <c r="B96" s="177" t="s">
        <v>262</v>
      </c>
      <c r="C96" s="169" t="str">
        <f>FırlatmaTopu!D31</f>
        <v/>
      </c>
      <c r="D96" s="173" t="str">
        <f>FırlatmaTopu!E31</f>
        <v/>
      </c>
      <c r="E96" s="173" t="str">
        <f>FırlatmaTopu!F31</f>
        <v/>
      </c>
      <c r="F96" s="218" t="str">
        <f>FırlatmaTopu!K31</f>
        <v/>
      </c>
      <c r="G96" s="171">
        <f>FırlatmaTopu!A31</f>
        <v>0</v>
      </c>
      <c r="H96" s="170" t="s">
        <v>262</v>
      </c>
      <c r="I96" s="176"/>
      <c r="J96" s="170" t="str">
        <f>'YARIŞMA BİLGİLERİ'!$F$21</f>
        <v>Küçük Erkek</v>
      </c>
      <c r="K96" s="173" t="str">
        <f t="shared" si="4"/>
        <v>Gaziantep-2014-15 Öğretim Yılı Okullararası Puanlı  Atletizm Grup Yarışmaları</v>
      </c>
      <c r="L96" s="174" t="str">
        <f>FırlatmaTopu!J$4</f>
        <v>25 Nisan 2015 - 11.00</v>
      </c>
      <c r="M96" s="174" t="s">
        <v>324</v>
      </c>
    </row>
    <row r="97" spans="1:13" s="166" customFormat="1" ht="26.25" customHeight="1">
      <c r="A97" s="168">
        <v>95</v>
      </c>
      <c r="B97" s="177" t="s">
        <v>262</v>
      </c>
      <c r="C97" s="169" t="str">
        <f>FırlatmaTopu!D32</f>
        <v/>
      </c>
      <c r="D97" s="173" t="str">
        <f>FırlatmaTopu!E32</f>
        <v/>
      </c>
      <c r="E97" s="173" t="str">
        <f>FırlatmaTopu!F32</f>
        <v/>
      </c>
      <c r="F97" s="218" t="str">
        <f>FırlatmaTopu!K32</f>
        <v/>
      </c>
      <c r="G97" s="171">
        <f>FırlatmaTopu!A32</f>
        <v>0</v>
      </c>
      <c r="H97" s="170" t="s">
        <v>262</v>
      </c>
      <c r="I97" s="176"/>
      <c r="J97" s="170" t="str">
        <f>'YARIŞMA BİLGİLERİ'!$F$21</f>
        <v>Küçük Erkek</v>
      </c>
      <c r="K97" s="173" t="str">
        <f t="shared" si="4"/>
        <v>Gaziantep-2014-15 Öğretim Yılı Okullararası Puanlı  Atletizm Grup Yarışmaları</v>
      </c>
      <c r="L97" s="174" t="str">
        <f>FırlatmaTopu!J$4</f>
        <v>25 Nisan 2015 - 11.00</v>
      </c>
      <c r="M97" s="174" t="s">
        <v>324</v>
      </c>
    </row>
    <row r="98" spans="1:13" s="166" customFormat="1" ht="26.25" customHeight="1">
      <c r="A98" s="168">
        <v>96</v>
      </c>
      <c r="B98" s="177" t="s">
        <v>50</v>
      </c>
      <c r="C98" s="169" t="str">
        <f>Yüksek!D8</f>
        <v>01,01,2003</v>
      </c>
      <c r="D98" s="173" t="str">
        <f>Yüksek!E8</f>
        <v>EMİRHAN TAK</v>
      </c>
      <c r="E98" s="173" t="str">
        <f>Yüksek!F8</f>
        <v>İSTANBUL ŞEHİT ÖĞRETMEN AHMET ONAY ORTA OKULU</v>
      </c>
      <c r="F98" s="218">
        <f>Yüksek!AL8</f>
        <v>144</v>
      </c>
      <c r="G98" s="171">
        <f>Yüksek!A8</f>
        <v>1</v>
      </c>
      <c r="H98" s="170" t="s">
        <v>50</v>
      </c>
      <c r="I98" s="176"/>
      <c r="J98" s="170" t="str">
        <f>'YARIŞMA BİLGİLERİ'!$F$21</f>
        <v>Küçük Erkek</v>
      </c>
      <c r="K98" s="173" t="str">
        <f t="shared" si="4"/>
        <v>Gaziantep-2014-15 Öğretim Yılı Okullararası Puanlı  Atletizm Grup Yarışmaları</v>
      </c>
      <c r="L98" s="174" t="str">
        <f>Yüksek!W$4</f>
        <v>25 Nisan 2015 - 11.00</v>
      </c>
      <c r="M98" s="174" t="s">
        <v>324</v>
      </c>
    </row>
    <row r="99" spans="1:13" s="166" customFormat="1" ht="26.25" customHeight="1">
      <c r="A99" s="168">
        <v>97</v>
      </c>
      <c r="B99" s="177" t="s">
        <v>50</v>
      </c>
      <c r="C99" s="169">
        <f>Yüksek!D9</f>
        <v>37683</v>
      </c>
      <c r="D99" s="173" t="str">
        <f>Yüksek!E9</f>
        <v>UMUT DÖNER</v>
      </c>
      <c r="E99" s="173" t="str">
        <f>Yüksek!F9</f>
        <v>ÇORLU ORTAOKULU</v>
      </c>
      <c r="F99" s="218">
        <f>Yüksek!AL9</f>
        <v>141</v>
      </c>
      <c r="G99" s="171">
        <f>Yüksek!A9</f>
        <v>2</v>
      </c>
      <c r="H99" s="170" t="s">
        <v>50</v>
      </c>
      <c r="I99" s="176"/>
      <c r="J99" s="170" t="str">
        <f>'YARIŞMA BİLGİLERİ'!$F$21</f>
        <v>Küçük Erkek</v>
      </c>
      <c r="K99" s="173" t="str">
        <f t="shared" ref="K99:K122" si="5">CONCATENATE(K$1,"-",A$1)</f>
        <v>Gaziantep-2014-15 Öğretim Yılı Okullararası Puanlı  Atletizm Grup Yarışmaları</v>
      </c>
      <c r="L99" s="174" t="str">
        <f>Yüksek!W$4</f>
        <v>25 Nisan 2015 - 11.00</v>
      </c>
      <c r="M99" s="174" t="s">
        <v>324</v>
      </c>
    </row>
    <row r="100" spans="1:13" s="166" customFormat="1" ht="26.25" customHeight="1">
      <c r="A100" s="168">
        <v>98</v>
      </c>
      <c r="B100" s="177" t="s">
        <v>50</v>
      </c>
      <c r="C100" s="169">
        <f>Yüksek!D10</f>
        <v>37755</v>
      </c>
      <c r="D100" s="173" t="str">
        <f>Yüksek!E10</f>
        <v>ALİ EREN ÜNLÜ (F)</v>
      </c>
      <c r="E100" s="173" t="str">
        <f>Yüksek!F10</f>
        <v>İSTANBUL ÖZEL KÜLTÜR ORTA OKULU</v>
      </c>
      <c r="F100" s="218">
        <f>Yüksek!AL10</f>
        <v>138</v>
      </c>
      <c r="G100" s="171">
        <f>Yüksek!A10</f>
        <v>3</v>
      </c>
      <c r="H100" s="170" t="s">
        <v>50</v>
      </c>
      <c r="I100" s="176"/>
      <c r="J100" s="170" t="str">
        <f>'YARIŞMA BİLGİLERİ'!$F$21</f>
        <v>Küçük Erkek</v>
      </c>
      <c r="K100" s="173" t="str">
        <f t="shared" si="5"/>
        <v>Gaziantep-2014-15 Öğretim Yılı Okullararası Puanlı  Atletizm Grup Yarışmaları</v>
      </c>
      <c r="L100" s="174" t="str">
        <f>Yüksek!W$4</f>
        <v>25 Nisan 2015 - 11.00</v>
      </c>
      <c r="M100" s="174" t="s">
        <v>324</v>
      </c>
    </row>
    <row r="101" spans="1:13" s="166" customFormat="1" ht="26.25" customHeight="1">
      <c r="A101" s="168">
        <v>99</v>
      </c>
      <c r="B101" s="177" t="s">
        <v>50</v>
      </c>
      <c r="C101" s="169">
        <f>Yüksek!D11</f>
        <v>37660</v>
      </c>
      <c r="D101" s="173" t="str">
        <f>Yüksek!E11</f>
        <v>YASİN SOSA</v>
      </c>
      <c r="E101" s="173" t="str">
        <f>Yüksek!F11</f>
        <v>BOZÜYÜK YAVUZ SULTAN SELİM ORTAOKULU</v>
      </c>
      <c r="F101" s="218">
        <f>Yüksek!AL11</f>
        <v>132</v>
      </c>
      <c r="G101" s="171">
        <f>Yüksek!A11</f>
        <v>4</v>
      </c>
      <c r="H101" s="170" t="s">
        <v>50</v>
      </c>
      <c r="I101" s="176"/>
      <c r="J101" s="170" t="str">
        <f>'YARIŞMA BİLGİLERİ'!$F$21</f>
        <v>Küçük Erkek</v>
      </c>
      <c r="K101" s="173" t="str">
        <f t="shared" si="5"/>
        <v>Gaziantep-2014-15 Öğretim Yılı Okullararası Puanlı  Atletizm Grup Yarışmaları</v>
      </c>
      <c r="L101" s="174" t="str">
        <f>Yüksek!W$4</f>
        <v>25 Nisan 2015 - 11.00</v>
      </c>
      <c r="M101" s="174" t="s">
        <v>324</v>
      </c>
    </row>
    <row r="102" spans="1:13" s="166" customFormat="1" ht="26.25" customHeight="1">
      <c r="A102" s="168">
        <v>100</v>
      </c>
      <c r="B102" s="177" t="s">
        <v>50</v>
      </c>
      <c r="C102" s="169">
        <f>Yüksek!D12</f>
        <v>37624</v>
      </c>
      <c r="D102" s="173" t="str">
        <f>Yüksek!E12</f>
        <v>SERCAN KAYIN (F)</v>
      </c>
      <c r="E102" s="173" t="str">
        <f>Yüksek!F12</f>
        <v>MÜREFTE ORTA OKULU</v>
      </c>
      <c r="F102" s="218">
        <f>Yüksek!AL12</f>
        <v>126</v>
      </c>
      <c r="G102" s="171">
        <f>Yüksek!A12</f>
        <v>5</v>
      </c>
      <c r="H102" s="170" t="s">
        <v>50</v>
      </c>
      <c r="I102" s="176"/>
      <c r="J102" s="170" t="str">
        <f>'YARIŞMA BİLGİLERİ'!$F$21</f>
        <v>Küçük Erkek</v>
      </c>
      <c r="K102" s="173" t="str">
        <f t="shared" si="5"/>
        <v>Gaziantep-2014-15 Öğretim Yılı Okullararası Puanlı  Atletizm Grup Yarışmaları</v>
      </c>
      <c r="L102" s="174" t="str">
        <f>Yüksek!W$4</f>
        <v>25 Nisan 2015 - 11.00</v>
      </c>
      <c r="M102" s="174" t="s">
        <v>324</v>
      </c>
    </row>
    <row r="103" spans="1:13" s="166" customFormat="1" ht="26.25" customHeight="1">
      <c r="A103" s="168">
        <v>101</v>
      </c>
      <c r="B103" s="177" t="s">
        <v>50</v>
      </c>
      <c r="C103" s="169">
        <f>Yüksek!D13</f>
        <v>38308</v>
      </c>
      <c r="D103" s="173" t="str">
        <f>Yüksek!E13</f>
        <v>ERAY  YORULMAZ</v>
      </c>
      <c r="E103" s="173" t="str">
        <f>Yüksek!F13</f>
        <v>İZMİR EVİN LEBLEBİCİOĞLU ORTAOKULU</v>
      </c>
      <c r="F103" s="218">
        <f>Yüksek!AL13</f>
        <v>126</v>
      </c>
      <c r="G103" s="171">
        <f>Yüksek!A13</f>
        <v>6</v>
      </c>
      <c r="H103" s="170" t="s">
        <v>50</v>
      </c>
      <c r="I103" s="176"/>
      <c r="J103" s="170" t="str">
        <f>'YARIŞMA BİLGİLERİ'!$F$21</f>
        <v>Küçük Erkek</v>
      </c>
      <c r="K103" s="173" t="str">
        <f t="shared" si="5"/>
        <v>Gaziantep-2014-15 Öğretim Yılı Okullararası Puanlı  Atletizm Grup Yarışmaları</v>
      </c>
      <c r="L103" s="174" t="str">
        <f>Yüksek!W$4</f>
        <v>25 Nisan 2015 - 11.00</v>
      </c>
      <c r="M103" s="174" t="s">
        <v>324</v>
      </c>
    </row>
    <row r="104" spans="1:13" s="166" customFormat="1" ht="26.25" customHeight="1">
      <c r="A104" s="168">
        <v>102</v>
      </c>
      <c r="B104" s="177" t="s">
        <v>50</v>
      </c>
      <c r="C104" s="169">
        <f>Yüksek!D14</f>
        <v>37897</v>
      </c>
      <c r="D104" s="173" t="str">
        <f>Yüksek!E14</f>
        <v>EREN ATEŞ</v>
      </c>
      <c r="E104" s="173" t="str">
        <f>Yüksek!F14</f>
        <v>ESKİŞEHİR ŞEHİT ALİ GAFFAR OKKAN ORTAOKULU</v>
      </c>
      <c r="F104" s="218">
        <f>Yüksek!AL14</f>
        <v>123</v>
      </c>
      <c r="G104" s="171">
        <f>Yüksek!A14</f>
        <v>7</v>
      </c>
      <c r="H104" s="170" t="s">
        <v>50</v>
      </c>
      <c r="I104" s="176"/>
      <c r="J104" s="170" t="str">
        <f>'YARIŞMA BİLGİLERİ'!$F$21</f>
        <v>Küçük Erkek</v>
      </c>
      <c r="K104" s="173" t="str">
        <f t="shared" si="5"/>
        <v>Gaziantep-2014-15 Öğretim Yılı Okullararası Puanlı  Atletizm Grup Yarışmaları</v>
      </c>
      <c r="L104" s="174" t="str">
        <f>Yüksek!W$4</f>
        <v>25 Nisan 2015 - 11.00</v>
      </c>
      <c r="M104" s="174" t="s">
        <v>324</v>
      </c>
    </row>
    <row r="105" spans="1:13" s="166" customFormat="1" ht="26.25" customHeight="1">
      <c r="A105" s="168">
        <v>103</v>
      </c>
      <c r="B105" s="177" t="s">
        <v>50</v>
      </c>
      <c r="C105" s="169">
        <f>Yüksek!D15</f>
        <v>37634</v>
      </c>
      <c r="D105" s="173" t="str">
        <f>Yüksek!E15</f>
        <v>MEHMET DÜZGÜN</v>
      </c>
      <c r="E105" s="173" t="str">
        <f>Yüksek!F15</f>
        <v>BURSA ŞEHİT BAKIMCI ONBAŞI TOLGA TAŞTAN ORTAOKULU</v>
      </c>
      <c r="F105" s="218">
        <f>Yüksek!AL15</f>
        <v>123</v>
      </c>
      <c r="G105" s="171">
        <f>Yüksek!A15</f>
        <v>8</v>
      </c>
      <c r="H105" s="170" t="s">
        <v>50</v>
      </c>
      <c r="I105" s="176"/>
      <c r="J105" s="170" t="str">
        <f>'YARIŞMA BİLGİLERİ'!$F$21</f>
        <v>Küçük Erkek</v>
      </c>
      <c r="K105" s="173" t="str">
        <f t="shared" si="5"/>
        <v>Gaziantep-2014-15 Öğretim Yılı Okullararası Puanlı  Atletizm Grup Yarışmaları</v>
      </c>
      <c r="L105" s="174" t="str">
        <f>Yüksek!W$4</f>
        <v>25 Nisan 2015 - 11.00</v>
      </c>
      <c r="M105" s="174" t="s">
        <v>324</v>
      </c>
    </row>
    <row r="106" spans="1:13" s="166" customFormat="1" ht="26.25" customHeight="1">
      <c r="A106" s="168">
        <v>104</v>
      </c>
      <c r="B106" s="177" t="s">
        <v>50</v>
      </c>
      <c r="C106" s="169">
        <f>Yüksek!D16</f>
        <v>37735</v>
      </c>
      <c r="D106" s="173" t="str">
        <f>Yüksek!E16</f>
        <v>ÖMER KURT</v>
      </c>
      <c r="E106" s="173" t="str">
        <f>Yüksek!F16</f>
        <v>SAKARYA AŞAĞI KİRAZCA O.O</v>
      </c>
      <c r="F106" s="218">
        <f>Yüksek!AL16</f>
        <v>120</v>
      </c>
      <c r="G106" s="171">
        <f>Yüksek!A16</f>
        <v>9</v>
      </c>
      <c r="H106" s="170" t="s">
        <v>50</v>
      </c>
      <c r="I106" s="176"/>
      <c r="J106" s="170" t="str">
        <f>'YARIŞMA BİLGİLERİ'!$F$21</f>
        <v>Küçük Erkek</v>
      </c>
      <c r="K106" s="173" t="str">
        <f t="shared" si="5"/>
        <v>Gaziantep-2014-15 Öğretim Yılı Okullararası Puanlı  Atletizm Grup Yarışmaları</v>
      </c>
      <c r="L106" s="174" t="str">
        <f>Yüksek!W$4</f>
        <v>25 Nisan 2015 - 11.00</v>
      </c>
      <c r="M106" s="174" t="s">
        <v>324</v>
      </c>
    </row>
    <row r="107" spans="1:13" s="166" customFormat="1" ht="26.25" customHeight="1">
      <c r="A107" s="168">
        <v>105</v>
      </c>
      <c r="B107" s="177" t="s">
        <v>50</v>
      </c>
      <c r="C107" s="169" t="str">
        <f>Yüksek!D17</f>
        <v>08.08.2003</v>
      </c>
      <c r="D107" s="173" t="str">
        <f>Yüksek!E17</f>
        <v>EMİRHAN YURTSEVER</v>
      </c>
      <c r="E107" s="173" t="str">
        <f>Yüksek!F17</f>
        <v>KIRKLARELİ CUMHURİYET ORTAOKULU</v>
      </c>
      <c r="F107" s="218">
        <f>Yüksek!AL17</f>
        <v>120</v>
      </c>
      <c r="G107" s="171">
        <f>Yüksek!A17</f>
        <v>9</v>
      </c>
      <c r="H107" s="170" t="s">
        <v>50</v>
      </c>
      <c r="I107" s="176"/>
      <c r="J107" s="170" t="str">
        <f>'YARIŞMA BİLGİLERİ'!$F$21</f>
        <v>Küçük Erkek</v>
      </c>
      <c r="K107" s="173" t="str">
        <f t="shared" si="5"/>
        <v>Gaziantep-2014-15 Öğretim Yılı Okullararası Puanlı  Atletizm Grup Yarışmaları</v>
      </c>
      <c r="L107" s="174" t="str">
        <f>Yüksek!W$4</f>
        <v>25 Nisan 2015 - 11.00</v>
      </c>
      <c r="M107" s="174" t="s">
        <v>324</v>
      </c>
    </row>
    <row r="108" spans="1:13" s="166" customFormat="1" ht="26.25" customHeight="1">
      <c r="A108" s="168">
        <v>106</v>
      </c>
      <c r="B108" s="177" t="s">
        <v>50</v>
      </c>
      <c r="C108" s="169">
        <f>Yüksek!D18</f>
        <v>37820</v>
      </c>
      <c r="D108" s="173" t="str">
        <f>Yüksek!E18</f>
        <v>EGE ARSLAN (F)</v>
      </c>
      <c r="E108" s="173" t="str">
        <f>Yüksek!F18</f>
        <v>UNCULAR SÜLEYMAN PEKER ORTA OKULU</v>
      </c>
      <c r="F108" s="218">
        <f>Yüksek!AL18</f>
        <v>120</v>
      </c>
      <c r="G108" s="171">
        <f>Yüksek!A18</f>
        <v>9</v>
      </c>
      <c r="H108" s="170" t="s">
        <v>50</v>
      </c>
      <c r="I108" s="176"/>
      <c r="J108" s="170" t="str">
        <f>'YARIŞMA BİLGİLERİ'!$F$21</f>
        <v>Küçük Erkek</v>
      </c>
      <c r="K108" s="173" t="str">
        <f t="shared" si="5"/>
        <v>Gaziantep-2014-15 Öğretim Yılı Okullararası Puanlı  Atletizm Grup Yarışmaları</v>
      </c>
      <c r="L108" s="174" t="str">
        <f>Yüksek!W$4</f>
        <v>25 Nisan 2015 - 11.00</v>
      </c>
      <c r="M108" s="174" t="s">
        <v>324</v>
      </c>
    </row>
    <row r="109" spans="1:13" s="166" customFormat="1" ht="26.25" customHeight="1">
      <c r="A109" s="168">
        <v>107</v>
      </c>
      <c r="B109" s="177" t="s">
        <v>50</v>
      </c>
      <c r="C109" s="169">
        <f>Yüksek!D19</f>
        <v>37828</v>
      </c>
      <c r="D109" s="173" t="str">
        <f>Yüksek!E19</f>
        <v>SEMİH VATAN SEVER (F)</v>
      </c>
      <c r="E109" s="173" t="str">
        <f>Yüksek!F19</f>
        <v>İSTANBUL CAHİT ZARİFOĞLU O.O</v>
      </c>
      <c r="F109" s="218">
        <f>Yüksek!AL19</f>
        <v>120</v>
      </c>
      <c r="G109" s="171">
        <f>Yüksek!A19</f>
        <v>9</v>
      </c>
      <c r="H109" s="170" t="s">
        <v>50</v>
      </c>
      <c r="I109" s="176"/>
      <c r="J109" s="170" t="str">
        <f>'YARIŞMA BİLGİLERİ'!$F$21</f>
        <v>Küçük Erkek</v>
      </c>
      <c r="K109" s="173" t="str">
        <f t="shared" si="5"/>
        <v>Gaziantep-2014-15 Öğretim Yılı Okullararası Puanlı  Atletizm Grup Yarışmaları</v>
      </c>
      <c r="L109" s="174" t="str">
        <f>Yüksek!W$4</f>
        <v>25 Nisan 2015 - 11.00</v>
      </c>
      <c r="M109" s="174" t="s">
        <v>324</v>
      </c>
    </row>
    <row r="110" spans="1:13" s="166" customFormat="1" ht="26.25" customHeight="1">
      <c r="A110" s="168">
        <v>108</v>
      </c>
      <c r="B110" s="177" t="s">
        <v>50</v>
      </c>
      <c r="C110" s="169" t="str">
        <f>Yüksek!D20</f>
        <v>06.03.2003</v>
      </c>
      <c r="D110" s="173" t="str">
        <f>Yüksek!E20</f>
        <v>EREN KARACA</v>
      </c>
      <c r="E110" s="173" t="str">
        <f>Yüksek!F20</f>
        <v>ZONGULDAK CENGİZ TOPEL ORTA OKULU</v>
      </c>
      <c r="F110" s="218">
        <f>Yüksek!AL20</f>
        <v>115</v>
      </c>
      <c r="G110" s="171">
        <f>Yüksek!A20</f>
        <v>13</v>
      </c>
      <c r="H110" s="170" t="s">
        <v>50</v>
      </c>
      <c r="I110" s="176"/>
      <c r="J110" s="170" t="str">
        <f>'YARIŞMA BİLGİLERİ'!$F$21</f>
        <v>Küçük Erkek</v>
      </c>
      <c r="K110" s="173" t="str">
        <f t="shared" si="5"/>
        <v>Gaziantep-2014-15 Öğretim Yılı Okullararası Puanlı  Atletizm Grup Yarışmaları</v>
      </c>
      <c r="L110" s="174" t="str">
        <f>Yüksek!W$4</f>
        <v>25 Nisan 2015 - 11.00</v>
      </c>
      <c r="M110" s="174" t="s">
        <v>324</v>
      </c>
    </row>
    <row r="111" spans="1:13" s="166" customFormat="1" ht="26.25" customHeight="1">
      <c r="A111" s="168">
        <v>109</v>
      </c>
      <c r="B111" s="177" t="s">
        <v>50</v>
      </c>
      <c r="C111" s="169">
        <f>Yüksek!D21</f>
        <v>37713</v>
      </c>
      <c r="D111" s="173" t="str">
        <f>Yüksek!E21</f>
        <v>SEFERCAN OSKAR</v>
      </c>
      <c r="E111" s="173" t="str">
        <f>Yüksek!F21</f>
        <v>EDİRNE KARAKASIM ORTAOKULU</v>
      </c>
      <c r="F111" s="218">
        <f>Yüksek!AL21</f>
        <v>110</v>
      </c>
      <c r="G111" s="171">
        <f>Yüksek!A21</f>
        <v>14</v>
      </c>
      <c r="H111" s="170" t="s">
        <v>50</v>
      </c>
      <c r="I111" s="176"/>
      <c r="J111" s="170" t="str">
        <f>'YARIŞMA BİLGİLERİ'!$F$21</f>
        <v>Küçük Erkek</v>
      </c>
      <c r="K111" s="173" t="str">
        <f t="shared" si="5"/>
        <v>Gaziantep-2014-15 Öğretim Yılı Okullararası Puanlı  Atletizm Grup Yarışmaları</v>
      </c>
      <c r="L111" s="174" t="str">
        <f>Yüksek!W$4</f>
        <v>25 Nisan 2015 - 11.00</v>
      </c>
      <c r="M111" s="174" t="s">
        <v>324</v>
      </c>
    </row>
    <row r="112" spans="1:13" s="166" customFormat="1" ht="26.25" customHeight="1">
      <c r="A112" s="168">
        <v>110</v>
      </c>
      <c r="B112" s="177" t="s">
        <v>50</v>
      </c>
      <c r="C112" s="169">
        <f>Yüksek!D22</f>
        <v>37720</v>
      </c>
      <c r="D112" s="173" t="str">
        <f>Yüksek!E22</f>
        <v>SERCAN PAMUK</v>
      </c>
      <c r="E112" s="173" t="str">
        <f>Yüksek!F22</f>
        <v>KOCAELİ MUSTAFA NECATİ ORTAOKULU</v>
      </c>
      <c r="F112" s="218">
        <f>Yüksek!AL22</f>
        <v>105</v>
      </c>
      <c r="G112" s="171">
        <f>Yüksek!A22</f>
        <v>15</v>
      </c>
      <c r="H112" s="170" t="s">
        <v>50</v>
      </c>
      <c r="I112" s="176"/>
      <c r="J112" s="170" t="str">
        <f>'YARIŞMA BİLGİLERİ'!$F$21</f>
        <v>Küçük Erkek</v>
      </c>
      <c r="K112" s="173" t="str">
        <f t="shared" si="5"/>
        <v>Gaziantep-2014-15 Öğretim Yılı Okullararası Puanlı  Atletizm Grup Yarışmaları</v>
      </c>
      <c r="L112" s="174" t="str">
        <f>Yüksek!W$4</f>
        <v>25 Nisan 2015 - 11.00</v>
      </c>
      <c r="M112" s="174" t="s">
        <v>324</v>
      </c>
    </row>
    <row r="113" spans="1:13" s="166" customFormat="1" ht="26.25" customHeight="1">
      <c r="A113" s="168">
        <v>111</v>
      </c>
      <c r="B113" s="177" t="s">
        <v>50</v>
      </c>
      <c r="C113" s="169">
        <f>Yüksek!D23</f>
        <v>38002</v>
      </c>
      <c r="D113" s="173" t="str">
        <f>Yüksek!E23</f>
        <v>AHMET CAN ALBAYRAK</v>
      </c>
      <c r="E113" s="173" t="str">
        <f>Yüksek!F23</f>
        <v>BARTIN MERKEZ İMAM HATİP ORTAOKULU</v>
      </c>
      <c r="F113" s="218" t="str">
        <f>Yüksek!AL23</f>
        <v>NM</v>
      </c>
      <c r="G113" s="171" t="str">
        <f>Yüksek!A23</f>
        <v>_</v>
      </c>
      <c r="H113" s="170" t="s">
        <v>50</v>
      </c>
      <c r="I113" s="176"/>
      <c r="J113" s="170" t="str">
        <f>'YARIŞMA BİLGİLERİ'!$F$21</f>
        <v>Küçük Erkek</v>
      </c>
      <c r="K113" s="173" t="str">
        <f t="shared" si="5"/>
        <v>Gaziantep-2014-15 Öğretim Yılı Okullararası Puanlı  Atletizm Grup Yarışmaları</v>
      </c>
      <c r="L113" s="174" t="str">
        <f>Yüksek!W$4</f>
        <v>25 Nisan 2015 - 11.00</v>
      </c>
      <c r="M113" s="174" t="s">
        <v>324</v>
      </c>
    </row>
    <row r="114" spans="1:13" s="166" customFormat="1" ht="26.25" customHeight="1">
      <c r="A114" s="168">
        <v>112</v>
      </c>
      <c r="B114" s="177" t="s">
        <v>50</v>
      </c>
      <c r="C114" s="169">
        <f>Yüksek!D24</f>
        <v>37651</v>
      </c>
      <c r="D114" s="173" t="str">
        <f>Yüksek!E24</f>
        <v>MUHAMMED ÇABUK</v>
      </c>
      <c r="E114" s="173" t="str">
        <f>Yüksek!F24</f>
        <v>KURTKÖY ANADOLU İMAM HATİP O.O.</v>
      </c>
      <c r="F114" s="218" t="str">
        <f>Yüksek!AL24</f>
        <v>NM</v>
      </c>
      <c r="G114" s="171" t="str">
        <f>Yüksek!A24</f>
        <v>_</v>
      </c>
      <c r="H114" s="170" t="s">
        <v>50</v>
      </c>
      <c r="I114" s="176"/>
      <c r="J114" s="170" t="str">
        <f>'YARIŞMA BİLGİLERİ'!$F$21</f>
        <v>Küçük Erkek</v>
      </c>
      <c r="K114" s="173" t="str">
        <f t="shared" si="5"/>
        <v>Gaziantep-2014-15 Öğretim Yılı Okullararası Puanlı  Atletizm Grup Yarışmaları</v>
      </c>
      <c r="L114" s="174" t="str">
        <f>Yüksek!W$4</f>
        <v>25 Nisan 2015 - 11.00</v>
      </c>
      <c r="M114" s="174" t="s">
        <v>324</v>
      </c>
    </row>
    <row r="115" spans="1:13" s="166" customFormat="1" ht="26.25" customHeight="1">
      <c r="A115" s="168">
        <v>113</v>
      </c>
      <c r="B115" s="177" t="s">
        <v>50</v>
      </c>
      <c r="C115" s="169">
        <f>Yüksek!D25</f>
        <v>37737</v>
      </c>
      <c r="D115" s="173" t="str">
        <f>Yüksek!E25</f>
        <v>EGEMEN ERDEN (F)</v>
      </c>
      <c r="E115" s="173" t="str">
        <f>Yüksek!F25</f>
        <v>İSTANBUL FMV ÖZEL AYAZAĞA IŞIK O.O</v>
      </c>
      <c r="F115" s="218" t="str">
        <f>Yüksek!AL25</f>
        <v>DNS</v>
      </c>
      <c r="G115" s="171" t="str">
        <f>Yüksek!A25</f>
        <v>_</v>
      </c>
      <c r="H115" s="170" t="s">
        <v>50</v>
      </c>
      <c r="I115" s="176"/>
      <c r="J115" s="170" t="str">
        <f>'YARIŞMA BİLGİLERİ'!$F$21</f>
        <v>Küçük Erkek</v>
      </c>
      <c r="K115" s="173" t="str">
        <f t="shared" si="5"/>
        <v>Gaziantep-2014-15 Öğretim Yılı Okullararası Puanlı  Atletizm Grup Yarışmaları</v>
      </c>
      <c r="L115" s="174" t="str">
        <f>Yüksek!W$4</f>
        <v>25 Nisan 2015 - 11.00</v>
      </c>
      <c r="M115" s="174" t="s">
        <v>324</v>
      </c>
    </row>
    <row r="116" spans="1:13" s="166" customFormat="1" ht="26.25" customHeight="1">
      <c r="A116" s="168">
        <v>114</v>
      </c>
      <c r="B116" s="177" t="s">
        <v>50</v>
      </c>
      <c r="C116" s="169">
        <f>Yüksek!D26</f>
        <v>37678</v>
      </c>
      <c r="D116" s="173" t="str">
        <f>Yüksek!E26</f>
        <v>ARDA TAŞBAŞ (F)</v>
      </c>
      <c r="E116" s="173" t="str">
        <f>Yüksek!F26</f>
        <v>İSTANBUL KÜLTÜR 2000 ORTA OKULU</v>
      </c>
      <c r="F116" s="218" t="str">
        <f>Yüksek!AL26</f>
        <v>DNS</v>
      </c>
      <c r="G116" s="171" t="str">
        <f>Yüksek!A26</f>
        <v>_</v>
      </c>
      <c r="H116" s="170" t="s">
        <v>50</v>
      </c>
      <c r="I116" s="176"/>
      <c r="J116" s="170" t="str">
        <f>'YARIŞMA BİLGİLERİ'!$F$21</f>
        <v>Küçük Erkek</v>
      </c>
      <c r="K116" s="173" t="str">
        <f t="shared" si="5"/>
        <v>Gaziantep-2014-15 Öğretim Yılı Okullararası Puanlı  Atletizm Grup Yarışmaları</v>
      </c>
      <c r="L116" s="174" t="str">
        <f>Yüksek!W$4</f>
        <v>25 Nisan 2015 - 11.00</v>
      </c>
      <c r="M116" s="174" t="s">
        <v>324</v>
      </c>
    </row>
    <row r="117" spans="1:13" s="166" customFormat="1" ht="26.25" customHeight="1">
      <c r="A117" s="168">
        <v>115</v>
      </c>
      <c r="B117" s="177" t="s">
        <v>50</v>
      </c>
      <c r="C117" s="169" t="str">
        <f>Yüksek!D27</f>
        <v/>
      </c>
      <c r="D117" s="173" t="str">
        <f>Yüksek!E27</f>
        <v/>
      </c>
      <c r="E117" s="173" t="str">
        <f>Yüksek!F27</f>
        <v/>
      </c>
      <c r="F117" s="218">
        <f>Yüksek!AL27</f>
        <v>0</v>
      </c>
      <c r="G117" s="171" t="str">
        <f>Yüksek!A27</f>
        <v>_</v>
      </c>
      <c r="H117" s="170" t="s">
        <v>50</v>
      </c>
      <c r="I117" s="176"/>
      <c r="J117" s="170" t="str">
        <f>'YARIŞMA BİLGİLERİ'!$F$21</f>
        <v>Küçük Erkek</v>
      </c>
      <c r="K117" s="173" t="str">
        <f t="shared" si="5"/>
        <v>Gaziantep-2014-15 Öğretim Yılı Okullararası Puanlı  Atletizm Grup Yarışmaları</v>
      </c>
      <c r="L117" s="174" t="str">
        <f>Yüksek!W$4</f>
        <v>25 Nisan 2015 - 11.00</v>
      </c>
      <c r="M117" s="174" t="s">
        <v>324</v>
      </c>
    </row>
    <row r="118" spans="1:13" s="166" customFormat="1" ht="26.25" customHeight="1">
      <c r="A118" s="168">
        <v>116</v>
      </c>
      <c r="B118" s="177" t="s">
        <v>50</v>
      </c>
      <c r="C118" s="169" t="str">
        <f>Yüksek!D28</f>
        <v/>
      </c>
      <c r="D118" s="173" t="str">
        <f>Yüksek!E28</f>
        <v/>
      </c>
      <c r="E118" s="173" t="str">
        <f>Yüksek!F28</f>
        <v/>
      </c>
      <c r="F118" s="218">
        <f>Yüksek!AL28</f>
        <v>0</v>
      </c>
      <c r="G118" s="171">
        <f>Yüksek!A28</f>
        <v>0</v>
      </c>
      <c r="H118" s="170" t="s">
        <v>50</v>
      </c>
      <c r="I118" s="176"/>
      <c r="J118" s="170" t="str">
        <f>'YARIŞMA BİLGİLERİ'!$F$21</f>
        <v>Küçük Erkek</v>
      </c>
      <c r="K118" s="173" t="str">
        <f t="shared" si="5"/>
        <v>Gaziantep-2014-15 Öğretim Yılı Okullararası Puanlı  Atletizm Grup Yarışmaları</v>
      </c>
      <c r="L118" s="174" t="str">
        <f>Yüksek!W$4</f>
        <v>25 Nisan 2015 - 11.00</v>
      </c>
      <c r="M118" s="174" t="s">
        <v>324</v>
      </c>
    </row>
    <row r="119" spans="1:13" s="166" customFormat="1" ht="26.25" customHeight="1">
      <c r="A119" s="168">
        <v>117</v>
      </c>
      <c r="B119" s="177" t="s">
        <v>50</v>
      </c>
      <c r="C119" s="169" t="str">
        <f>Yüksek!D29</f>
        <v/>
      </c>
      <c r="D119" s="173" t="str">
        <f>Yüksek!E29</f>
        <v/>
      </c>
      <c r="E119" s="173" t="str">
        <f>Yüksek!F29</f>
        <v/>
      </c>
      <c r="F119" s="218">
        <f>Yüksek!AL29</f>
        <v>0</v>
      </c>
      <c r="G119" s="171">
        <f>Yüksek!A29</f>
        <v>0</v>
      </c>
      <c r="H119" s="170" t="s">
        <v>50</v>
      </c>
      <c r="I119" s="176"/>
      <c r="J119" s="170" t="str">
        <f>'YARIŞMA BİLGİLERİ'!$F$21</f>
        <v>Küçük Erkek</v>
      </c>
      <c r="K119" s="173" t="str">
        <f t="shared" si="5"/>
        <v>Gaziantep-2014-15 Öğretim Yılı Okullararası Puanlı  Atletizm Grup Yarışmaları</v>
      </c>
      <c r="L119" s="174" t="str">
        <f>Yüksek!W$4</f>
        <v>25 Nisan 2015 - 11.00</v>
      </c>
      <c r="M119" s="174" t="s">
        <v>324</v>
      </c>
    </row>
    <row r="120" spans="1:13" s="166" customFormat="1" ht="26.25" customHeight="1">
      <c r="A120" s="168">
        <v>118</v>
      </c>
      <c r="B120" s="177" t="s">
        <v>50</v>
      </c>
      <c r="C120" s="169" t="str">
        <f>Yüksek!D30</f>
        <v/>
      </c>
      <c r="D120" s="173" t="str">
        <f>Yüksek!E30</f>
        <v/>
      </c>
      <c r="E120" s="173" t="str">
        <f>Yüksek!F30</f>
        <v/>
      </c>
      <c r="F120" s="218">
        <f>Yüksek!AL30</f>
        <v>0</v>
      </c>
      <c r="G120" s="171">
        <f>Yüksek!A30</f>
        <v>0</v>
      </c>
      <c r="H120" s="170" t="s">
        <v>50</v>
      </c>
      <c r="I120" s="176"/>
      <c r="J120" s="170" t="str">
        <f>'YARIŞMA BİLGİLERİ'!$F$21</f>
        <v>Küçük Erkek</v>
      </c>
      <c r="K120" s="173" t="str">
        <f t="shared" si="5"/>
        <v>Gaziantep-2014-15 Öğretim Yılı Okullararası Puanlı  Atletizm Grup Yarışmaları</v>
      </c>
      <c r="L120" s="174" t="str">
        <f>Yüksek!W$4</f>
        <v>25 Nisan 2015 - 11.00</v>
      </c>
      <c r="M120" s="174" t="s">
        <v>324</v>
      </c>
    </row>
    <row r="121" spans="1:13" s="166" customFormat="1" ht="26.25" customHeight="1">
      <c r="A121" s="168">
        <v>119</v>
      </c>
      <c r="B121" s="177" t="s">
        <v>50</v>
      </c>
      <c r="C121" s="169" t="str">
        <f>Yüksek!D31</f>
        <v/>
      </c>
      <c r="D121" s="173" t="str">
        <f>Yüksek!E31</f>
        <v/>
      </c>
      <c r="E121" s="173" t="str">
        <f>Yüksek!F31</f>
        <v/>
      </c>
      <c r="F121" s="218">
        <f>Yüksek!AL31</f>
        <v>0</v>
      </c>
      <c r="G121" s="171">
        <f>Yüksek!A31</f>
        <v>0</v>
      </c>
      <c r="H121" s="170" t="s">
        <v>50</v>
      </c>
      <c r="I121" s="176"/>
      <c r="J121" s="170" t="str">
        <f>'YARIŞMA BİLGİLERİ'!$F$21</f>
        <v>Küçük Erkek</v>
      </c>
      <c r="K121" s="173" t="str">
        <f t="shared" si="5"/>
        <v>Gaziantep-2014-15 Öğretim Yılı Okullararası Puanlı  Atletizm Grup Yarışmaları</v>
      </c>
      <c r="L121" s="174" t="str">
        <f>Yüksek!W$4</f>
        <v>25 Nisan 2015 - 11.00</v>
      </c>
      <c r="M121" s="174" t="s">
        <v>324</v>
      </c>
    </row>
    <row r="122" spans="1:13" s="166" customFormat="1" ht="26.25" customHeight="1">
      <c r="A122" s="168">
        <v>120</v>
      </c>
      <c r="B122" s="177" t="s">
        <v>50</v>
      </c>
      <c r="C122" s="169" t="str">
        <f>Yüksek!D32</f>
        <v/>
      </c>
      <c r="D122" s="173" t="str">
        <f>Yüksek!E32</f>
        <v/>
      </c>
      <c r="E122" s="173" t="str">
        <f>Yüksek!F32</f>
        <v/>
      </c>
      <c r="F122" s="218">
        <f>Yüksek!AL32</f>
        <v>0</v>
      </c>
      <c r="G122" s="171">
        <f>Yüksek!A32</f>
        <v>0</v>
      </c>
      <c r="H122" s="170" t="s">
        <v>50</v>
      </c>
      <c r="I122" s="176"/>
      <c r="J122" s="170" t="str">
        <f>'YARIŞMA BİLGİLERİ'!$F$21</f>
        <v>Küçük Erkek</v>
      </c>
      <c r="K122" s="173" t="str">
        <f t="shared" si="5"/>
        <v>Gaziantep-2014-15 Öğretim Yılı Okullararası Puanlı  Atletizm Grup Yarışmaları</v>
      </c>
      <c r="L122" s="174" t="str">
        <f>Yüksek!W$4</f>
        <v>25 Nisan 2015 - 11.00</v>
      </c>
      <c r="M122" s="174" t="s">
        <v>324</v>
      </c>
    </row>
    <row r="123" spans="1:13" s="166" customFormat="1" ht="26.25" customHeight="1">
      <c r="A123" s="168">
        <v>121</v>
      </c>
      <c r="B123" s="177" t="s">
        <v>320</v>
      </c>
      <c r="C123" s="169">
        <f>'1000m.'!C8</f>
        <v>37975</v>
      </c>
      <c r="D123" s="173" t="str">
        <f>'1000m.'!D8</f>
        <v>CEMAL KAYA</v>
      </c>
      <c r="E123" s="173" t="str">
        <f>'1000m.'!E8</f>
        <v>KOCAELİ MUSTAFA NECATİ ORTAOKULU</v>
      </c>
      <c r="F123" s="219">
        <f>'1000m.'!F8</f>
        <v>30591</v>
      </c>
      <c r="G123" s="171">
        <f>'1000m.'!A8</f>
        <v>1</v>
      </c>
      <c r="H123" s="170" t="s">
        <v>320</v>
      </c>
      <c r="I123" s="176"/>
      <c r="J123" s="170" t="str">
        <f>'YARIŞMA BİLGİLERİ'!$F$21</f>
        <v>Küçük Erkek</v>
      </c>
      <c r="K123" s="173" t="str">
        <f>CONCATENATE(K$1,"-",A$1)</f>
        <v>Gaziantep-2014-15 Öğretim Yılı Okullararası Puanlı  Atletizm Grup Yarışmaları</v>
      </c>
      <c r="L123" s="174" t="str">
        <f>'1000m.'!N$4</f>
        <v>26 Nisan 2015 - 10.30</v>
      </c>
      <c r="M123" s="174" t="s">
        <v>324</v>
      </c>
    </row>
    <row r="124" spans="1:13" s="166" customFormat="1" ht="26.25" customHeight="1">
      <c r="A124" s="168">
        <v>122</v>
      </c>
      <c r="B124" s="177" t="s">
        <v>320</v>
      </c>
      <c r="C124" s="169">
        <f>'1000m.'!C9</f>
        <v>37988</v>
      </c>
      <c r="D124" s="173" t="str">
        <f>'1000m.'!D9</f>
        <v>AHMET KELEK</v>
      </c>
      <c r="E124" s="173" t="str">
        <f>'1000m.'!E9</f>
        <v>ESKİŞEHİR ŞEHİT ALİ GAFFAR OKKAN ORTAOKULU</v>
      </c>
      <c r="F124" s="219">
        <f>'1000m.'!F9</f>
        <v>31534</v>
      </c>
      <c r="G124" s="171">
        <f>'1000m.'!A9</f>
        <v>2</v>
      </c>
      <c r="H124" s="170" t="s">
        <v>320</v>
      </c>
      <c r="I124" s="176"/>
      <c r="J124" s="170" t="str">
        <f>'YARIŞMA BİLGİLERİ'!$F$21</f>
        <v>Küçük Erkek</v>
      </c>
      <c r="K124" s="173" t="str">
        <f t="shared" ref="K124:K147" si="6">CONCATENATE(K$1,"-",A$1)</f>
        <v>Gaziantep-2014-15 Öğretim Yılı Okullararası Puanlı  Atletizm Grup Yarışmaları</v>
      </c>
      <c r="L124" s="174" t="str">
        <f>'1000m.'!N$4</f>
        <v>26 Nisan 2015 - 10.30</v>
      </c>
      <c r="M124" s="174" t="s">
        <v>324</v>
      </c>
    </row>
    <row r="125" spans="1:13" s="166" customFormat="1" ht="26.25" customHeight="1">
      <c r="A125" s="168">
        <v>123</v>
      </c>
      <c r="B125" s="177" t="s">
        <v>320</v>
      </c>
      <c r="C125" s="169" t="str">
        <f>'1000m.'!C10</f>
        <v>01,01,2003</v>
      </c>
      <c r="D125" s="173" t="str">
        <f>'1000m.'!D10</f>
        <v>EMİR KADAL</v>
      </c>
      <c r="E125" s="173" t="str">
        <f>'1000m.'!E10</f>
        <v>İSTANBUL ŞEHİT ÖĞRETMEN AHMET ONAY ORTA OKULU</v>
      </c>
      <c r="F125" s="219">
        <f>'1000m.'!F10</f>
        <v>32298</v>
      </c>
      <c r="G125" s="171">
        <f>'1000m.'!A10</f>
        <v>3</v>
      </c>
      <c r="H125" s="170" t="s">
        <v>320</v>
      </c>
      <c r="I125" s="176"/>
      <c r="J125" s="170" t="str">
        <f>'YARIŞMA BİLGİLERİ'!$F$21</f>
        <v>Küçük Erkek</v>
      </c>
      <c r="K125" s="173" t="str">
        <f t="shared" si="6"/>
        <v>Gaziantep-2014-15 Öğretim Yılı Okullararası Puanlı  Atletizm Grup Yarışmaları</v>
      </c>
      <c r="L125" s="174" t="str">
        <f>'1000m.'!N$4</f>
        <v>26 Nisan 2015 - 10.30</v>
      </c>
      <c r="M125" s="174" t="s">
        <v>324</v>
      </c>
    </row>
    <row r="126" spans="1:13" s="166" customFormat="1" ht="26.25" customHeight="1">
      <c r="A126" s="168">
        <v>124</v>
      </c>
      <c r="B126" s="177" t="s">
        <v>320</v>
      </c>
      <c r="C126" s="169">
        <f>'1000m.'!C11</f>
        <v>37785</v>
      </c>
      <c r="D126" s="173" t="str">
        <f>'1000m.'!D11</f>
        <v>MEHMET BOZAK</v>
      </c>
      <c r="E126" s="173" t="str">
        <f>'1000m.'!E11</f>
        <v>İZMİR EVİN LEBLEBİCİOĞLU ORTAOKULU</v>
      </c>
      <c r="F126" s="219">
        <f>'1000m.'!F11</f>
        <v>32528</v>
      </c>
      <c r="G126" s="171">
        <f>'1000m.'!A11</f>
        <v>4</v>
      </c>
      <c r="H126" s="170" t="s">
        <v>320</v>
      </c>
      <c r="I126" s="176"/>
      <c r="J126" s="170" t="str">
        <f>'YARIŞMA BİLGİLERİ'!$F$21</f>
        <v>Küçük Erkek</v>
      </c>
      <c r="K126" s="173" t="str">
        <f t="shared" si="6"/>
        <v>Gaziantep-2014-15 Öğretim Yılı Okullararası Puanlı  Atletizm Grup Yarışmaları</v>
      </c>
      <c r="L126" s="174" t="str">
        <f>'1000m.'!N$4</f>
        <v>26 Nisan 2015 - 10.30</v>
      </c>
      <c r="M126" s="174" t="s">
        <v>324</v>
      </c>
    </row>
    <row r="127" spans="1:13" s="166" customFormat="1" ht="26.25" customHeight="1">
      <c r="A127" s="168">
        <v>125</v>
      </c>
      <c r="B127" s="177" t="s">
        <v>320</v>
      </c>
      <c r="C127" s="169">
        <f>'1000m.'!C12</f>
        <v>37883</v>
      </c>
      <c r="D127" s="173" t="str">
        <f>'1000m.'!D12</f>
        <v>TAHA BARTU KURUOĞLU</v>
      </c>
      <c r="E127" s="173" t="str">
        <f>'1000m.'!E12</f>
        <v>BURSA ŞEHİT BAKIMCI ONBAŞI TOLGA TAŞTAN ORTAOKULU</v>
      </c>
      <c r="F127" s="219">
        <f>'1000m.'!F12</f>
        <v>32590</v>
      </c>
      <c r="G127" s="171">
        <f>'1000m.'!A12</f>
        <v>5</v>
      </c>
      <c r="H127" s="170" t="s">
        <v>320</v>
      </c>
      <c r="I127" s="176"/>
      <c r="J127" s="170" t="str">
        <f>'YARIŞMA BİLGİLERİ'!$F$21</f>
        <v>Küçük Erkek</v>
      </c>
      <c r="K127" s="173" t="str">
        <f t="shared" si="6"/>
        <v>Gaziantep-2014-15 Öğretim Yılı Okullararası Puanlı  Atletizm Grup Yarışmaları</v>
      </c>
      <c r="L127" s="174" t="str">
        <f>'1000m.'!N$4</f>
        <v>26 Nisan 2015 - 10.30</v>
      </c>
      <c r="M127" s="174" t="s">
        <v>324</v>
      </c>
    </row>
    <row r="128" spans="1:13" s="166" customFormat="1" ht="26.25" customHeight="1">
      <c r="A128" s="168">
        <v>126</v>
      </c>
      <c r="B128" s="177" t="s">
        <v>320</v>
      </c>
      <c r="C128" s="169" t="str">
        <f>'1000m.'!C13</f>
        <v>06.03.2003</v>
      </c>
      <c r="D128" s="173" t="str">
        <f>'1000m.'!D13</f>
        <v>EREN KARACA</v>
      </c>
      <c r="E128" s="173" t="str">
        <f>'1000m.'!E13</f>
        <v>ZONGULDAK CENGİZ TOPEL ORTA OKULU</v>
      </c>
      <c r="F128" s="219">
        <f>'1000m.'!F13</f>
        <v>32817</v>
      </c>
      <c r="G128" s="171">
        <f>'1000m.'!A13</f>
        <v>6</v>
      </c>
      <c r="H128" s="170" t="s">
        <v>320</v>
      </c>
      <c r="I128" s="176"/>
      <c r="J128" s="170" t="str">
        <f>'YARIŞMA BİLGİLERİ'!$F$21</f>
        <v>Küçük Erkek</v>
      </c>
      <c r="K128" s="173" t="str">
        <f t="shared" si="6"/>
        <v>Gaziantep-2014-15 Öğretim Yılı Okullararası Puanlı  Atletizm Grup Yarışmaları</v>
      </c>
      <c r="L128" s="174" t="str">
        <f>'1000m.'!N$4</f>
        <v>26 Nisan 2015 - 10.30</v>
      </c>
      <c r="M128" s="174" t="s">
        <v>324</v>
      </c>
    </row>
    <row r="129" spans="1:13" s="166" customFormat="1" ht="26.25" customHeight="1">
      <c r="A129" s="168">
        <v>127</v>
      </c>
      <c r="B129" s="177" t="s">
        <v>320</v>
      </c>
      <c r="C129" s="169">
        <f>'1000m.'!C14</f>
        <v>37746</v>
      </c>
      <c r="D129" s="173" t="str">
        <f>'1000m.'!D14</f>
        <v>ABDULLAH BİLGİN</v>
      </c>
      <c r="E129" s="173" t="str">
        <f>'1000m.'!E14</f>
        <v>KURTKÖY ANADOLU İMAM HATİP O.O.</v>
      </c>
      <c r="F129" s="219">
        <f>'1000m.'!F14</f>
        <v>33251</v>
      </c>
      <c r="G129" s="171">
        <f>'1000m.'!A14</f>
        <v>7</v>
      </c>
      <c r="H129" s="170" t="s">
        <v>320</v>
      </c>
      <c r="I129" s="176"/>
      <c r="J129" s="170" t="str">
        <f>'YARIŞMA BİLGİLERİ'!$F$21</f>
        <v>Küçük Erkek</v>
      </c>
      <c r="K129" s="173" t="str">
        <f t="shared" si="6"/>
        <v>Gaziantep-2014-15 Öğretim Yılı Okullararası Puanlı  Atletizm Grup Yarışmaları</v>
      </c>
      <c r="L129" s="174" t="str">
        <f>'1000m.'!N$4</f>
        <v>26 Nisan 2015 - 10.30</v>
      </c>
      <c r="M129" s="174" t="s">
        <v>324</v>
      </c>
    </row>
    <row r="130" spans="1:13" s="166" customFormat="1" ht="26.25" customHeight="1">
      <c r="A130" s="168">
        <v>128</v>
      </c>
      <c r="B130" s="177" t="s">
        <v>320</v>
      </c>
      <c r="C130" s="169">
        <f>'1000m.'!C15</f>
        <v>2052003</v>
      </c>
      <c r="D130" s="173" t="str">
        <f>'1000m.'!D15</f>
        <v>TURGAY ERDOĞAN</v>
      </c>
      <c r="E130" s="173" t="str">
        <f>'1000m.'!E15</f>
        <v>BOZÜYÜK YAVUZ SULTAN SELİM ORTAOKULU</v>
      </c>
      <c r="F130" s="219">
        <f>'1000m.'!F15</f>
        <v>33338</v>
      </c>
      <c r="G130" s="171">
        <f>'1000m.'!A15</f>
        <v>8</v>
      </c>
      <c r="H130" s="170" t="s">
        <v>320</v>
      </c>
      <c r="I130" s="176"/>
      <c r="J130" s="170" t="str">
        <f>'YARIŞMA BİLGİLERİ'!$F$21</f>
        <v>Küçük Erkek</v>
      </c>
      <c r="K130" s="173" t="str">
        <f t="shared" si="6"/>
        <v>Gaziantep-2014-15 Öğretim Yılı Okullararası Puanlı  Atletizm Grup Yarışmaları</v>
      </c>
      <c r="L130" s="174" t="str">
        <f>'1000m.'!N$4</f>
        <v>26 Nisan 2015 - 10.30</v>
      </c>
      <c r="M130" s="174" t="s">
        <v>324</v>
      </c>
    </row>
    <row r="131" spans="1:13" s="166" customFormat="1" ht="26.25" customHeight="1">
      <c r="A131" s="168">
        <v>129</v>
      </c>
      <c r="B131" s="177" t="s">
        <v>320</v>
      </c>
      <c r="C131" s="169" t="str">
        <f>'1000m.'!C16</f>
        <v>03.11.2003</v>
      </c>
      <c r="D131" s="173" t="str">
        <f>'1000m.'!D16</f>
        <v>EMRE YAVUZ</v>
      </c>
      <c r="E131" s="173" t="str">
        <f>'1000m.'!E16</f>
        <v>KIRKLARELİ CUMHURİYET ORTAOKULU</v>
      </c>
      <c r="F131" s="219">
        <f>'1000m.'!F16</f>
        <v>33775</v>
      </c>
      <c r="G131" s="171">
        <f>'1000m.'!A16</f>
        <v>9</v>
      </c>
      <c r="H131" s="170" t="s">
        <v>320</v>
      </c>
      <c r="I131" s="176"/>
      <c r="J131" s="170" t="str">
        <f>'YARIŞMA BİLGİLERİ'!$F$21</f>
        <v>Küçük Erkek</v>
      </c>
      <c r="K131" s="173" t="str">
        <f t="shared" si="6"/>
        <v>Gaziantep-2014-15 Öğretim Yılı Okullararası Puanlı  Atletizm Grup Yarışmaları</v>
      </c>
      <c r="L131" s="174" t="str">
        <f>'1000m.'!N$4</f>
        <v>26 Nisan 2015 - 10.30</v>
      </c>
      <c r="M131" s="174" t="s">
        <v>324</v>
      </c>
    </row>
    <row r="132" spans="1:13" s="166" customFormat="1" ht="26.25" customHeight="1">
      <c r="A132" s="168">
        <v>130</v>
      </c>
      <c r="B132" s="177" t="s">
        <v>320</v>
      </c>
      <c r="C132" s="169">
        <f>'1000m.'!C17</f>
        <v>37735</v>
      </c>
      <c r="D132" s="173" t="str">
        <f>'1000m.'!D17</f>
        <v>ÖMER KURT</v>
      </c>
      <c r="E132" s="173" t="str">
        <f>'1000m.'!E17</f>
        <v>SAKARYA AŞAĞI KİRAZCA O.O</v>
      </c>
      <c r="F132" s="219">
        <f>'1000m.'!F17</f>
        <v>33847</v>
      </c>
      <c r="G132" s="171">
        <f>'1000m.'!A17</f>
        <v>10</v>
      </c>
      <c r="H132" s="170" t="s">
        <v>320</v>
      </c>
      <c r="I132" s="176"/>
      <c r="J132" s="170" t="str">
        <f>'YARIŞMA BİLGİLERİ'!$F$21</f>
        <v>Küçük Erkek</v>
      </c>
      <c r="K132" s="173" t="str">
        <f t="shared" si="6"/>
        <v>Gaziantep-2014-15 Öğretim Yılı Okullararası Puanlı  Atletizm Grup Yarışmaları</v>
      </c>
      <c r="L132" s="174" t="str">
        <f>'1000m.'!N$4</f>
        <v>26 Nisan 2015 - 10.30</v>
      </c>
      <c r="M132" s="174" t="s">
        <v>324</v>
      </c>
    </row>
    <row r="133" spans="1:13" s="166" customFormat="1" ht="26.25" customHeight="1">
      <c r="A133" s="168">
        <v>131</v>
      </c>
      <c r="B133" s="177" t="s">
        <v>320</v>
      </c>
      <c r="C133" s="169">
        <f>'1000m.'!C18</f>
        <v>37698</v>
      </c>
      <c r="D133" s="173" t="str">
        <f>'1000m.'!D18</f>
        <v>BARIŞ DEMİREL</v>
      </c>
      <c r="E133" s="173" t="str">
        <f>'1000m.'!E18</f>
        <v>ÇORLU ORTAOKULU</v>
      </c>
      <c r="F133" s="219">
        <f>'1000m.'!F18</f>
        <v>34264</v>
      </c>
      <c r="G133" s="171">
        <f>'1000m.'!A18</f>
        <v>11</v>
      </c>
      <c r="H133" s="170" t="s">
        <v>320</v>
      </c>
      <c r="I133" s="176"/>
      <c r="J133" s="170" t="str">
        <f>'YARIŞMA BİLGİLERİ'!$F$21</f>
        <v>Küçük Erkek</v>
      </c>
      <c r="K133" s="173" t="str">
        <f t="shared" si="6"/>
        <v>Gaziantep-2014-15 Öğretim Yılı Okullararası Puanlı  Atletizm Grup Yarışmaları</v>
      </c>
      <c r="L133" s="174" t="str">
        <f>'1000m.'!N$4</f>
        <v>26 Nisan 2015 - 10.30</v>
      </c>
      <c r="M133" s="174" t="s">
        <v>324</v>
      </c>
    </row>
    <row r="134" spans="1:13" s="166" customFormat="1" ht="26.25" customHeight="1">
      <c r="A134" s="168">
        <v>132</v>
      </c>
      <c r="B134" s="177" t="s">
        <v>320</v>
      </c>
      <c r="C134" s="169">
        <f>'1000m.'!C19</f>
        <v>37913</v>
      </c>
      <c r="D134" s="173" t="str">
        <f>'1000m.'!D19</f>
        <v>ONUR ÇOLAK</v>
      </c>
      <c r="E134" s="173" t="str">
        <f>'1000m.'!E19</f>
        <v>BARTIN MERKEZ İMAM HATİP ORTAOKULU</v>
      </c>
      <c r="F134" s="219">
        <f>'1000m.'!F19</f>
        <v>34696</v>
      </c>
      <c r="G134" s="171">
        <f>'1000m.'!A19</f>
        <v>12</v>
      </c>
      <c r="H134" s="170" t="s">
        <v>320</v>
      </c>
      <c r="I134" s="176"/>
      <c r="J134" s="170" t="str">
        <f>'YARIŞMA BİLGİLERİ'!$F$21</f>
        <v>Küçük Erkek</v>
      </c>
      <c r="K134" s="173" t="str">
        <f t="shared" si="6"/>
        <v>Gaziantep-2014-15 Öğretim Yılı Okullararası Puanlı  Atletizm Grup Yarışmaları</v>
      </c>
      <c r="L134" s="174" t="str">
        <f>'1000m.'!N$4</f>
        <v>26 Nisan 2015 - 10.30</v>
      </c>
      <c r="M134" s="174" t="s">
        <v>324</v>
      </c>
    </row>
    <row r="135" spans="1:13" s="166" customFormat="1" ht="26.25" customHeight="1">
      <c r="A135" s="168">
        <v>133</v>
      </c>
      <c r="B135" s="177" t="s">
        <v>320</v>
      </c>
      <c r="C135" s="169">
        <f>'1000m.'!C20</f>
        <v>37713</v>
      </c>
      <c r="D135" s="173" t="str">
        <f>'1000m.'!D20</f>
        <v>SEFERCAN OSKAR</v>
      </c>
      <c r="E135" s="173" t="str">
        <f>'1000m.'!E20</f>
        <v>EDİRNE KARAKASIM ORTAOKULU</v>
      </c>
      <c r="F135" s="219">
        <f>'1000m.'!F20</f>
        <v>34887</v>
      </c>
      <c r="G135" s="171">
        <f>'1000m.'!A20</f>
        <v>13</v>
      </c>
      <c r="H135" s="170" t="s">
        <v>320</v>
      </c>
      <c r="I135" s="176"/>
      <c r="J135" s="170" t="str">
        <f>'YARIŞMA BİLGİLERİ'!$F$21</f>
        <v>Küçük Erkek</v>
      </c>
      <c r="K135" s="173" t="str">
        <f t="shared" si="6"/>
        <v>Gaziantep-2014-15 Öğretim Yılı Okullararası Puanlı  Atletizm Grup Yarışmaları</v>
      </c>
      <c r="L135" s="174" t="str">
        <f>'1000m.'!N$4</f>
        <v>26 Nisan 2015 - 10.30</v>
      </c>
      <c r="M135" s="174" t="s">
        <v>324</v>
      </c>
    </row>
    <row r="136" spans="1:13" s="166" customFormat="1" ht="26.25" customHeight="1">
      <c r="A136" s="168">
        <v>134</v>
      </c>
      <c r="B136" s="177" t="s">
        <v>320</v>
      </c>
      <c r="C136" s="169">
        <f>'1000m.'!C21</f>
        <v>0</v>
      </c>
      <c r="D136" s="173">
        <f>'1000m.'!D21</f>
        <v>0</v>
      </c>
      <c r="E136" s="173">
        <f>'1000m.'!E21</f>
        <v>0</v>
      </c>
      <c r="F136" s="219">
        <f>'1000m.'!F21</f>
        <v>0</v>
      </c>
      <c r="G136" s="171" t="str">
        <f>'1000m.'!A21</f>
        <v>_</v>
      </c>
      <c r="H136" s="170" t="s">
        <v>320</v>
      </c>
      <c r="I136" s="176"/>
      <c r="J136" s="170" t="str">
        <f>'YARIŞMA BİLGİLERİ'!$F$21</f>
        <v>Küçük Erkek</v>
      </c>
      <c r="K136" s="173" t="str">
        <f t="shared" si="6"/>
        <v>Gaziantep-2014-15 Öğretim Yılı Okullararası Puanlı  Atletizm Grup Yarışmaları</v>
      </c>
      <c r="L136" s="174" t="str">
        <f>'1000m.'!N$4</f>
        <v>26 Nisan 2015 - 10.30</v>
      </c>
      <c r="M136" s="174" t="s">
        <v>324</v>
      </c>
    </row>
    <row r="137" spans="1:13" s="166" customFormat="1" ht="26.25" customHeight="1">
      <c r="A137" s="168">
        <v>135</v>
      </c>
      <c r="B137" s="177" t="s">
        <v>320</v>
      </c>
      <c r="C137" s="169">
        <f>'1000m.'!C22</f>
        <v>0</v>
      </c>
      <c r="D137" s="173">
        <f>'1000m.'!D22</f>
        <v>0</v>
      </c>
      <c r="E137" s="173">
        <f>'1000m.'!E22</f>
        <v>0</v>
      </c>
      <c r="F137" s="219">
        <f>'1000m.'!F22</f>
        <v>0</v>
      </c>
      <c r="G137" s="171">
        <f>'1000m.'!A22</f>
        <v>0</v>
      </c>
      <c r="H137" s="170" t="s">
        <v>320</v>
      </c>
      <c r="I137" s="176"/>
      <c r="J137" s="170" t="str">
        <f>'YARIŞMA BİLGİLERİ'!$F$21</f>
        <v>Küçük Erkek</v>
      </c>
      <c r="K137" s="173" t="str">
        <f t="shared" si="6"/>
        <v>Gaziantep-2014-15 Öğretim Yılı Okullararası Puanlı  Atletizm Grup Yarışmaları</v>
      </c>
      <c r="L137" s="174" t="str">
        <f>'1000m.'!N$4</f>
        <v>26 Nisan 2015 - 10.30</v>
      </c>
      <c r="M137" s="174" t="s">
        <v>324</v>
      </c>
    </row>
    <row r="138" spans="1:13" s="166" customFormat="1" ht="26.25" customHeight="1">
      <c r="A138" s="168">
        <v>136</v>
      </c>
      <c r="B138" s="177" t="s">
        <v>320</v>
      </c>
      <c r="C138" s="169">
        <f>'1000m.'!C23</f>
        <v>0</v>
      </c>
      <c r="D138" s="173">
        <f>'1000m.'!D23</f>
        <v>0</v>
      </c>
      <c r="E138" s="173">
        <f>'1000m.'!E23</f>
        <v>0</v>
      </c>
      <c r="F138" s="219">
        <f>'1000m.'!F23</f>
        <v>0</v>
      </c>
      <c r="G138" s="171">
        <f>'1000m.'!A23</f>
        <v>0</v>
      </c>
      <c r="H138" s="170" t="s">
        <v>320</v>
      </c>
      <c r="I138" s="176"/>
      <c r="J138" s="170" t="str">
        <f>'YARIŞMA BİLGİLERİ'!$F$21</f>
        <v>Küçük Erkek</v>
      </c>
      <c r="K138" s="173" t="str">
        <f t="shared" si="6"/>
        <v>Gaziantep-2014-15 Öğretim Yılı Okullararası Puanlı  Atletizm Grup Yarışmaları</v>
      </c>
      <c r="L138" s="174" t="str">
        <f>'1000m.'!N$4</f>
        <v>26 Nisan 2015 - 10.30</v>
      </c>
      <c r="M138" s="174" t="s">
        <v>324</v>
      </c>
    </row>
    <row r="139" spans="1:13" s="166" customFormat="1" ht="26.25" customHeight="1">
      <c r="A139" s="168">
        <v>137</v>
      </c>
      <c r="B139" s="177" t="s">
        <v>320</v>
      </c>
      <c r="C139" s="169">
        <f>'1000m.'!C24</f>
        <v>0</v>
      </c>
      <c r="D139" s="173">
        <f>'1000m.'!D24</f>
        <v>0</v>
      </c>
      <c r="E139" s="173">
        <f>'1000m.'!E24</f>
        <v>0</v>
      </c>
      <c r="F139" s="219">
        <f>'1000m.'!F24</f>
        <v>0</v>
      </c>
      <c r="G139" s="171">
        <f>'1000m.'!A24</f>
        <v>0</v>
      </c>
      <c r="H139" s="170" t="s">
        <v>320</v>
      </c>
      <c r="I139" s="176"/>
      <c r="J139" s="170" t="str">
        <f>'YARIŞMA BİLGİLERİ'!$F$21</f>
        <v>Küçük Erkek</v>
      </c>
      <c r="K139" s="173" t="str">
        <f t="shared" si="6"/>
        <v>Gaziantep-2014-15 Öğretim Yılı Okullararası Puanlı  Atletizm Grup Yarışmaları</v>
      </c>
      <c r="L139" s="174" t="str">
        <f>'1000m.'!N$4</f>
        <v>26 Nisan 2015 - 10.30</v>
      </c>
      <c r="M139" s="174" t="s">
        <v>324</v>
      </c>
    </row>
    <row r="140" spans="1:13" s="166" customFormat="1" ht="26.25" customHeight="1">
      <c r="A140" s="168">
        <v>138</v>
      </c>
      <c r="B140" s="177" t="s">
        <v>320</v>
      </c>
      <c r="C140" s="169">
        <f>'1000m.'!C25</f>
        <v>0</v>
      </c>
      <c r="D140" s="173">
        <f>'1000m.'!D25</f>
        <v>0</v>
      </c>
      <c r="E140" s="173">
        <f>'1000m.'!E25</f>
        <v>0</v>
      </c>
      <c r="F140" s="219">
        <f>'1000m.'!F25</f>
        <v>0</v>
      </c>
      <c r="G140" s="171">
        <f>'1000m.'!A25</f>
        <v>0</v>
      </c>
      <c r="H140" s="170" t="s">
        <v>320</v>
      </c>
      <c r="I140" s="176"/>
      <c r="J140" s="170" t="str">
        <f>'YARIŞMA BİLGİLERİ'!$F$21</f>
        <v>Küçük Erkek</v>
      </c>
      <c r="K140" s="173" t="str">
        <f t="shared" si="6"/>
        <v>Gaziantep-2014-15 Öğretim Yılı Okullararası Puanlı  Atletizm Grup Yarışmaları</v>
      </c>
      <c r="L140" s="174" t="str">
        <f>'1000m.'!N$4</f>
        <v>26 Nisan 2015 - 10.30</v>
      </c>
      <c r="M140" s="174" t="s">
        <v>324</v>
      </c>
    </row>
    <row r="141" spans="1:13" s="166" customFormat="1" ht="26.25" customHeight="1">
      <c r="A141" s="168">
        <v>139</v>
      </c>
      <c r="B141" s="177" t="s">
        <v>320</v>
      </c>
      <c r="C141" s="169">
        <f>'1000m.'!C26</f>
        <v>0</v>
      </c>
      <c r="D141" s="173">
        <f>'1000m.'!D26</f>
        <v>0</v>
      </c>
      <c r="E141" s="173">
        <f>'1000m.'!E26</f>
        <v>0</v>
      </c>
      <c r="F141" s="219">
        <f>'1000m.'!F26</f>
        <v>0</v>
      </c>
      <c r="G141" s="171">
        <f>'1000m.'!A26</f>
        <v>0</v>
      </c>
      <c r="H141" s="170" t="s">
        <v>320</v>
      </c>
      <c r="I141" s="176"/>
      <c r="J141" s="170" t="str">
        <f>'YARIŞMA BİLGİLERİ'!$F$21</f>
        <v>Küçük Erkek</v>
      </c>
      <c r="K141" s="173" t="str">
        <f t="shared" si="6"/>
        <v>Gaziantep-2014-15 Öğretim Yılı Okullararası Puanlı  Atletizm Grup Yarışmaları</v>
      </c>
      <c r="L141" s="174" t="str">
        <f>'1000m.'!N$4</f>
        <v>26 Nisan 2015 - 10.30</v>
      </c>
      <c r="M141" s="174" t="s">
        <v>324</v>
      </c>
    </row>
    <row r="142" spans="1:13" s="166" customFormat="1" ht="26.25" customHeight="1">
      <c r="A142" s="168">
        <v>140</v>
      </c>
      <c r="B142" s="177" t="s">
        <v>320</v>
      </c>
      <c r="C142" s="169">
        <f>'1000m.'!C27</f>
        <v>0</v>
      </c>
      <c r="D142" s="173">
        <f>'1000m.'!D27</f>
        <v>0</v>
      </c>
      <c r="E142" s="173">
        <f>'1000m.'!E27</f>
        <v>0</v>
      </c>
      <c r="F142" s="219">
        <f>'1000m.'!F27</f>
        <v>0</v>
      </c>
      <c r="G142" s="171">
        <f>'1000m.'!A27</f>
        <v>0</v>
      </c>
      <c r="H142" s="170" t="s">
        <v>320</v>
      </c>
      <c r="I142" s="176"/>
      <c r="J142" s="170" t="str">
        <f>'YARIŞMA BİLGİLERİ'!$F$21</f>
        <v>Küçük Erkek</v>
      </c>
      <c r="K142" s="173" t="str">
        <f t="shared" si="6"/>
        <v>Gaziantep-2014-15 Öğretim Yılı Okullararası Puanlı  Atletizm Grup Yarışmaları</v>
      </c>
      <c r="L142" s="174" t="str">
        <f>'1000m.'!N$4</f>
        <v>26 Nisan 2015 - 10.30</v>
      </c>
      <c r="M142" s="174" t="s">
        <v>324</v>
      </c>
    </row>
    <row r="143" spans="1:13" s="166" customFormat="1" ht="26.25" customHeight="1">
      <c r="A143" s="168">
        <v>141</v>
      </c>
      <c r="B143" s="177" t="s">
        <v>320</v>
      </c>
      <c r="C143" s="169">
        <f>'1000m.'!C28</f>
        <v>0</v>
      </c>
      <c r="D143" s="173">
        <f>'1000m.'!D28</f>
        <v>0</v>
      </c>
      <c r="E143" s="173">
        <f>'1000m.'!E28</f>
        <v>0</v>
      </c>
      <c r="F143" s="219">
        <f>'1000m.'!F28</f>
        <v>0</v>
      </c>
      <c r="G143" s="171">
        <f>'1000m.'!A28</f>
        <v>0</v>
      </c>
      <c r="H143" s="170" t="s">
        <v>320</v>
      </c>
      <c r="I143" s="176"/>
      <c r="J143" s="170" t="str">
        <f>'YARIŞMA BİLGİLERİ'!$F$21</f>
        <v>Küçük Erkek</v>
      </c>
      <c r="K143" s="173" t="str">
        <f t="shared" si="6"/>
        <v>Gaziantep-2014-15 Öğretim Yılı Okullararası Puanlı  Atletizm Grup Yarışmaları</v>
      </c>
      <c r="L143" s="174" t="str">
        <f>'1000m.'!N$4</f>
        <v>26 Nisan 2015 - 10.30</v>
      </c>
      <c r="M143" s="174" t="s">
        <v>324</v>
      </c>
    </row>
    <row r="144" spans="1:13" s="166" customFormat="1" ht="26.25" customHeight="1">
      <c r="A144" s="168">
        <v>142</v>
      </c>
      <c r="B144" s="177" t="s">
        <v>320</v>
      </c>
      <c r="C144" s="169">
        <f>'1000m.'!C29</f>
        <v>0</v>
      </c>
      <c r="D144" s="173">
        <f>'1000m.'!D29</f>
        <v>0</v>
      </c>
      <c r="E144" s="173">
        <f>'1000m.'!E29</f>
        <v>0</v>
      </c>
      <c r="F144" s="219">
        <f>'1000m.'!F29</f>
        <v>0</v>
      </c>
      <c r="G144" s="171">
        <f>'1000m.'!A29</f>
        <v>0</v>
      </c>
      <c r="H144" s="170" t="s">
        <v>320</v>
      </c>
      <c r="I144" s="176"/>
      <c r="J144" s="170" t="str">
        <f>'YARIŞMA BİLGİLERİ'!$F$21</f>
        <v>Küçük Erkek</v>
      </c>
      <c r="K144" s="173" t="str">
        <f t="shared" si="6"/>
        <v>Gaziantep-2014-15 Öğretim Yılı Okullararası Puanlı  Atletizm Grup Yarışmaları</v>
      </c>
      <c r="L144" s="174" t="str">
        <f>'1000m.'!N$4</f>
        <v>26 Nisan 2015 - 10.30</v>
      </c>
      <c r="M144" s="174" t="s">
        <v>324</v>
      </c>
    </row>
    <row r="145" spans="1:13" s="166" customFormat="1" ht="26.25" customHeight="1">
      <c r="A145" s="168">
        <v>143</v>
      </c>
      <c r="B145" s="177" t="s">
        <v>320</v>
      </c>
      <c r="C145" s="169">
        <f>'1000m.'!C30</f>
        <v>0</v>
      </c>
      <c r="D145" s="173">
        <f>'1000m.'!D30</f>
        <v>0</v>
      </c>
      <c r="E145" s="173">
        <f>'1000m.'!E30</f>
        <v>0</v>
      </c>
      <c r="F145" s="219">
        <f>'1000m.'!F30</f>
        <v>0</v>
      </c>
      <c r="G145" s="171">
        <f>'1000m.'!A30</f>
        <v>0</v>
      </c>
      <c r="H145" s="170" t="s">
        <v>320</v>
      </c>
      <c r="I145" s="176"/>
      <c r="J145" s="170" t="str">
        <f>'YARIŞMA BİLGİLERİ'!$F$21</f>
        <v>Küçük Erkek</v>
      </c>
      <c r="K145" s="173" t="str">
        <f t="shared" si="6"/>
        <v>Gaziantep-2014-15 Öğretim Yılı Okullararası Puanlı  Atletizm Grup Yarışmaları</v>
      </c>
      <c r="L145" s="174" t="str">
        <f>'1000m.'!N$4</f>
        <v>26 Nisan 2015 - 10.30</v>
      </c>
      <c r="M145" s="174" t="s">
        <v>324</v>
      </c>
    </row>
    <row r="146" spans="1:13" s="166" customFormat="1" ht="26.25" customHeight="1">
      <c r="A146" s="168">
        <v>144</v>
      </c>
      <c r="B146" s="177" t="s">
        <v>320</v>
      </c>
      <c r="C146" s="169">
        <f>'1000m.'!C31</f>
        <v>0</v>
      </c>
      <c r="D146" s="173">
        <f>'1000m.'!D31</f>
        <v>0</v>
      </c>
      <c r="E146" s="173">
        <f>'1000m.'!E31</f>
        <v>0</v>
      </c>
      <c r="F146" s="219">
        <f>'1000m.'!F31</f>
        <v>0</v>
      </c>
      <c r="G146" s="171">
        <f>'1000m.'!A31</f>
        <v>0</v>
      </c>
      <c r="H146" s="170" t="s">
        <v>320</v>
      </c>
      <c r="I146" s="176"/>
      <c r="J146" s="170" t="str">
        <f>'YARIŞMA BİLGİLERİ'!$F$21</f>
        <v>Küçük Erkek</v>
      </c>
      <c r="K146" s="173" t="str">
        <f t="shared" si="6"/>
        <v>Gaziantep-2014-15 Öğretim Yılı Okullararası Puanlı  Atletizm Grup Yarışmaları</v>
      </c>
      <c r="L146" s="174" t="str">
        <f>'1000m.'!N$4</f>
        <v>26 Nisan 2015 - 10.30</v>
      </c>
      <c r="M146" s="174" t="s">
        <v>324</v>
      </c>
    </row>
    <row r="147" spans="1:13" s="166" customFormat="1" ht="26.25" customHeight="1">
      <c r="A147" s="168">
        <v>145</v>
      </c>
      <c r="B147" s="177" t="s">
        <v>320</v>
      </c>
      <c r="C147" s="169">
        <f>'1000m.'!C32</f>
        <v>0</v>
      </c>
      <c r="D147" s="173">
        <f>'1000m.'!D32</f>
        <v>0</v>
      </c>
      <c r="E147" s="173">
        <f>'1000m.'!E32</f>
        <v>0</v>
      </c>
      <c r="F147" s="219">
        <f>'1000m.'!F32</f>
        <v>0</v>
      </c>
      <c r="G147" s="171">
        <f>'1000m.'!A32</f>
        <v>0</v>
      </c>
      <c r="H147" s="170" t="s">
        <v>320</v>
      </c>
      <c r="I147" s="176"/>
      <c r="J147" s="170" t="str">
        <f>'YARIŞMA BİLGİLERİ'!$F$21</f>
        <v>Küçük Erkek</v>
      </c>
      <c r="K147" s="173" t="str">
        <f t="shared" si="6"/>
        <v>Gaziantep-2014-15 Öğretim Yılı Okullararası Puanlı  Atletizm Grup Yarışmaları</v>
      </c>
      <c r="L147" s="174" t="str">
        <f>'1000m.'!N$4</f>
        <v>26 Nisan 2015 - 10.30</v>
      </c>
      <c r="M147" s="174" t="s">
        <v>324</v>
      </c>
    </row>
    <row r="148" spans="1:13" s="166" customFormat="1" ht="26.25" customHeight="1">
      <c r="A148" s="168">
        <v>146</v>
      </c>
      <c r="B148" s="177" t="s">
        <v>320</v>
      </c>
      <c r="C148" s="169">
        <f>'1000m.'!C33</f>
        <v>0</v>
      </c>
      <c r="D148" s="173">
        <f>'1000m.'!D33</f>
        <v>0</v>
      </c>
      <c r="E148" s="173">
        <f>'1000m.'!E33</f>
        <v>0</v>
      </c>
      <c r="F148" s="219">
        <f>'1000m.'!F33</f>
        <v>0</v>
      </c>
      <c r="G148" s="171">
        <f>'1000m.'!A33</f>
        <v>0</v>
      </c>
      <c r="H148" s="170" t="s">
        <v>320</v>
      </c>
      <c r="I148" s="176"/>
      <c r="J148" s="170" t="str">
        <f>'YARIŞMA BİLGİLERİ'!$F$21</f>
        <v>Küçük Erkek</v>
      </c>
      <c r="K148" s="173" t="str">
        <f t="shared" ref="K148:K163" si="7">CONCATENATE(K$1,"-",A$1)</f>
        <v>Gaziantep-2014-15 Öğretim Yılı Okullararası Puanlı  Atletizm Grup Yarışmaları</v>
      </c>
      <c r="L148" s="174" t="str">
        <f>'1000m.'!N$4</f>
        <v>26 Nisan 2015 - 10.30</v>
      </c>
      <c r="M148" s="174" t="s">
        <v>324</v>
      </c>
    </row>
    <row r="149" spans="1:13" s="166" customFormat="1" ht="26.25" customHeight="1">
      <c r="A149" s="168">
        <v>147</v>
      </c>
      <c r="B149" s="177" t="s">
        <v>320</v>
      </c>
      <c r="C149" s="169">
        <f>'1000m.'!C34</f>
        <v>0</v>
      </c>
      <c r="D149" s="173">
        <f>'1000m.'!D34</f>
        <v>0</v>
      </c>
      <c r="E149" s="173">
        <f>'1000m.'!E34</f>
        <v>0</v>
      </c>
      <c r="F149" s="219">
        <f>'1000m.'!F34</f>
        <v>0</v>
      </c>
      <c r="G149" s="171">
        <f>'1000m.'!A34</f>
        <v>0</v>
      </c>
      <c r="H149" s="170" t="s">
        <v>320</v>
      </c>
      <c r="I149" s="176"/>
      <c r="J149" s="170" t="str">
        <f>'YARIŞMA BİLGİLERİ'!$F$21</f>
        <v>Küçük Erkek</v>
      </c>
      <c r="K149" s="173" t="str">
        <f t="shared" si="7"/>
        <v>Gaziantep-2014-15 Öğretim Yılı Okullararası Puanlı  Atletizm Grup Yarışmaları</v>
      </c>
      <c r="L149" s="174" t="str">
        <f>'1000m.'!N$4</f>
        <v>26 Nisan 2015 - 10.30</v>
      </c>
      <c r="M149" s="174" t="s">
        <v>324</v>
      </c>
    </row>
    <row r="150" spans="1:13" s="166" customFormat="1" ht="26.25" customHeight="1">
      <c r="A150" s="168">
        <v>148</v>
      </c>
      <c r="B150" s="177" t="s">
        <v>320</v>
      </c>
      <c r="C150" s="169">
        <f>'1000m.'!C35</f>
        <v>0</v>
      </c>
      <c r="D150" s="173">
        <f>'1000m.'!D35</f>
        <v>0</v>
      </c>
      <c r="E150" s="173">
        <f>'1000m.'!E35</f>
        <v>0</v>
      </c>
      <c r="F150" s="219">
        <f>'1000m.'!F35</f>
        <v>0</v>
      </c>
      <c r="G150" s="171">
        <f>'1000m.'!A35</f>
        <v>0</v>
      </c>
      <c r="H150" s="170" t="s">
        <v>320</v>
      </c>
      <c r="I150" s="176"/>
      <c r="J150" s="170" t="str">
        <f>'YARIŞMA BİLGİLERİ'!$F$21</f>
        <v>Küçük Erkek</v>
      </c>
      <c r="K150" s="173" t="str">
        <f t="shared" si="7"/>
        <v>Gaziantep-2014-15 Öğretim Yılı Okullararası Puanlı  Atletizm Grup Yarışmaları</v>
      </c>
      <c r="L150" s="174" t="str">
        <f>'1000m.'!N$4</f>
        <v>26 Nisan 2015 - 10.30</v>
      </c>
      <c r="M150" s="174" t="s">
        <v>324</v>
      </c>
    </row>
    <row r="151" spans="1:13" s="166" customFormat="1" ht="26.25" customHeight="1">
      <c r="A151" s="168">
        <v>149</v>
      </c>
      <c r="B151" s="177" t="s">
        <v>320</v>
      </c>
      <c r="C151" s="169">
        <f>'1000m.'!C36</f>
        <v>0</v>
      </c>
      <c r="D151" s="173">
        <f>'1000m.'!D36</f>
        <v>0</v>
      </c>
      <c r="E151" s="173">
        <f>'1000m.'!E36</f>
        <v>0</v>
      </c>
      <c r="F151" s="219">
        <f>'1000m.'!F36</f>
        <v>0</v>
      </c>
      <c r="G151" s="171">
        <f>'1000m.'!A36</f>
        <v>0</v>
      </c>
      <c r="H151" s="170" t="s">
        <v>320</v>
      </c>
      <c r="I151" s="176"/>
      <c r="J151" s="170" t="str">
        <f>'YARIŞMA BİLGİLERİ'!$F$21</f>
        <v>Küçük Erkek</v>
      </c>
      <c r="K151" s="173" t="str">
        <f t="shared" si="7"/>
        <v>Gaziantep-2014-15 Öğretim Yılı Okullararası Puanlı  Atletizm Grup Yarışmaları</v>
      </c>
      <c r="L151" s="174" t="str">
        <f>'1000m.'!N$4</f>
        <v>26 Nisan 2015 - 10.30</v>
      </c>
      <c r="M151" s="174" t="s">
        <v>324</v>
      </c>
    </row>
    <row r="152" spans="1:13" s="166" customFormat="1" ht="26.25" customHeight="1">
      <c r="A152" s="168">
        <v>150</v>
      </c>
      <c r="B152" s="177" t="s">
        <v>320</v>
      </c>
      <c r="C152" s="169">
        <f>'1000m.'!C37</f>
        <v>0</v>
      </c>
      <c r="D152" s="173">
        <f>'1000m.'!D37</f>
        <v>0</v>
      </c>
      <c r="E152" s="173">
        <f>'1000m.'!E37</f>
        <v>0</v>
      </c>
      <c r="F152" s="219">
        <f>'1000m.'!F37</f>
        <v>0</v>
      </c>
      <c r="G152" s="171">
        <f>'1000m.'!A37</f>
        <v>0</v>
      </c>
      <c r="H152" s="170" t="s">
        <v>320</v>
      </c>
      <c r="I152" s="176"/>
      <c r="J152" s="170" t="str">
        <f>'YARIŞMA BİLGİLERİ'!$F$21</f>
        <v>Küçük Erkek</v>
      </c>
      <c r="K152" s="173" t="str">
        <f t="shared" si="7"/>
        <v>Gaziantep-2014-15 Öğretim Yılı Okullararası Puanlı  Atletizm Grup Yarışmaları</v>
      </c>
      <c r="L152" s="174" t="str">
        <f>'1000m.'!N$4</f>
        <v>26 Nisan 2015 - 10.30</v>
      </c>
      <c r="M152" s="174" t="s">
        <v>324</v>
      </c>
    </row>
    <row r="153" spans="1:13" s="166" customFormat="1" ht="26.25" customHeight="1">
      <c r="A153" s="168">
        <v>151</v>
      </c>
      <c r="B153" s="177" t="s">
        <v>320</v>
      </c>
      <c r="C153" s="169">
        <f>'1000m.'!C38</f>
        <v>0</v>
      </c>
      <c r="D153" s="173">
        <f>'1000m.'!D38</f>
        <v>0</v>
      </c>
      <c r="E153" s="173">
        <f>'1000m.'!E38</f>
        <v>0</v>
      </c>
      <c r="F153" s="219">
        <f>'1000m.'!F38</f>
        <v>0</v>
      </c>
      <c r="G153" s="171">
        <f>'1000m.'!A38</f>
        <v>0</v>
      </c>
      <c r="H153" s="170" t="s">
        <v>320</v>
      </c>
      <c r="I153" s="176"/>
      <c r="J153" s="170" t="str">
        <f>'YARIŞMA BİLGİLERİ'!$F$21</f>
        <v>Küçük Erkek</v>
      </c>
      <c r="K153" s="173" t="str">
        <f t="shared" si="7"/>
        <v>Gaziantep-2014-15 Öğretim Yılı Okullararası Puanlı  Atletizm Grup Yarışmaları</v>
      </c>
      <c r="L153" s="174" t="str">
        <f>'1000m.'!N$4</f>
        <v>26 Nisan 2015 - 10.30</v>
      </c>
      <c r="M153" s="174" t="s">
        <v>324</v>
      </c>
    </row>
    <row r="154" spans="1:13" s="166" customFormat="1" ht="26.25" customHeight="1">
      <c r="A154" s="168">
        <v>152</v>
      </c>
      <c r="B154" s="177" t="s">
        <v>320</v>
      </c>
      <c r="C154" s="169">
        <f>'1000m.'!C39</f>
        <v>0</v>
      </c>
      <c r="D154" s="173">
        <f>'1000m.'!D39</f>
        <v>0</v>
      </c>
      <c r="E154" s="173">
        <f>'1000m.'!E39</f>
        <v>0</v>
      </c>
      <c r="F154" s="219">
        <f>'1000m.'!F39</f>
        <v>0</v>
      </c>
      <c r="G154" s="171">
        <f>'1000m.'!A39</f>
        <v>0</v>
      </c>
      <c r="H154" s="170" t="s">
        <v>320</v>
      </c>
      <c r="I154" s="176"/>
      <c r="J154" s="170" t="str">
        <f>'YARIŞMA BİLGİLERİ'!$F$21</f>
        <v>Küçük Erkek</v>
      </c>
      <c r="K154" s="173" t="str">
        <f t="shared" si="7"/>
        <v>Gaziantep-2014-15 Öğretim Yılı Okullararası Puanlı  Atletizm Grup Yarışmaları</v>
      </c>
      <c r="L154" s="174" t="str">
        <f>'1000m.'!N$4</f>
        <v>26 Nisan 2015 - 10.30</v>
      </c>
      <c r="M154" s="174" t="s">
        <v>324</v>
      </c>
    </row>
    <row r="155" spans="1:13" s="166" customFormat="1" ht="26.25" customHeight="1">
      <c r="A155" s="168">
        <v>153</v>
      </c>
      <c r="B155" s="177" t="s">
        <v>320</v>
      </c>
      <c r="C155" s="169">
        <f>'1000m.'!C40</f>
        <v>0</v>
      </c>
      <c r="D155" s="173">
        <f>'1000m.'!D40</f>
        <v>0</v>
      </c>
      <c r="E155" s="173">
        <f>'1000m.'!E40</f>
        <v>0</v>
      </c>
      <c r="F155" s="219">
        <f>'1000m.'!F40</f>
        <v>0</v>
      </c>
      <c r="G155" s="171">
        <f>'1000m.'!A40</f>
        <v>0</v>
      </c>
      <c r="H155" s="170" t="s">
        <v>320</v>
      </c>
      <c r="I155" s="176"/>
      <c r="J155" s="170" t="str">
        <f>'YARIŞMA BİLGİLERİ'!$F$21</f>
        <v>Küçük Erkek</v>
      </c>
      <c r="K155" s="173" t="str">
        <f t="shared" si="7"/>
        <v>Gaziantep-2014-15 Öğretim Yılı Okullararası Puanlı  Atletizm Grup Yarışmaları</v>
      </c>
      <c r="L155" s="174" t="str">
        <f>'1000m.'!N$4</f>
        <v>26 Nisan 2015 - 10.30</v>
      </c>
      <c r="M155" s="174" t="s">
        <v>324</v>
      </c>
    </row>
    <row r="156" spans="1:13" s="166" customFormat="1" ht="26.25" customHeight="1">
      <c r="A156" s="168">
        <v>154</v>
      </c>
      <c r="B156" s="177" t="s">
        <v>320</v>
      </c>
      <c r="C156" s="169">
        <f>'1000m.'!C41</f>
        <v>0</v>
      </c>
      <c r="D156" s="173">
        <f>'1000m.'!D41</f>
        <v>0</v>
      </c>
      <c r="E156" s="173">
        <f>'1000m.'!E41</f>
        <v>0</v>
      </c>
      <c r="F156" s="219">
        <f>'1000m.'!F41</f>
        <v>0</v>
      </c>
      <c r="G156" s="171">
        <f>'1000m.'!A41</f>
        <v>0</v>
      </c>
      <c r="H156" s="170" t="s">
        <v>320</v>
      </c>
      <c r="I156" s="176"/>
      <c r="J156" s="170" t="str">
        <f>'YARIŞMA BİLGİLERİ'!$F$21</f>
        <v>Küçük Erkek</v>
      </c>
      <c r="K156" s="173" t="str">
        <f t="shared" si="7"/>
        <v>Gaziantep-2014-15 Öğretim Yılı Okullararası Puanlı  Atletizm Grup Yarışmaları</v>
      </c>
      <c r="L156" s="174" t="str">
        <f>'1000m.'!N$4</f>
        <v>26 Nisan 2015 - 10.30</v>
      </c>
      <c r="M156" s="174" t="s">
        <v>324</v>
      </c>
    </row>
    <row r="157" spans="1:13" s="166" customFormat="1" ht="26.25" customHeight="1">
      <c r="A157" s="168">
        <v>155</v>
      </c>
      <c r="B157" s="177" t="s">
        <v>320</v>
      </c>
      <c r="C157" s="169">
        <f>'1000m.'!C42</f>
        <v>0</v>
      </c>
      <c r="D157" s="173">
        <f>'1000m.'!D42</f>
        <v>0</v>
      </c>
      <c r="E157" s="173">
        <f>'1000m.'!E42</f>
        <v>0</v>
      </c>
      <c r="F157" s="219">
        <f>'1000m.'!F42</f>
        <v>0</v>
      </c>
      <c r="G157" s="171">
        <f>'1000m.'!A42</f>
        <v>0</v>
      </c>
      <c r="H157" s="170" t="s">
        <v>320</v>
      </c>
      <c r="I157" s="176"/>
      <c r="J157" s="170" t="str">
        <f>'YARIŞMA BİLGİLERİ'!$F$21</f>
        <v>Küçük Erkek</v>
      </c>
      <c r="K157" s="173" t="str">
        <f t="shared" si="7"/>
        <v>Gaziantep-2014-15 Öğretim Yılı Okullararası Puanlı  Atletizm Grup Yarışmaları</v>
      </c>
      <c r="L157" s="174" t="str">
        <f>'1000m.'!N$4</f>
        <v>26 Nisan 2015 - 10.30</v>
      </c>
      <c r="M157" s="174" t="s">
        <v>324</v>
      </c>
    </row>
    <row r="158" spans="1:13" s="166" customFormat="1" ht="26.25" customHeight="1">
      <c r="A158" s="168">
        <v>156</v>
      </c>
      <c r="B158" s="177" t="s">
        <v>320</v>
      </c>
      <c r="C158" s="169">
        <f>'1000m.'!C43</f>
        <v>0</v>
      </c>
      <c r="D158" s="173">
        <f>'1000m.'!D43</f>
        <v>0</v>
      </c>
      <c r="E158" s="173">
        <f>'1000m.'!E43</f>
        <v>0</v>
      </c>
      <c r="F158" s="219">
        <f>'1000m.'!F43</f>
        <v>0</v>
      </c>
      <c r="G158" s="171">
        <f>'1000m.'!A43</f>
        <v>0</v>
      </c>
      <c r="H158" s="170" t="s">
        <v>320</v>
      </c>
      <c r="I158" s="176"/>
      <c r="J158" s="170" t="str">
        <f>'YARIŞMA BİLGİLERİ'!$F$21</f>
        <v>Küçük Erkek</v>
      </c>
      <c r="K158" s="173" t="str">
        <f t="shared" si="7"/>
        <v>Gaziantep-2014-15 Öğretim Yılı Okullararası Puanlı  Atletizm Grup Yarışmaları</v>
      </c>
      <c r="L158" s="174" t="str">
        <f>'1000m.'!N$4</f>
        <v>26 Nisan 2015 - 10.30</v>
      </c>
      <c r="M158" s="174" t="s">
        <v>324</v>
      </c>
    </row>
    <row r="159" spans="1:13" s="166" customFormat="1" ht="26.25" customHeight="1">
      <c r="A159" s="168">
        <v>157</v>
      </c>
      <c r="B159" s="177" t="s">
        <v>320</v>
      </c>
      <c r="C159" s="169">
        <f>'1000m.'!C44</f>
        <v>0</v>
      </c>
      <c r="D159" s="173">
        <f>'1000m.'!D44</f>
        <v>0</v>
      </c>
      <c r="E159" s="173">
        <f>'1000m.'!E44</f>
        <v>0</v>
      </c>
      <c r="F159" s="219">
        <f>'1000m.'!F44</f>
        <v>0</v>
      </c>
      <c r="G159" s="171">
        <f>'1000m.'!A44</f>
        <v>0</v>
      </c>
      <c r="H159" s="170" t="s">
        <v>320</v>
      </c>
      <c r="I159" s="176"/>
      <c r="J159" s="170" t="str">
        <f>'YARIŞMA BİLGİLERİ'!$F$21</f>
        <v>Küçük Erkek</v>
      </c>
      <c r="K159" s="173" t="str">
        <f t="shared" si="7"/>
        <v>Gaziantep-2014-15 Öğretim Yılı Okullararası Puanlı  Atletizm Grup Yarışmaları</v>
      </c>
      <c r="L159" s="174" t="str">
        <f>'1000m.'!N$4</f>
        <v>26 Nisan 2015 - 10.30</v>
      </c>
      <c r="M159" s="174" t="s">
        <v>324</v>
      </c>
    </row>
    <row r="160" spans="1:13" s="166" customFormat="1" ht="26.25" customHeight="1">
      <c r="A160" s="168">
        <v>158</v>
      </c>
      <c r="B160" s="177" t="s">
        <v>320</v>
      </c>
      <c r="C160" s="169">
        <f>'1000m.'!C45</f>
        <v>0</v>
      </c>
      <c r="D160" s="173">
        <f>'1000m.'!D45</f>
        <v>0</v>
      </c>
      <c r="E160" s="173">
        <f>'1000m.'!E45</f>
        <v>0</v>
      </c>
      <c r="F160" s="219">
        <f>'1000m.'!F45</f>
        <v>0</v>
      </c>
      <c r="G160" s="171">
        <f>'1000m.'!A45</f>
        <v>0</v>
      </c>
      <c r="H160" s="170" t="s">
        <v>320</v>
      </c>
      <c r="I160" s="176"/>
      <c r="J160" s="170" t="str">
        <f>'YARIŞMA BİLGİLERİ'!$F$21</f>
        <v>Küçük Erkek</v>
      </c>
      <c r="K160" s="173" t="str">
        <f t="shared" si="7"/>
        <v>Gaziantep-2014-15 Öğretim Yılı Okullararası Puanlı  Atletizm Grup Yarışmaları</v>
      </c>
      <c r="L160" s="174" t="str">
        <f>'1000m.'!N$4</f>
        <v>26 Nisan 2015 - 10.30</v>
      </c>
      <c r="M160" s="174" t="s">
        <v>324</v>
      </c>
    </row>
    <row r="161" spans="1:13" s="166" customFormat="1" ht="26.25" customHeight="1">
      <c r="A161" s="168">
        <v>159</v>
      </c>
      <c r="B161" s="177" t="s">
        <v>320</v>
      </c>
      <c r="C161" s="169">
        <f>'1000m.'!C46</f>
        <v>0</v>
      </c>
      <c r="D161" s="173">
        <f>'1000m.'!D46</f>
        <v>0</v>
      </c>
      <c r="E161" s="173">
        <f>'1000m.'!E46</f>
        <v>0</v>
      </c>
      <c r="F161" s="219">
        <f>'1000m.'!F46</f>
        <v>0</v>
      </c>
      <c r="G161" s="171">
        <f>'1000m.'!A46</f>
        <v>0</v>
      </c>
      <c r="H161" s="170" t="s">
        <v>320</v>
      </c>
      <c r="I161" s="176"/>
      <c r="J161" s="170" t="str">
        <f>'YARIŞMA BİLGİLERİ'!$F$21</f>
        <v>Küçük Erkek</v>
      </c>
      <c r="K161" s="173" t="str">
        <f t="shared" si="7"/>
        <v>Gaziantep-2014-15 Öğretim Yılı Okullararası Puanlı  Atletizm Grup Yarışmaları</v>
      </c>
      <c r="L161" s="174" t="str">
        <f>'1000m.'!N$4</f>
        <v>26 Nisan 2015 - 10.30</v>
      </c>
      <c r="M161" s="174" t="s">
        <v>324</v>
      </c>
    </row>
    <row r="162" spans="1:13" s="166" customFormat="1" ht="26.25" customHeight="1">
      <c r="A162" s="168">
        <v>160</v>
      </c>
      <c r="B162" s="177" t="s">
        <v>320</v>
      </c>
      <c r="C162" s="169">
        <f>'1000m.'!C47</f>
        <v>0</v>
      </c>
      <c r="D162" s="173">
        <f>'1000m.'!D47</f>
        <v>0</v>
      </c>
      <c r="E162" s="173">
        <f>'1000m.'!E47</f>
        <v>0</v>
      </c>
      <c r="F162" s="219">
        <f>'1000m.'!F47</f>
        <v>0</v>
      </c>
      <c r="G162" s="171">
        <f>'1000m.'!A47</f>
        <v>0</v>
      </c>
      <c r="H162" s="170" t="s">
        <v>320</v>
      </c>
      <c r="I162" s="176"/>
      <c r="J162" s="170" t="str">
        <f>'YARIŞMA BİLGİLERİ'!$F$21</f>
        <v>Küçük Erkek</v>
      </c>
      <c r="K162" s="173" t="str">
        <f t="shared" si="7"/>
        <v>Gaziantep-2014-15 Öğretim Yılı Okullararası Puanlı  Atletizm Grup Yarışmaları</v>
      </c>
      <c r="L162" s="174" t="str">
        <f>'1000m.'!N$4</f>
        <v>26 Nisan 2015 - 10.30</v>
      </c>
      <c r="M162" s="174" t="s">
        <v>324</v>
      </c>
    </row>
    <row r="163" spans="1:13" s="166" customFormat="1" ht="26.25" customHeight="1">
      <c r="A163" s="168">
        <v>161</v>
      </c>
      <c r="B163" s="177" t="s">
        <v>320</v>
      </c>
      <c r="C163" s="169">
        <f>'1000m.'!C48</f>
        <v>0</v>
      </c>
      <c r="D163" s="173">
        <f>'1000m.'!D48</f>
        <v>0</v>
      </c>
      <c r="E163" s="173">
        <f>'1000m.'!E48</f>
        <v>0</v>
      </c>
      <c r="F163" s="219">
        <f>'1000m.'!F48</f>
        <v>0</v>
      </c>
      <c r="G163" s="171">
        <f>'1000m.'!A48</f>
        <v>41</v>
      </c>
      <c r="H163" s="170" t="s">
        <v>320</v>
      </c>
      <c r="I163" s="176"/>
      <c r="J163" s="170" t="str">
        <f>'YARIŞMA BİLGİLERİ'!$F$21</f>
        <v>Küçük Erkek</v>
      </c>
      <c r="K163" s="173" t="str">
        <f t="shared" si="7"/>
        <v>Gaziantep-2014-15 Öğretim Yılı Okullararası Puanlı  Atletizm Grup Yarışmaları</v>
      </c>
      <c r="L163" s="174" t="str">
        <f>'1000m.'!N$4</f>
        <v>26 Nisan 2015 - 10.30</v>
      </c>
      <c r="M163" s="174" t="s">
        <v>324</v>
      </c>
    </row>
    <row r="164" spans="1:13" s="166" customFormat="1" ht="26.25" customHeight="1">
      <c r="A164" s="168">
        <v>162</v>
      </c>
      <c r="B164" s="177" t="s">
        <v>320</v>
      </c>
      <c r="C164" s="169">
        <f>'1000m.'!C49</f>
        <v>0</v>
      </c>
      <c r="D164" s="173">
        <f>'1000m.'!D49</f>
        <v>0</v>
      </c>
      <c r="E164" s="173">
        <f>'1000m.'!E49</f>
        <v>0</v>
      </c>
      <c r="F164" s="219">
        <f>'1000m.'!F49</f>
        <v>0</v>
      </c>
      <c r="G164" s="171">
        <f>'1000m.'!A49</f>
        <v>42</v>
      </c>
      <c r="H164" s="170" t="s">
        <v>320</v>
      </c>
      <c r="I164" s="176"/>
      <c r="J164" s="170" t="str">
        <f>'YARIŞMA BİLGİLERİ'!$F$21</f>
        <v>Küçük Erkek</v>
      </c>
      <c r="K164" s="173" t="str">
        <f t="shared" ref="K164:K176" si="8">CONCATENATE(K$1,"-",A$1)</f>
        <v>Gaziantep-2014-15 Öğretim Yılı Okullararası Puanlı  Atletizm Grup Yarışmaları</v>
      </c>
      <c r="L164" s="174" t="str">
        <f>'1000m.'!N$4</f>
        <v>26 Nisan 2015 - 10.30</v>
      </c>
      <c r="M164" s="174" t="s">
        <v>324</v>
      </c>
    </row>
    <row r="165" spans="1:13" s="166" customFormat="1" ht="26.25" customHeight="1">
      <c r="A165" s="168">
        <v>163</v>
      </c>
      <c r="B165" s="177" t="s">
        <v>320</v>
      </c>
      <c r="C165" s="169">
        <f>'1000m.'!C50</f>
        <v>0</v>
      </c>
      <c r="D165" s="173">
        <f>'1000m.'!D50</f>
        <v>0</v>
      </c>
      <c r="E165" s="173">
        <f>'1000m.'!E50</f>
        <v>0</v>
      </c>
      <c r="F165" s="219">
        <f>'1000m.'!F50</f>
        <v>0</v>
      </c>
      <c r="G165" s="171">
        <f>'1000m.'!A50</f>
        <v>43</v>
      </c>
      <c r="H165" s="170" t="s">
        <v>320</v>
      </c>
      <c r="I165" s="176"/>
      <c r="J165" s="170" t="str">
        <f>'YARIŞMA BİLGİLERİ'!$F$21</f>
        <v>Küçük Erkek</v>
      </c>
      <c r="K165" s="173" t="str">
        <f t="shared" si="8"/>
        <v>Gaziantep-2014-15 Öğretim Yılı Okullararası Puanlı  Atletizm Grup Yarışmaları</v>
      </c>
      <c r="L165" s="174" t="str">
        <f>'1000m.'!N$4</f>
        <v>26 Nisan 2015 - 10.30</v>
      </c>
      <c r="M165" s="174" t="s">
        <v>324</v>
      </c>
    </row>
    <row r="166" spans="1:13" s="166" customFormat="1" ht="26.25" customHeight="1">
      <c r="A166" s="168">
        <v>164</v>
      </c>
      <c r="B166" s="177" t="s">
        <v>320</v>
      </c>
      <c r="C166" s="169">
        <f>'1000m.'!C51</f>
        <v>0</v>
      </c>
      <c r="D166" s="173">
        <f>'1000m.'!D51</f>
        <v>0</v>
      </c>
      <c r="E166" s="173">
        <f>'1000m.'!E51</f>
        <v>0</v>
      </c>
      <c r="F166" s="219">
        <f>'1000m.'!F51</f>
        <v>0</v>
      </c>
      <c r="G166" s="171">
        <f>'1000m.'!A51</f>
        <v>44</v>
      </c>
      <c r="H166" s="170" t="s">
        <v>320</v>
      </c>
      <c r="I166" s="176"/>
      <c r="J166" s="170" t="str">
        <f>'YARIŞMA BİLGİLERİ'!$F$21</f>
        <v>Küçük Erkek</v>
      </c>
      <c r="K166" s="173" t="str">
        <f t="shared" si="8"/>
        <v>Gaziantep-2014-15 Öğretim Yılı Okullararası Puanlı  Atletizm Grup Yarışmaları</v>
      </c>
      <c r="L166" s="174" t="str">
        <f>'1000m.'!N$4</f>
        <v>26 Nisan 2015 - 10.30</v>
      </c>
      <c r="M166" s="174" t="s">
        <v>324</v>
      </c>
    </row>
    <row r="167" spans="1:13" s="166" customFormat="1" ht="26.25" customHeight="1">
      <c r="A167" s="168">
        <v>165</v>
      </c>
      <c r="B167" s="177" t="s">
        <v>320</v>
      </c>
      <c r="C167" s="169">
        <f>'1000m.'!C52</f>
        <v>0</v>
      </c>
      <c r="D167" s="173">
        <f>'1000m.'!D52</f>
        <v>0</v>
      </c>
      <c r="E167" s="173">
        <f>'1000m.'!E52</f>
        <v>0</v>
      </c>
      <c r="F167" s="219">
        <f>'1000m.'!F52</f>
        <v>0</v>
      </c>
      <c r="G167" s="171">
        <f>'1000m.'!A52</f>
        <v>45</v>
      </c>
      <c r="H167" s="170" t="s">
        <v>320</v>
      </c>
      <c r="I167" s="176"/>
      <c r="J167" s="170" t="str">
        <f>'YARIŞMA BİLGİLERİ'!$F$21</f>
        <v>Küçük Erkek</v>
      </c>
      <c r="K167" s="173" t="str">
        <f t="shared" si="8"/>
        <v>Gaziantep-2014-15 Öğretim Yılı Okullararası Puanlı  Atletizm Grup Yarışmaları</v>
      </c>
      <c r="L167" s="174" t="str">
        <f>'1000m.'!N$4</f>
        <v>26 Nisan 2015 - 10.30</v>
      </c>
      <c r="M167" s="174" t="s">
        <v>324</v>
      </c>
    </row>
    <row r="168" spans="1:13" s="166" customFormat="1" ht="26.25" customHeight="1">
      <c r="A168" s="168">
        <v>166</v>
      </c>
      <c r="B168" s="177" t="s">
        <v>320</v>
      </c>
      <c r="C168" s="169">
        <f>'1000m.'!C53</f>
        <v>0</v>
      </c>
      <c r="D168" s="173">
        <f>'1000m.'!D53</f>
        <v>0</v>
      </c>
      <c r="E168" s="173">
        <f>'1000m.'!E53</f>
        <v>0</v>
      </c>
      <c r="F168" s="219">
        <f>'1000m.'!F53</f>
        <v>0</v>
      </c>
      <c r="G168" s="171">
        <f>'1000m.'!A53</f>
        <v>46</v>
      </c>
      <c r="H168" s="170" t="s">
        <v>320</v>
      </c>
      <c r="I168" s="176"/>
      <c r="J168" s="170" t="str">
        <f>'YARIŞMA BİLGİLERİ'!$F$21</f>
        <v>Küçük Erkek</v>
      </c>
      <c r="K168" s="173" t="str">
        <f t="shared" si="8"/>
        <v>Gaziantep-2014-15 Öğretim Yılı Okullararası Puanlı  Atletizm Grup Yarışmaları</v>
      </c>
      <c r="L168" s="174" t="str">
        <f>'1000m.'!N$4</f>
        <v>26 Nisan 2015 - 10.30</v>
      </c>
      <c r="M168" s="174" t="s">
        <v>324</v>
      </c>
    </row>
    <row r="169" spans="1:13" s="166" customFormat="1" ht="26.25" customHeight="1">
      <c r="A169" s="168">
        <v>167</v>
      </c>
      <c r="B169" s="177" t="s">
        <v>320</v>
      </c>
      <c r="C169" s="169">
        <f>'1000m.'!C54</f>
        <v>0</v>
      </c>
      <c r="D169" s="173">
        <f>'1000m.'!D54</f>
        <v>0</v>
      </c>
      <c r="E169" s="173">
        <f>'1000m.'!E54</f>
        <v>0</v>
      </c>
      <c r="F169" s="219">
        <f>'1000m.'!F54</f>
        <v>0</v>
      </c>
      <c r="G169" s="171">
        <f>'1000m.'!A54</f>
        <v>47</v>
      </c>
      <c r="H169" s="170" t="s">
        <v>320</v>
      </c>
      <c r="I169" s="176"/>
      <c r="J169" s="170" t="str">
        <f>'YARIŞMA BİLGİLERİ'!$F$21</f>
        <v>Küçük Erkek</v>
      </c>
      <c r="K169" s="173" t="str">
        <f t="shared" si="8"/>
        <v>Gaziantep-2014-15 Öğretim Yılı Okullararası Puanlı  Atletizm Grup Yarışmaları</v>
      </c>
      <c r="L169" s="174" t="str">
        <f>'1000m.'!N$4</f>
        <v>26 Nisan 2015 - 10.30</v>
      </c>
      <c r="M169" s="174" t="s">
        <v>324</v>
      </c>
    </row>
    <row r="170" spans="1:13" s="166" customFormat="1" ht="26.25" customHeight="1">
      <c r="A170" s="168">
        <v>168</v>
      </c>
      <c r="B170" s="177" t="s">
        <v>320</v>
      </c>
      <c r="C170" s="169">
        <f>'1000m.'!C55</f>
        <v>0</v>
      </c>
      <c r="D170" s="173">
        <f>'1000m.'!D55</f>
        <v>0</v>
      </c>
      <c r="E170" s="173">
        <f>'1000m.'!E55</f>
        <v>0</v>
      </c>
      <c r="F170" s="219">
        <f>'1000m.'!F55</f>
        <v>0</v>
      </c>
      <c r="G170" s="171">
        <f>'1000m.'!A55</f>
        <v>48</v>
      </c>
      <c r="H170" s="170" t="s">
        <v>320</v>
      </c>
      <c r="I170" s="176"/>
      <c r="J170" s="170" t="str">
        <f>'YARIŞMA BİLGİLERİ'!$F$21</f>
        <v>Küçük Erkek</v>
      </c>
      <c r="K170" s="173" t="str">
        <f t="shared" si="8"/>
        <v>Gaziantep-2014-15 Öğretim Yılı Okullararası Puanlı  Atletizm Grup Yarışmaları</v>
      </c>
      <c r="L170" s="174" t="str">
        <f>'1000m.'!N$4</f>
        <v>26 Nisan 2015 - 10.30</v>
      </c>
      <c r="M170" s="174" t="s">
        <v>324</v>
      </c>
    </row>
    <row r="171" spans="1:13" s="166" customFormat="1" ht="26.25" customHeight="1">
      <c r="A171" s="168">
        <v>169</v>
      </c>
      <c r="B171" s="177" t="s">
        <v>320</v>
      </c>
      <c r="C171" s="169">
        <f>'1000m.'!C56</f>
        <v>0</v>
      </c>
      <c r="D171" s="173">
        <f>'1000m.'!D56</f>
        <v>0</v>
      </c>
      <c r="E171" s="173">
        <f>'1000m.'!E56</f>
        <v>0</v>
      </c>
      <c r="F171" s="219">
        <f>'1000m.'!F56</f>
        <v>0</v>
      </c>
      <c r="G171" s="171">
        <f>'1000m.'!A56</f>
        <v>49</v>
      </c>
      <c r="H171" s="170" t="s">
        <v>320</v>
      </c>
      <c r="I171" s="176"/>
      <c r="J171" s="170" t="str">
        <f>'YARIŞMA BİLGİLERİ'!$F$21</f>
        <v>Küçük Erkek</v>
      </c>
      <c r="K171" s="173" t="str">
        <f t="shared" si="8"/>
        <v>Gaziantep-2014-15 Öğretim Yılı Okullararası Puanlı  Atletizm Grup Yarışmaları</v>
      </c>
      <c r="L171" s="174" t="str">
        <f>'1000m.'!N$4</f>
        <v>26 Nisan 2015 - 10.30</v>
      </c>
      <c r="M171" s="174" t="s">
        <v>324</v>
      </c>
    </row>
    <row r="172" spans="1:13" s="166" customFormat="1" ht="26.25" customHeight="1">
      <c r="A172" s="168">
        <v>170</v>
      </c>
      <c r="B172" s="177" t="s">
        <v>320</v>
      </c>
      <c r="C172" s="169">
        <f>'1000m.'!C57</f>
        <v>0</v>
      </c>
      <c r="D172" s="173">
        <f>'1000m.'!D57</f>
        <v>0</v>
      </c>
      <c r="E172" s="173">
        <f>'1000m.'!E57</f>
        <v>0</v>
      </c>
      <c r="F172" s="219">
        <f>'1000m.'!F57</f>
        <v>0</v>
      </c>
      <c r="G172" s="171">
        <f>'1000m.'!A57</f>
        <v>50</v>
      </c>
      <c r="H172" s="170" t="s">
        <v>320</v>
      </c>
      <c r="I172" s="176"/>
      <c r="J172" s="170" t="str">
        <f>'YARIŞMA BİLGİLERİ'!$F$21</f>
        <v>Küçük Erkek</v>
      </c>
      <c r="K172" s="173" t="str">
        <f t="shared" si="8"/>
        <v>Gaziantep-2014-15 Öğretim Yılı Okullararası Puanlı  Atletizm Grup Yarışmaları</v>
      </c>
      <c r="L172" s="174" t="str">
        <f>'1000m.'!N$4</f>
        <v>26 Nisan 2015 - 10.30</v>
      </c>
      <c r="M172" s="174" t="s">
        <v>324</v>
      </c>
    </row>
    <row r="173" spans="1:13" s="166" customFormat="1" ht="26.25" customHeight="1">
      <c r="A173" s="168">
        <v>171</v>
      </c>
      <c r="B173" s="177" t="s">
        <v>320</v>
      </c>
      <c r="C173" s="169">
        <f>'1000m.'!C58</f>
        <v>0</v>
      </c>
      <c r="D173" s="173">
        <f>'1000m.'!D58</f>
        <v>0</v>
      </c>
      <c r="E173" s="173">
        <f>'1000m.'!E58</f>
        <v>0</v>
      </c>
      <c r="F173" s="219">
        <f>'1000m.'!F58</f>
        <v>0</v>
      </c>
      <c r="G173" s="171">
        <f>'1000m.'!A58</f>
        <v>51</v>
      </c>
      <c r="H173" s="170" t="s">
        <v>320</v>
      </c>
      <c r="I173" s="176"/>
      <c r="J173" s="170" t="str">
        <f>'YARIŞMA BİLGİLERİ'!$F$21</f>
        <v>Küçük Erkek</v>
      </c>
      <c r="K173" s="173" t="str">
        <f t="shared" si="8"/>
        <v>Gaziantep-2014-15 Öğretim Yılı Okullararası Puanlı  Atletizm Grup Yarışmaları</v>
      </c>
      <c r="L173" s="174" t="str">
        <f>'1000m.'!N$4</f>
        <v>26 Nisan 2015 - 10.30</v>
      </c>
      <c r="M173" s="174" t="s">
        <v>324</v>
      </c>
    </row>
    <row r="174" spans="1:13" s="166" customFormat="1" ht="26.25" customHeight="1">
      <c r="A174" s="168">
        <v>172</v>
      </c>
      <c r="B174" s="177" t="s">
        <v>320</v>
      </c>
      <c r="C174" s="169">
        <f>'1000m.'!C59</f>
        <v>0</v>
      </c>
      <c r="D174" s="173">
        <f>'1000m.'!D59</f>
        <v>0</v>
      </c>
      <c r="E174" s="173">
        <f>'1000m.'!E59</f>
        <v>0</v>
      </c>
      <c r="F174" s="219">
        <f>'1000m.'!F59</f>
        <v>0</v>
      </c>
      <c r="G174" s="171">
        <f>'1000m.'!A59</f>
        <v>52</v>
      </c>
      <c r="H174" s="170" t="s">
        <v>320</v>
      </c>
      <c r="I174" s="176"/>
      <c r="J174" s="170" t="str">
        <f>'YARIŞMA BİLGİLERİ'!$F$21</f>
        <v>Küçük Erkek</v>
      </c>
      <c r="K174" s="173" t="str">
        <f t="shared" si="8"/>
        <v>Gaziantep-2014-15 Öğretim Yılı Okullararası Puanlı  Atletizm Grup Yarışmaları</v>
      </c>
      <c r="L174" s="174" t="str">
        <f>'1000m.'!N$4</f>
        <v>26 Nisan 2015 - 10.30</v>
      </c>
      <c r="M174" s="174" t="s">
        <v>324</v>
      </c>
    </row>
    <row r="175" spans="1:13" s="166" customFormat="1" ht="26.25" customHeight="1">
      <c r="A175" s="168">
        <v>173</v>
      </c>
      <c r="B175" s="177" t="s">
        <v>320</v>
      </c>
      <c r="C175" s="169">
        <f>'1000m.'!C60</f>
        <v>0</v>
      </c>
      <c r="D175" s="173">
        <f>'1000m.'!D60</f>
        <v>0</v>
      </c>
      <c r="E175" s="173">
        <f>'1000m.'!E60</f>
        <v>0</v>
      </c>
      <c r="F175" s="219">
        <f>'1000m.'!F60</f>
        <v>0</v>
      </c>
      <c r="G175" s="171">
        <f>'1000m.'!A60</f>
        <v>53</v>
      </c>
      <c r="H175" s="170" t="s">
        <v>320</v>
      </c>
      <c r="I175" s="176"/>
      <c r="J175" s="170" t="str">
        <f>'YARIŞMA BİLGİLERİ'!$F$21</f>
        <v>Küçük Erkek</v>
      </c>
      <c r="K175" s="173" t="str">
        <f t="shared" si="8"/>
        <v>Gaziantep-2014-15 Öğretim Yılı Okullararası Puanlı  Atletizm Grup Yarışmaları</v>
      </c>
      <c r="L175" s="174" t="str">
        <f>'1000m.'!N$4</f>
        <v>26 Nisan 2015 - 10.30</v>
      </c>
      <c r="M175" s="174" t="s">
        <v>324</v>
      </c>
    </row>
    <row r="176" spans="1:13" s="166" customFormat="1" ht="26.25" customHeight="1">
      <c r="A176" s="168">
        <v>174</v>
      </c>
      <c r="B176" s="177" t="s">
        <v>320</v>
      </c>
      <c r="C176" s="169">
        <f>'1000m.'!C61</f>
        <v>0</v>
      </c>
      <c r="D176" s="173">
        <f>'1000m.'!D61</f>
        <v>0</v>
      </c>
      <c r="E176" s="173">
        <f>'1000m.'!E61</f>
        <v>0</v>
      </c>
      <c r="F176" s="219">
        <f>'1000m.'!F61</f>
        <v>0</v>
      </c>
      <c r="G176" s="171">
        <f>'1000m.'!A61</f>
        <v>54</v>
      </c>
      <c r="H176" s="170" t="s">
        <v>320</v>
      </c>
      <c r="I176" s="176"/>
      <c r="J176" s="170" t="str">
        <f>'YARIŞMA BİLGİLERİ'!$F$21</f>
        <v>Küçük Erkek</v>
      </c>
      <c r="K176" s="173" t="str">
        <f t="shared" si="8"/>
        <v>Gaziantep-2014-15 Öğretim Yılı Okullararası Puanlı  Atletizm Grup Yarışmaları</v>
      </c>
      <c r="L176" s="174" t="str">
        <f>'1000m.'!N$4</f>
        <v>26 Nisan 2015 - 10.30</v>
      </c>
      <c r="M176" s="174" t="s">
        <v>324</v>
      </c>
    </row>
    <row r="177" spans="1:13" s="166" customFormat="1" ht="50.25" customHeight="1">
      <c r="A177" s="168">
        <v>175</v>
      </c>
      <c r="B177" s="177" t="s">
        <v>264</v>
      </c>
      <c r="C177" s="169" t="str">
        <f>'4x100m.'!C8</f>
        <v>09.04.2003
13.02.2004
24.01.2003
20.12.2003</v>
      </c>
      <c r="D177" s="173" t="str">
        <f>'4x100m.'!D8</f>
        <v>SERCAN PAMUK
FUAT TALHA PARLAK
BERKAY AKGÜL
CEMAL KAYA</v>
      </c>
      <c r="E177" s="173" t="str">
        <f>'4x100m.'!E8</f>
        <v>KOCAELİ MUSTAFA NECATİ ORTAOKULU</v>
      </c>
      <c r="F177" s="175">
        <f>'4x100m.'!F8</f>
        <v>5634</v>
      </c>
      <c r="G177" s="176">
        <f>'4x100m.'!A8</f>
        <v>1</v>
      </c>
      <c r="H177" s="176" t="s">
        <v>264</v>
      </c>
      <c r="I177" s="176"/>
      <c r="J177" s="170" t="str">
        <f>'YARIŞMA BİLGİLERİ'!$F$21</f>
        <v>Küçük Erkek</v>
      </c>
      <c r="K177" s="173" t="str">
        <f t="shared" ref="K177:K188" si="9">CONCATENATE(K$1,"-",A$1)</f>
        <v>Gaziantep-2014-15 Öğretim Yılı Okullararası Puanlı  Atletizm Grup Yarışmaları</v>
      </c>
      <c r="L177" s="174" t="str">
        <f>'4x100m.'!N$4</f>
        <v>26 Nisan 2015 - 12.00</v>
      </c>
      <c r="M177" s="174" t="s">
        <v>324</v>
      </c>
    </row>
    <row r="178" spans="1:13" s="166" customFormat="1" ht="50.25" customHeight="1">
      <c r="A178" s="168">
        <v>176</v>
      </c>
      <c r="B178" s="177" t="s">
        <v>264</v>
      </c>
      <c r="C178" s="169" t="str">
        <f>'4x100m.'!C9</f>
        <v>20.01.2004
05.05.2003
13.06.2003
16.02.2003</v>
      </c>
      <c r="D178" s="173" t="str">
        <f>'4x100m.'!D9</f>
        <v>TAHA BUĞRA ÇİÇEK
ABDULLAH BİLGİN
MUHAMMED ALİ UZUN
YUSUF SARI</v>
      </c>
      <c r="E178" s="173" t="str">
        <f>'4x100m.'!E9</f>
        <v>KURTKÖY ANADOLU İMAM HATİP O.O.</v>
      </c>
      <c r="F178" s="175">
        <f>'4x100m.'!F9</f>
        <v>5675</v>
      </c>
      <c r="G178" s="176">
        <f>'4x100m.'!A9</f>
        <v>2</v>
      </c>
      <c r="H178" s="176" t="s">
        <v>264</v>
      </c>
      <c r="I178" s="176"/>
      <c r="J178" s="170" t="str">
        <f>'YARIŞMA BİLGİLERİ'!$F$21</f>
        <v>Küçük Erkek</v>
      </c>
      <c r="K178" s="173" t="str">
        <f t="shared" si="9"/>
        <v>Gaziantep-2014-15 Öğretim Yılı Okullararası Puanlı  Atletizm Grup Yarışmaları</v>
      </c>
      <c r="L178" s="174" t="str">
        <f>'4x100m.'!N$4</f>
        <v>26 Nisan 2015 - 12.00</v>
      </c>
      <c r="M178" s="174" t="s">
        <v>324</v>
      </c>
    </row>
    <row r="179" spans="1:13" s="166" customFormat="1" ht="50.25" customHeight="1">
      <c r="A179" s="168">
        <v>177</v>
      </c>
      <c r="B179" s="177" t="s">
        <v>264</v>
      </c>
      <c r="C179" s="169" t="str">
        <f>'4x100m.'!C10</f>
        <v>01.01.2003
01.01.2003
01.01.2003
01.01.2003</v>
      </c>
      <c r="D179" s="173" t="str">
        <f>'4x100m.'!D10</f>
        <v>EMİRHAN TAK
EMİR KADAL
AMİL BOZKURT
TALHA BURAK GEÇGİN</v>
      </c>
      <c r="E179" s="173" t="str">
        <f>'4x100m.'!E10</f>
        <v>İSTANBUL ŞEHİT ÖĞRETMEN AHMET ONAY ORTA OKULU</v>
      </c>
      <c r="F179" s="175">
        <f>'4x100m.'!F10</f>
        <v>5691</v>
      </c>
      <c r="G179" s="176">
        <f>'4x100m.'!A10</f>
        <v>3</v>
      </c>
      <c r="H179" s="176" t="s">
        <v>264</v>
      </c>
      <c r="I179" s="176"/>
      <c r="J179" s="170" t="str">
        <f>'YARIŞMA BİLGİLERİ'!$F$21</f>
        <v>Küçük Erkek</v>
      </c>
      <c r="K179" s="173" t="str">
        <f t="shared" si="9"/>
        <v>Gaziantep-2014-15 Öğretim Yılı Okullararası Puanlı  Atletizm Grup Yarışmaları</v>
      </c>
      <c r="L179" s="174" t="str">
        <f>'4x100m.'!N$4</f>
        <v>26 Nisan 2015 - 12.00</v>
      </c>
      <c r="M179" s="174" t="s">
        <v>324</v>
      </c>
    </row>
    <row r="180" spans="1:13" s="166" customFormat="1" ht="50.25" customHeight="1">
      <c r="A180" s="168">
        <v>178</v>
      </c>
      <c r="B180" s="177" t="s">
        <v>264</v>
      </c>
      <c r="C180" s="169" t="str">
        <f>'4x100m.'!C11</f>
        <v>03.03.2003
07.05.2004
10.03.2004
30.04.2004</v>
      </c>
      <c r="D180" s="173" t="str">
        <f>'4x100m.'!D11</f>
        <v>UMUT DÖNER
TUBAHAN AÇIKBAŞ
SÜLEYMAN UMUT ALTAN
BERDAN KATI</v>
      </c>
      <c r="E180" s="173" t="str">
        <f>'4x100m.'!E11</f>
        <v>ÇORLU ORTAOKULU</v>
      </c>
      <c r="F180" s="175">
        <f>'4x100m.'!F11</f>
        <v>5695</v>
      </c>
      <c r="G180" s="176">
        <f>'4x100m.'!A11</f>
        <v>4</v>
      </c>
      <c r="H180" s="176" t="s">
        <v>264</v>
      </c>
      <c r="I180" s="176"/>
      <c r="J180" s="170" t="str">
        <f>'YARIŞMA BİLGİLERİ'!$F$21</f>
        <v>Küçük Erkek</v>
      </c>
      <c r="K180" s="173" t="str">
        <f t="shared" si="9"/>
        <v>Gaziantep-2014-15 Öğretim Yılı Okullararası Puanlı  Atletizm Grup Yarışmaları</v>
      </c>
      <c r="L180" s="174" t="str">
        <f>'4x100m.'!N$4</f>
        <v>26 Nisan 2015 - 12.00</v>
      </c>
      <c r="M180" s="174" t="s">
        <v>324</v>
      </c>
    </row>
    <row r="181" spans="1:13" s="166" customFormat="1" ht="50.25" customHeight="1">
      <c r="A181" s="168">
        <v>179</v>
      </c>
      <c r="B181" s="177" t="s">
        <v>264</v>
      </c>
      <c r="C181" s="169" t="str">
        <f>'4x100m.'!C12</f>
        <v>03.10.2003
01.01.2003
02.01.2004
28.08.2003</v>
      </c>
      <c r="D181" s="173" t="str">
        <f>'4x100m.'!D12</f>
        <v>EREN ATEŞ
ALİ ÇELİK
AHMET KELEK
BAHATTİN BOLAT</v>
      </c>
      <c r="E181" s="173" t="str">
        <f>'4x100m.'!E12</f>
        <v>ESKİŞEHİR ŞEHİT ALİ GAFFAR OKKAN ORTAOKULU</v>
      </c>
      <c r="F181" s="175">
        <f>'4x100m.'!F12</f>
        <v>5723</v>
      </c>
      <c r="G181" s="176">
        <f>'4x100m.'!A12</f>
        <v>5</v>
      </c>
      <c r="H181" s="176" t="s">
        <v>264</v>
      </c>
      <c r="I181" s="176"/>
      <c r="J181" s="170" t="str">
        <f>'YARIŞMA BİLGİLERİ'!$F$21</f>
        <v>Küçük Erkek</v>
      </c>
      <c r="K181" s="173" t="str">
        <f t="shared" si="9"/>
        <v>Gaziantep-2014-15 Öğretim Yılı Okullararası Puanlı  Atletizm Grup Yarışmaları</v>
      </c>
      <c r="L181" s="174" t="str">
        <f>'4x100m.'!N$4</f>
        <v>26 Nisan 2015 - 12.00</v>
      </c>
      <c r="M181" s="174" t="s">
        <v>324</v>
      </c>
    </row>
    <row r="182" spans="1:13" s="166" customFormat="1" ht="50.25" customHeight="1">
      <c r="A182" s="168">
        <v>180</v>
      </c>
      <c r="B182" s="177" t="s">
        <v>264</v>
      </c>
      <c r="C182" s="169" t="str">
        <f>'4x100m.'!C13</f>
        <v xml:space="preserve">20.10.2003
08.02.2003
02.05.2003
18.10.2003 </v>
      </c>
      <c r="D182" s="173" t="str">
        <f>'4x100m.'!D13</f>
        <v xml:space="preserve">EREN İRİDERE
YASİN SOSA
TURGAY ERDOĞAN 
BURAK BİRGÖL </v>
      </c>
      <c r="E182" s="173" t="str">
        <f>'4x100m.'!E13</f>
        <v>BOZÜYÜK YAVUZ SULTAN SELİM ORTAOKULU</v>
      </c>
      <c r="F182" s="175">
        <f>'4x100m.'!F13</f>
        <v>5791</v>
      </c>
      <c r="G182" s="176">
        <f>'4x100m.'!A13</f>
        <v>6</v>
      </c>
      <c r="H182" s="176" t="s">
        <v>264</v>
      </c>
      <c r="I182" s="176"/>
      <c r="J182" s="170" t="str">
        <f>'YARIŞMA BİLGİLERİ'!$F$21</f>
        <v>Küçük Erkek</v>
      </c>
      <c r="K182" s="173" t="str">
        <f t="shared" si="9"/>
        <v>Gaziantep-2014-15 Öğretim Yılı Okullararası Puanlı  Atletizm Grup Yarışmaları</v>
      </c>
      <c r="L182" s="174" t="str">
        <f>'4x100m.'!N$4</f>
        <v>26 Nisan 2015 - 12.00</v>
      </c>
      <c r="M182" s="174" t="s">
        <v>324</v>
      </c>
    </row>
    <row r="183" spans="1:13" s="166" customFormat="1" ht="50.25" customHeight="1">
      <c r="A183" s="168">
        <v>181</v>
      </c>
      <c r="B183" s="177" t="s">
        <v>264</v>
      </c>
      <c r="C183" s="169" t="str">
        <f>'4x100m.'!C14</f>
        <v>16.05.2003
28.01.2003
06.03.2003
09.12.2003</v>
      </c>
      <c r="D183" s="173" t="str">
        <f>'4x100m.'!D14</f>
        <v>BERKAN HATIL
UĞUR ALTINIŞIK
 EREN KARACA
SAFFETCAN DAMLI</v>
      </c>
      <c r="E183" s="173" t="str">
        <f>'4x100m.'!E14</f>
        <v>ZONGULDAK CENGİZ TOPEL ORTA OKULU</v>
      </c>
      <c r="F183" s="175">
        <f>'4x100m.'!F14</f>
        <v>5866</v>
      </c>
      <c r="G183" s="176">
        <f>'4x100m.'!A14</f>
        <v>7</v>
      </c>
      <c r="H183" s="176" t="s">
        <v>264</v>
      </c>
      <c r="I183" s="176"/>
      <c r="J183" s="170" t="str">
        <f>'YARIŞMA BİLGİLERİ'!$F$21</f>
        <v>Küçük Erkek</v>
      </c>
      <c r="K183" s="173" t="str">
        <f t="shared" si="9"/>
        <v>Gaziantep-2014-15 Öğretim Yılı Okullararası Puanlı  Atletizm Grup Yarışmaları</v>
      </c>
      <c r="L183" s="174" t="str">
        <f>'4x100m.'!N$4</f>
        <v>26 Nisan 2015 - 12.00</v>
      </c>
      <c r="M183" s="174" t="s">
        <v>324</v>
      </c>
    </row>
    <row r="184" spans="1:13" s="166" customFormat="1" ht="50.25" customHeight="1">
      <c r="A184" s="168">
        <v>182</v>
      </c>
      <c r="B184" s="177" t="s">
        <v>264</v>
      </c>
      <c r="C184" s="169" t="str">
        <f>'4x100m.'!C15</f>
        <v>11.05.2004
13.06.2003
17.11.2004
13.06.2003</v>
      </c>
      <c r="D184" s="173" t="str">
        <f>'4x100m.'!D15</f>
        <v>MERT ÇAMÇİ
MEHMET BOZAK
ERAY YORULMAZ
UTKU BİLBAN</v>
      </c>
      <c r="E184" s="173" t="str">
        <f>'4x100m.'!E15</f>
        <v>İZMİR EVİN LEBLEBİCİOĞLU ORTAOKULU</v>
      </c>
      <c r="F184" s="175">
        <f>'4x100m.'!F15</f>
        <v>5941</v>
      </c>
      <c r="G184" s="176">
        <f>'4x100m.'!A15</f>
        <v>8</v>
      </c>
      <c r="H184" s="176" t="s">
        <v>264</v>
      </c>
      <c r="I184" s="176"/>
      <c r="J184" s="170" t="str">
        <f>'YARIŞMA BİLGİLERİ'!$F$21</f>
        <v>Küçük Erkek</v>
      </c>
      <c r="K184" s="173" t="str">
        <f t="shared" si="9"/>
        <v>Gaziantep-2014-15 Öğretim Yılı Okullararası Puanlı  Atletizm Grup Yarışmaları</v>
      </c>
      <c r="L184" s="174" t="str">
        <f>'4x100m.'!N$4</f>
        <v>26 Nisan 2015 - 12.00</v>
      </c>
      <c r="M184" s="174" t="s">
        <v>324</v>
      </c>
    </row>
    <row r="185" spans="1:13" s="166" customFormat="1" ht="50.25" customHeight="1">
      <c r="A185" s="168">
        <v>183</v>
      </c>
      <c r="B185" s="177" t="s">
        <v>264</v>
      </c>
      <c r="C185" s="169" t="str">
        <f>'4x100m.'!C16</f>
        <v xml:space="preserve">11.02.2003                                          
04.07.2003                      19.05.2004                01.01.2003                   </v>
      </c>
      <c r="D185" s="173" t="str">
        <f>'4x100m.'!D16</f>
        <v>EMİR CAN TOSUN
BUĞRA ÇARPIK
BEHİÇ BARKIN YAVUZ
YİĞT AVCI</v>
      </c>
      <c r="E185" s="173" t="str">
        <f>'4x100m.'!E16</f>
        <v>EDİRNE KARAKASIM ORTAOKULU</v>
      </c>
      <c r="F185" s="175">
        <f>'4x100m.'!F16</f>
        <v>10165</v>
      </c>
      <c r="G185" s="176">
        <f>'4x100m.'!A16</f>
        <v>9</v>
      </c>
      <c r="H185" s="176" t="s">
        <v>264</v>
      </c>
      <c r="I185" s="176"/>
      <c r="J185" s="170" t="str">
        <f>'YARIŞMA BİLGİLERİ'!$F$21</f>
        <v>Küçük Erkek</v>
      </c>
      <c r="K185" s="173" t="str">
        <f t="shared" si="9"/>
        <v>Gaziantep-2014-15 Öğretim Yılı Okullararası Puanlı  Atletizm Grup Yarışmaları</v>
      </c>
      <c r="L185" s="174" t="str">
        <f>'4x100m.'!N$4</f>
        <v>26 Nisan 2015 - 12.00</v>
      </c>
      <c r="M185" s="174" t="s">
        <v>324</v>
      </c>
    </row>
    <row r="186" spans="1:13" s="166" customFormat="1" ht="50.25" customHeight="1">
      <c r="A186" s="168">
        <v>184</v>
      </c>
      <c r="B186" s="177" t="s">
        <v>264</v>
      </c>
      <c r="C186" s="169" t="str">
        <f>'4x100m.'!C17</f>
        <v xml:space="preserve">18.06.2004
31.03.2004
24.04.2003
11.07.2003
</v>
      </c>
      <c r="D186" s="173" t="str">
        <f>'4x100m.'!D17</f>
        <v xml:space="preserve">ALP İSMAİL AK
ÖMER FARUK KARACA 
ÖMER KURT
EMİRHAN KÖSE
</v>
      </c>
      <c r="E186" s="173" t="str">
        <f>'4x100m.'!E17</f>
        <v>SAKARYA AŞAĞI KİRAZCA O.O</v>
      </c>
      <c r="F186" s="175">
        <f>'4x100m.'!F17</f>
        <v>10206</v>
      </c>
      <c r="G186" s="176">
        <f>'4x100m.'!A17</f>
        <v>10</v>
      </c>
      <c r="H186" s="176" t="s">
        <v>264</v>
      </c>
      <c r="I186" s="176"/>
      <c r="J186" s="170" t="str">
        <f>'YARIŞMA BİLGİLERİ'!$F$21</f>
        <v>Küçük Erkek</v>
      </c>
      <c r="K186" s="173" t="str">
        <f t="shared" si="9"/>
        <v>Gaziantep-2014-15 Öğretim Yılı Okullararası Puanlı  Atletizm Grup Yarışmaları</v>
      </c>
      <c r="L186" s="174" t="str">
        <f>'4x100m.'!N$4</f>
        <v>26 Nisan 2015 - 12.00</v>
      </c>
      <c r="M186" s="174" t="s">
        <v>324</v>
      </c>
    </row>
    <row r="187" spans="1:13" s="166" customFormat="1" ht="50.25" customHeight="1">
      <c r="A187" s="168">
        <v>185</v>
      </c>
      <c r="B187" s="177" t="s">
        <v>264</v>
      </c>
      <c r="C187" s="169" t="str">
        <f>'4x100m.'!C18</f>
        <v>07.04.2003
17.07.2004
25.10.2004
28.01.2003</v>
      </c>
      <c r="D187" s="173" t="str">
        <f>'4x100m.'!D18</f>
        <v>AHMET S.MERDİVAN
MUHAMMED H.ÖZTÜRK
ÖZCAN TEMÜR
AYDIN ÇELİK</v>
      </c>
      <c r="E187" s="173" t="str">
        <f>'4x100m.'!E18</f>
        <v>BARTIN MERKEZ İMAM HATİP ORTAOKULU</v>
      </c>
      <c r="F187" s="175">
        <f>'4x100m.'!F18</f>
        <v>10263</v>
      </c>
      <c r="G187" s="176">
        <f>'4x100m.'!A18</f>
        <v>11</v>
      </c>
      <c r="H187" s="176" t="s">
        <v>264</v>
      </c>
      <c r="I187" s="176"/>
      <c r="J187" s="170" t="str">
        <f>'YARIŞMA BİLGİLERİ'!$F$21</f>
        <v>Küçük Erkek</v>
      </c>
      <c r="K187" s="173" t="str">
        <f t="shared" si="9"/>
        <v>Gaziantep-2014-15 Öğretim Yılı Okullararası Puanlı  Atletizm Grup Yarışmaları</v>
      </c>
      <c r="L187" s="174" t="str">
        <f>'4x100m.'!N$4</f>
        <v>26 Nisan 2015 - 12.00</v>
      </c>
      <c r="M187" s="174" t="s">
        <v>324</v>
      </c>
    </row>
    <row r="188" spans="1:13" s="166" customFormat="1" ht="50.25" customHeight="1">
      <c r="A188" s="168">
        <v>186</v>
      </c>
      <c r="B188" s="177" t="s">
        <v>264</v>
      </c>
      <c r="C188" s="169" t="str">
        <f>'4x100m.'!C19</f>
        <v>28.04.2003
26.04.2004
03.11.2003
20.06.2003</v>
      </c>
      <c r="D188" s="173" t="str">
        <f>'4x100m.'!D19</f>
        <v>AHMET EGE DENİZ
ATA RAZLIK
EMRE YAVUZ
EMİRHAN NALBANT</v>
      </c>
      <c r="E188" s="173" t="str">
        <f>'4x100m.'!E19</f>
        <v>KIRKLARELİ CUMHURİYET ORTAOKULU</v>
      </c>
      <c r="F188" s="175">
        <f>'4x100m.'!F19</f>
        <v>10380</v>
      </c>
      <c r="G188" s="176">
        <f>'4x100m.'!A19</f>
        <v>12</v>
      </c>
      <c r="H188" s="176" t="s">
        <v>264</v>
      </c>
      <c r="I188" s="176"/>
      <c r="J188" s="170" t="str">
        <f>'YARIŞMA BİLGİLERİ'!$F$21</f>
        <v>Küçük Erkek</v>
      </c>
      <c r="K188" s="173" t="str">
        <f t="shared" si="9"/>
        <v>Gaziantep-2014-15 Öğretim Yılı Okullararası Puanlı  Atletizm Grup Yarışmaları</v>
      </c>
      <c r="L188" s="174" t="str">
        <f>'4x100m.'!N$4</f>
        <v>26 Nisan 2015 - 12.00</v>
      </c>
      <c r="M188" s="174" t="s">
        <v>324</v>
      </c>
    </row>
    <row r="189" spans="1:13" s="166" customFormat="1" ht="50.25" customHeight="1">
      <c r="A189" s="168">
        <v>187</v>
      </c>
      <c r="B189" s="177" t="s">
        <v>264</v>
      </c>
      <c r="C189" s="169" t="str">
        <f>'4x100m.'!C20</f>
        <v>01.06.2003
09.07.2003
01.10.2003
18.03.2003</v>
      </c>
      <c r="D189" s="173" t="str">
        <f>'4x100m.'!D20</f>
        <v>EMRE BALKAN
BERAT İNCEEFEKAN AKTAŞYAKUP TAŞ</v>
      </c>
      <c r="E189" s="173" t="str">
        <f>'4x100m.'!E20</f>
        <v>BURSA ŞEHİT BAKIMCI ONBAŞI TOLGA TAŞTAN ORTAOKULU</v>
      </c>
      <c r="F189" s="175">
        <f>'4x100m.'!F20</f>
        <v>10506</v>
      </c>
      <c r="G189" s="176">
        <f>'4x100m.'!A20</f>
        <v>13</v>
      </c>
      <c r="H189" s="176" t="s">
        <v>264</v>
      </c>
      <c r="I189" s="176"/>
      <c r="J189" s="170" t="str">
        <f>'YARIŞMA BİLGİLERİ'!$F$21</f>
        <v>Küçük Erkek</v>
      </c>
      <c r="K189" s="173" t="str">
        <f t="shared" ref="K189:K194" si="10">CONCATENATE(K$1,"-",A$1)</f>
        <v>Gaziantep-2014-15 Öğretim Yılı Okullararası Puanlı  Atletizm Grup Yarışmaları</v>
      </c>
      <c r="L189" s="174" t="str">
        <f>'4x100m.'!N$4</f>
        <v>26 Nisan 2015 - 12.00</v>
      </c>
      <c r="M189" s="174" t="s">
        <v>324</v>
      </c>
    </row>
    <row r="190" spans="1:13" s="166" customFormat="1" ht="50.25" customHeight="1">
      <c r="A190" s="168">
        <v>188</v>
      </c>
      <c r="B190" s="177" t="s">
        <v>264</v>
      </c>
      <c r="C190" s="169">
        <f>'4x100m.'!C21</f>
        <v>0</v>
      </c>
      <c r="D190" s="173">
        <f>'4x100m.'!D21</f>
        <v>0</v>
      </c>
      <c r="E190" s="173">
        <f>'4x100m.'!E21</f>
        <v>0</v>
      </c>
      <c r="F190" s="175">
        <f>'4x100m.'!F21</f>
        <v>0</v>
      </c>
      <c r="G190" s="176">
        <f>'4x100m.'!A21</f>
        <v>14</v>
      </c>
      <c r="H190" s="176" t="s">
        <v>264</v>
      </c>
      <c r="I190" s="176"/>
      <c r="J190" s="170" t="str">
        <f>'YARIŞMA BİLGİLERİ'!$F$21</f>
        <v>Küçük Erkek</v>
      </c>
      <c r="K190" s="173" t="str">
        <f t="shared" si="10"/>
        <v>Gaziantep-2014-15 Öğretim Yılı Okullararası Puanlı  Atletizm Grup Yarışmaları</v>
      </c>
      <c r="L190" s="174" t="str">
        <f>'4x100m.'!N$4</f>
        <v>26 Nisan 2015 - 12.00</v>
      </c>
      <c r="M190" s="174" t="s">
        <v>324</v>
      </c>
    </row>
    <row r="191" spans="1:13" s="166" customFormat="1" ht="50.25" customHeight="1">
      <c r="A191" s="168">
        <v>189</v>
      </c>
      <c r="B191" s="177" t="s">
        <v>264</v>
      </c>
      <c r="C191" s="169">
        <f>'4x100m.'!C22</f>
        <v>0</v>
      </c>
      <c r="D191" s="173">
        <f>'4x100m.'!D22</f>
        <v>0</v>
      </c>
      <c r="E191" s="173">
        <f>'4x100m.'!E22</f>
        <v>0</v>
      </c>
      <c r="F191" s="175">
        <f>'4x100m.'!F22</f>
        <v>0</v>
      </c>
      <c r="G191" s="176">
        <f>'4x100m.'!A22</f>
        <v>15</v>
      </c>
      <c r="H191" s="176" t="s">
        <v>264</v>
      </c>
      <c r="I191" s="176"/>
      <c r="J191" s="170" t="str">
        <f>'YARIŞMA BİLGİLERİ'!$F$21</f>
        <v>Küçük Erkek</v>
      </c>
      <c r="K191" s="173" t="str">
        <f t="shared" si="10"/>
        <v>Gaziantep-2014-15 Öğretim Yılı Okullararası Puanlı  Atletizm Grup Yarışmaları</v>
      </c>
      <c r="L191" s="174" t="str">
        <f>'4x100m.'!N$4</f>
        <v>26 Nisan 2015 - 12.00</v>
      </c>
      <c r="M191" s="174" t="s">
        <v>324</v>
      </c>
    </row>
    <row r="192" spans="1:13" s="166" customFormat="1" ht="50.25" customHeight="1">
      <c r="A192" s="168">
        <v>190</v>
      </c>
      <c r="B192" s="177" t="s">
        <v>264</v>
      </c>
      <c r="C192" s="169">
        <f>'4x100m.'!C23</f>
        <v>0</v>
      </c>
      <c r="D192" s="173">
        <f>'4x100m.'!D23</f>
        <v>0</v>
      </c>
      <c r="E192" s="173">
        <f>'4x100m.'!E23</f>
        <v>0</v>
      </c>
      <c r="F192" s="175">
        <f>'4x100m.'!F23</f>
        <v>0</v>
      </c>
      <c r="G192" s="176">
        <f>'4x100m.'!A23</f>
        <v>16</v>
      </c>
      <c r="H192" s="176" t="s">
        <v>264</v>
      </c>
      <c r="I192" s="176"/>
      <c r="J192" s="170" t="str">
        <f>'YARIŞMA BİLGİLERİ'!$F$21</f>
        <v>Küçük Erkek</v>
      </c>
      <c r="K192" s="173" t="str">
        <f t="shared" si="10"/>
        <v>Gaziantep-2014-15 Öğretim Yılı Okullararası Puanlı  Atletizm Grup Yarışmaları</v>
      </c>
      <c r="L192" s="174" t="str">
        <f>'4x100m.'!N$4</f>
        <v>26 Nisan 2015 - 12.00</v>
      </c>
      <c r="M192" s="174" t="s">
        <v>324</v>
      </c>
    </row>
    <row r="193" spans="1:13" s="166" customFormat="1" ht="50.25" customHeight="1">
      <c r="A193" s="168">
        <v>191</v>
      </c>
      <c r="B193" s="177" t="s">
        <v>264</v>
      </c>
      <c r="C193" s="169">
        <f>'4x100m.'!C24</f>
        <v>0</v>
      </c>
      <c r="D193" s="173">
        <f>'4x100m.'!D24</f>
        <v>0</v>
      </c>
      <c r="E193" s="173">
        <f>'4x100m.'!E24</f>
        <v>0</v>
      </c>
      <c r="F193" s="175">
        <f>'4x100m.'!F24</f>
        <v>0</v>
      </c>
      <c r="G193" s="176">
        <f>'4x100m.'!A24</f>
        <v>17</v>
      </c>
      <c r="H193" s="176" t="s">
        <v>264</v>
      </c>
      <c r="I193" s="176"/>
      <c r="J193" s="170" t="str">
        <f>'YARIŞMA BİLGİLERİ'!$F$21</f>
        <v>Küçük Erkek</v>
      </c>
      <c r="K193" s="173" t="str">
        <f t="shared" si="10"/>
        <v>Gaziantep-2014-15 Öğretim Yılı Okullararası Puanlı  Atletizm Grup Yarışmaları</v>
      </c>
      <c r="L193" s="174" t="str">
        <f>'4x100m.'!N$4</f>
        <v>26 Nisan 2015 - 12.00</v>
      </c>
      <c r="M193" s="174" t="s">
        <v>324</v>
      </c>
    </row>
    <row r="194" spans="1:13" s="166" customFormat="1" ht="50.25" customHeight="1">
      <c r="A194" s="168">
        <v>192</v>
      </c>
      <c r="B194" s="177" t="s">
        <v>264</v>
      </c>
      <c r="C194" s="169">
        <f>'4x100m.'!C25</f>
        <v>0</v>
      </c>
      <c r="D194" s="173">
        <f>'4x100m.'!D25</f>
        <v>0</v>
      </c>
      <c r="E194" s="173">
        <f>'4x100m.'!E25</f>
        <v>0</v>
      </c>
      <c r="F194" s="175">
        <f>'4x100m.'!F25</f>
        <v>0</v>
      </c>
      <c r="G194" s="176">
        <f>'4x100m.'!A25</f>
        <v>18</v>
      </c>
      <c r="H194" s="176" t="s">
        <v>264</v>
      </c>
      <c r="I194" s="176"/>
      <c r="J194" s="170" t="str">
        <f>'YARIŞMA BİLGİLERİ'!$F$21</f>
        <v>Küçük Erkek</v>
      </c>
      <c r="K194" s="173" t="str">
        <f t="shared" si="10"/>
        <v>Gaziantep-2014-15 Öğretim Yılı Okullararası Puanlı  Atletizm Grup Yarışmaları</v>
      </c>
      <c r="L194" s="174" t="str">
        <f>'4x100m.'!N$4</f>
        <v>26 Nisan 2015 - 12.00</v>
      </c>
      <c r="M194" s="174" t="s">
        <v>324</v>
      </c>
    </row>
  </sheetData>
  <mergeCells count="2">
    <mergeCell ref="L1:M1"/>
    <mergeCell ref="A1:J1"/>
  </mergeCells>
  <pageMargins left="0.7" right="0.7" top="0.75" bottom="0.75" header="0.3" footer="0.3"/>
  <pageSetup paperSize="9" scale="47" orientation="portrait" r:id="rId1"/>
</worksheet>
</file>

<file path=xl/worksheets/sheet14.xml><?xml version="1.0" encoding="utf-8"?>
<worksheet xmlns="http://schemas.openxmlformats.org/spreadsheetml/2006/main" xmlns:r="http://schemas.openxmlformats.org/officeDocument/2006/relationships">
  <sheetPr codeName="Sayfa14"/>
  <dimension ref="A1:L110"/>
  <sheetViews>
    <sheetView topLeftCell="A91" workbookViewId="0">
      <selection activeCell="O103" sqref="O103"/>
    </sheetView>
  </sheetViews>
  <sheetFormatPr defaultRowHeight="12.75"/>
  <cols>
    <col min="1" max="2" width="10.7109375" customWidth="1"/>
    <col min="3" max="4" width="10" customWidth="1"/>
    <col min="5" max="6" width="10.7109375" customWidth="1"/>
    <col min="7" max="7" width="10.140625" customWidth="1"/>
    <col min="8" max="8" width="10" customWidth="1"/>
    <col min="9" max="9" width="10.5703125" customWidth="1"/>
    <col min="10" max="10" width="10.7109375" customWidth="1"/>
    <col min="11" max="11" width="9.7109375" customWidth="1"/>
  </cols>
  <sheetData>
    <row r="1" spans="1:12" ht="26.25" thickBot="1">
      <c r="A1" s="544" t="s">
        <v>337</v>
      </c>
      <c r="B1" s="545"/>
      <c r="C1" s="545"/>
      <c r="D1" s="545"/>
      <c r="E1" s="545"/>
      <c r="F1" s="545"/>
      <c r="G1" s="545"/>
      <c r="H1" s="545"/>
      <c r="I1" s="545"/>
      <c r="J1" s="545"/>
      <c r="K1" s="545"/>
      <c r="L1" s="545"/>
    </row>
    <row r="2" spans="1:12" ht="16.5" thickBot="1">
      <c r="A2" s="546" t="s">
        <v>333</v>
      </c>
      <c r="B2" s="542"/>
      <c r="C2" s="542"/>
      <c r="D2" s="542"/>
      <c r="E2" s="542"/>
      <c r="F2" s="543"/>
      <c r="G2" s="546" t="s">
        <v>329</v>
      </c>
      <c r="H2" s="542"/>
      <c r="I2" s="542"/>
      <c r="J2" s="542"/>
      <c r="K2" s="542"/>
      <c r="L2" s="543"/>
    </row>
    <row r="3" spans="1:12" ht="16.5" thickBot="1">
      <c r="A3" s="546" t="s">
        <v>259</v>
      </c>
      <c r="B3" s="543"/>
      <c r="C3" s="546" t="s">
        <v>321</v>
      </c>
      <c r="D3" s="543"/>
      <c r="E3" s="542" t="s">
        <v>264</v>
      </c>
      <c r="F3" s="543"/>
      <c r="G3" s="547" t="s">
        <v>49</v>
      </c>
      <c r="H3" s="547"/>
      <c r="I3" s="547" t="s">
        <v>50</v>
      </c>
      <c r="J3" s="547"/>
      <c r="K3" s="542" t="s">
        <v>262</v>
      </c>
      <c r="L3" s="543"/>
    </row>
    <row r="4" spans="1:12" ht="16.5" thickBot="1">
      <c r="A4" s="337" t="s">
        <v>27</v>
      </c>
      <c r="B4" s="336" t="s">
        <v>119</v>
      </c>
      <c r="C4" s="338" t="s">
        <v>27</v>
      </c>
      <c r="D4" s="336" t="s">
        <v>119</v>
      </c>
      <c r="E4" s="339" t="s">
        <v>27</v>
      </c>
      <c r="F4" s="336" t="s">
        <v>119</v>
      </c>
      <c r="G4" s="337" t="s">
        <v>27</v>
      </c>
      <c r="H4" s="336" t="s">
        <v>119</v>
      </c>
      <c r="I4" s="340" t="s">
        <v>27</v>
      </c>
      <c r="J4" s="341" t="s">
        <v>119</v>
      </c>
      <c r="K4" s="342" t="s">
        <v>27</v>
      </c>
      <c r="L4" s="341" t="s">
        <v>119</v>
      </c>
    </row>
    <row r="5" spans="1:12" ht="15.75">
      <c r="A5" s="344">
        <v>1</v>
      </c>
      <c r="B5" s="343">
        <v>0</v>
      </c>
      <c r="C5" s="345">
        <v>1</v>
      </c>
      <c r="D5" s="343">
        <v>0</v>
      </c>
      <c r="E5" s="344">
        <v>1</v>
      </c>
      <c r="F5" s="343">
        <v>0</v>
      </c>
      <c r="G5" s="357">
        <v>1</v>
      </c>
      <c r="H5" s="357">
        <v>0</v>
      </c>
      <c r="I5" s="358">
        <v>1</v>
      </c>
      <c r="J5" s="357">
        <v>0</v>
      </c>
      <c r="K5" s="347">
        <v>1</v>
      </c>
      <c r="L5" s="346">
        <v>0</v>
      </c>
    </row>
    <row r="6" spans="1:12" ht="15.75">
      <c r="A6" s="347">
        <v>1200</v>
      </c>
      <c r="B6" s="346">
        <v>100</v>
      </c>
      <c r="C6" s="348">
        <v>24564</v>
      </c>
      <c r="D6" s="346">
        <v>100</v>
      </c>
      <c r="E6" s="344">
        <v>5109</v>
      </c>
      <c r="F6" s="346">
        <v>100</v>
      </c>
      <c r="G6" s="349">
        <v>195</v>
      </c>
      <c r="H6" s="346">
        <v>1</v>
      </c>
      <c r="I6" s="349">
        <v>80</v>
      </c>
      <c r="J6" s="346">
        <v>1</v>
      </c>
      <c r="K6" s="347">
        <v>1750</v>
      </c>
      <c r="L6" s="346">
        <v>1</v>
      </c>
    </row>
    <row r="7" spans="1:12" ht="15.75">
      <c r="A7" s="351">
        <v>1202</v>
      </c>
      <c r="B7" s="350">
        <v>99</v>
      </c>
      <c r="C7" s="352">
        <v>24614</v>
      </c>
      <c r="D7" s="350">
        <v>99</v>
      </c>
      <c r="E7" s="344">
        <v>5129</v>
      </c>
      <c r="F7" s="350">
        <v>99</v>
      </c>
      <c r="G7" s="353">
        <v>200</v>
      </c>
      <c r="H7" s="350">
        <v>2</v>
      </c>
      <c r="I7" s="353">
        <v>82</v>
      </c>
      <c r="J7" s="350">
        <v>2</v>
      </c>
      <c r="K7" s="351">
        <v>1850</v>
      </c>
      <c r="L7" s="350">
        <v>2</v>
      </c>
    </row>
    <row r="8" spans="1:12" ht="15.75">
      <c r="A8" s="347">
        <v>1204</v>
      </c>
      <c r="B8" s="346">
        <v>98</v>
      </c>
      <c r="C8" s="348">
        <v>24664</v>
      </c>
      <c r="D8" s="346">
        <v>98</v>
      </c>
      <c r="E8" s="344">
        <v>5149</v>
      </c>
      <c r="F8" s="346">
        <v>98</v>
      </c>
      <c r="G8" s="349">
        <v>205</v>
      </c>
      <c r="H8" s="346">
        <v>3</v>
      </c>
      <c r="I8" s="349">
        <v>83</v>
      </c>
      <c r="J8" s="346">
        <v>3</v>
      </c>
      <c r="K8" s="347">
        <v>1950</v>
      </c>
      <c r="L8" s="346">
        <v>3</v>
      </c>
    </row>
    <row r="9" spans="1:12" ht="15.75">
      <c r="A9" s="351">
        <v>1206</v>
      </c>
      <c r="B9" s="350">
        <v>97</v>
      </c>
      <c r="C9" s="352">
        <v>24714</v>
      </c>
      <c r="D9" s="350">
        <v>97</v>
      </c>
      <c r="E9" s="344">
        <v>5169</v>
      </c>
      <c r="F9" s="350">
        <v>97</v>
      </c>
      <c r="G9" s="353">
        <v>210</v>
      </c>
      <c r="H9" s="350">
        <v>4</v>
      </c>
      <c r="I9" s="353">
        <v>84</v>
      </c>
      <c r="J9" s="350">
        <v>4</v>
      </c>
      <c r="K9" s="351">
        <v>2050</v>
      </c>
      <c r="L9" s="350">
        <v>4</v>
      </c>
    </row>
    <row r="10" spans="1:12" ht="15.75">
      <c r="A10" s="347">
        <v>1208</v>
      </c>
      <c r="B10" s="346">
        <v>96</v>
      </c>
      <c r="C10" s="348">
        <v>24764</v>
      </c>
      <c r="D10" s="346">
        <v>96</v>
      </c>
      <c r="E10" s="344">
        <v>5189</v>
      </c>
      <c r="F10" s="346">
        <v>96</v>
      </c>
      <c r="G10" s="349">
        <v>215</v>
      </c>
      <c r="H10" s="346">
        <v>5</v>
      </c>
      <c r="I10" s="349">
        <v>85</v>
      </c>
      <c r="J10" s="346">
        <v>5</v>
      </c>
      <c r="K10" s="347">
        <v>2150</v>
      </c>
      <c r="L10" s="346">
        <v>5</v>
      </c>
    </row>
    <row r="11" spans="1:12" ht="15.75">
      <c r="A11" s="351">
        <v>1210</v>
      </c>
      <c r="B11" s="350">
        <v>95</v>
      </c>
      <c r="C11" s="352">
        <v>24814</v>
      </c>
      <c r="D11" s="350">
        <v>95</v>
      </c>
      <c r="E11" s="344">
        <v>5209</v>
      </c>
      <c r="F11" s="350">
        <v>95</v>
      </c>
      <c r="G11" s="353">
        <v>220</v>
      </c>
      <c r="H11" s="350">
        <v>6</v>
      </c>
      <c r="I11" s="353">
        <v>86</v>
      </c>
      <c r="J11" s="350">
        <v>6</v>
      </c>
      <c r="K11" s="351">
        <v>2250</v>
      </c>
      <c r="L11" s="350">
        <v>6</v>
      </c>
    </row>
    <row r="12" spans="1:12" ht="15.75">
      <c r="A12" s="347">
        <v>1212</v>
      </c>
      <c r="B12" s="346">
        <v>94</v>
      </c>
      <c r="C12" s="348">
        <v>24864</v>
      </c>
      <c r="D12" s="346">
        <v>94</v>
      </c>
      <c r="E12" s="344">
        <v>5229</v>
      </c>
      <c r="F12" s="346">
        <v>94</v>
      </c>
      <c r="G12" s="349">
        <v>225</v>
      </c>
      <c r="H12" s="346">
        <v>7</v>
      </c>
      <c r="I12" s="349">
        <v>87</v>
      </c>
      <c r="J12" s="346">
        <v>7</v>
      </c>
      <c r="K12" s="347">
        <v>2350</v>
      </c>
      <c r="L12" s="346">
        <v>7</v>
      </c>
    </row>
    <row r="13" spans="1:12" ht="15.75">
      <c r="A13" s="351">
        <v>1214</v>
      </c>
      <c r="B13" s="350">
        <v>93</v>
      </c>
      <c r="C13" s="352">
        <v>24914</v>
      </c>
      <c r="D13" s="350">
        <v>93</v>
      </c>
      <c r="E13" s="344">
        <v>5249</v>
      </c>
      <c r="F13" s="350">
        <v>93</v>
      </c>
      <c r="G13" s="353">
        <v>230</v>
      </c>
      <c r="H13" s="350">
        <v>8</v>
      </c>
      <c r="I13" s="353">
        <v>88</v>
      </c>
      <c r="J13" s="350">
        <v>8</v>
      </c>
      <c r="K13" s="351">
        <v>2450</v>
      </c>
      <c r="L13" s="350">
        <v>8</v>
      </c>
    </row>
    <row r="14" spans="1:12" ht="15.75">
      <c r="A14" s="347">
        <v>1216</v>
      </c>
      <c r="B14" s="346">
        <v>92</v>
      </c>
      <c r="C14" s="348">
        <v>24964</v>
      </c>
      <c r="D14" s="346">
        <v>92</v>
      </c>
      <c r="E14" s="344">
        <v>5269</v>
      </c>
      <c r="F14" s="346">
        <v>92</v>
      </c>
      <c r="G14" s="349">
        <v>235</v>
      </c>
      <c r="H14" s="346">
        <v>9</v>
      </c>
      <c r="I14" s="349">
        <v>89</v>
      </c>
      <c r="J14" s="346">
        <v>9</v>
      </c>
      <c r="K14" s="347">
        <v>2550</v>
      </c>
      <c r="L14" s="346">
        <v>9</v>
      </c>
    </row>
    <row r="15" spans="1:12" ht="15.75">
      <c r="A15" s="351">
        <v>1218</v>
      </c>
      <c r="B15" s="350">
        <v>91</v>
      </c>
      <c r="C15" s="352">
        <v>25014</v>
      </c>
      <c r="D15" s="350">
        <v>91</v>
      </c>
      <c r="E15" s="344">
        <v>5289</v>
      </c>
      <c r="F15" s="350">
        <v>91</v>
      </c>
      <c r="G15" s="353">
        <v>240</v>
      </c>
      <c r="H15" s="350">
        <v>10</v>
      </c>
      <c r="I15" s="353">
        <v>90</v>
      </c>
      <c r="J15" s="350">
        <v>10</v>
      </c>
      <c r="K15" s="351">
        <v>2650</v>
      </c>
      <c r="L15" s="350">
        <v>10</v>
      </c>
    </row>
    <row r="16" spans="1:12" ht="15.75">
      <c r="A16" s="347">
        <v>1220</v>
      </c>
      <c r="B16" s="346">
        <v>90</v>
      </c>
      <c r="C16" s="348">
        <v>25064</v>
      </c>
      <c r="D16" s="346">
        <v>90</v>
      </c>
      <c r="E16" s="344">
        <v>5309</v>
      </c>
      <c r="F16" s="346">
        <v>90</v>
      </c>
      <c r="G16" s="349">
        <v>245</v>
      </c>
      <c r="H16" s="346">
        <v>11</v>
      </c>
      <c r="I16" s="349">
        <v>91</v>
      </c>
      <c r="J16" s="346">
        <v>11</v>
      </c>
      <c r="K16" s="347">
        <v>2740</v>
      </c>
      <c r="L16" s="346">
        <v>11</v>
      </c>
    </row>
    <row r="17" spans="1:12" ht="15.75">
      <c r="A17" s="351">
        <v>1222</v>
      </c>
      <c r="B17" s="350">
        <v>89</v>
      </c>
      <c r="C17" s="352">
        <v>25114</v>
      </c>
      <c r="D17" s="350">
        <v>89</v>
      </c>
      <c r="E17" s="344">
        <v>5329</v>
      </c>
      <c r="F17" s="350">
        <v>89</v>
      </c>
      <c r="G17" s="353">
        <v>250</v>
      </c>
      <c r="H17" s="350">
        <v>12</v>
      </c>
      <c r="I17" s="353">
        <v>92</v>
      </c>
      <c r="J17" s="350">
        <v>12</v>
      </c>
      <c r="K17" s="351">
        <v>2830</v>
      </c>
      <c r="L17" s="350">
        <v>12</v>
      </c>
    </row>
    <row r="18" spans="1:12" ht="15.75">
      <c r="A18" s="347">
        <v>1224</v>
      </c>
      <c r="B18" s="346">
        <v>88</v>
      </c>
      <c r="C18" s="348">
        <v>25164</v>
      </c>
      <c r="D18" s="346">
        <v>88</v>
      </c>
      <c r="E18" s="344">
        <v>5349</v>
      </c>
      <c r="F18" s="346">
        <v>88</v>
      </c>
      <c r="G18" s="349">
        <v>255</v>
      </c>
      <c r="H18" s="346">
        <v>13</v>
      </c>
      <c r="I18" s="349">
        <v>93</v>
      </c>
      <c r="J18" s="346">
        <v>13</v>
      </c>
      <c r="K18" s="347">
        <v>2920</v>
      </c>
      <c r="L18" s="346">
        <v>13</v>
      </c>
    </row>
    <row r="19" spans="1:12" ht="15.75">
      <c r="A19" s="351">
        <v>1226</v>
      </c>
      <c r="B19" s="350">
        <v>87</v>
      </c>
      <c r="C19" s="352">
        <v>25214</v>
      </c>
      <c r="D19" s="350">
        <v>87</v>
      </c>
      <c r="E19" s="344">
        <v>5369</v>
      </c>
      <c r="F19" s="350">
        <v>87</v>
      </c>
      <c r="G19" s="353">
        <v>260</v>
      </c>
      <c r="H19" s="350">
        <v>14</v>
      </c>
      <c r="I19" s="353">
        <v>94</v>
      </c>
      <c r="J19" s="350">
        <v>14</v>
      </c>
      <c r="K19" s="351">
        <v>3010</v>
      </c>
      <c r="L19" s="350">
        <v>14</v>
      </c>
    </row>
    <row r="20" spans="1:12" ht="15.75">
      <c r="A20" s="347">
        <v>1229</v>
      </c>
      <c r="B20" s="346">
        <v>86</v>
      </c>
      <c r="C20" s="348">
        <v>25264</v>
      </c>
      <c r="D20" s="346">
        <v>86</v>
      </c>
      <c r="E20" s="344">
        <v>5389</v>
      </c>
      <c r="F20" s="346">
        <v>86</v>
      </c>
      <c r="G20" s="349">
        <v>265</v>
      </c>
      <c r="H20" s="346">
        <v>15</v>
      </c>
      <c r="I20" s="349">
        <v>95</v>
      </c>
      <c r="J20" s="346">
        <v>15</v>
      </c>
      <c r="K20" s="347">
        <v>3100</v>
      </c>
      <c r="L20" s="346">
        <v>15</v>
      </c>
    </row>
    <row r="21" spans="1:12" ht="15.75">
      <c r="A21" s="351">
        <v>1232</v>
      </c>
      <c r="B21" s="350">
        <v>85</v>
      </c>
      <c r="C21" s="352">
        <v>25314</v>
      </c>
      <c r="D21" s="350">
        <v>85</v>
      </c>
      <c r="E21" s="344">
        <v>5409</v>
      </c>
      <c r="F21" s="350">
        <v>85</v>
      </c>
      <c r="G21" s="353">
        <v>270</v>
      </c>
      <c r="H21" s="350">
        <v>16</v>
      </c>
      <c r="I21" s="353">
        <v>96</v>
      </c>
      <c r="J21" s="350">
        <v>16</v>
      </c>
      <c r="K21" s="351">
        <v>3190</v>
      </c>
      <c r="L21" s="350">
        <v>16</v>
      </c>
    </row>
    <row r="22" spans="1:12" ht="15.75">
      <c r="A22" s="347">
        <v>1235</v>
      </c>
      <c r="B22" s="346">
        <v>84</v>
      </c>
      <c r="C22" s="348">
        <v>25364</v>
      </c>
      <c r="D22" s="346">
        <v>84</v>
      </c>
      <c r="E22" s="344">
        <v>5429</v>
      </c>
      <c r="F22" s="346">
        <v>84</v>
      </c>
      <c r="G22" s="349">
        <v>275</v>
      </c>
      <c r="H22" s="346">
        <v>17</v>
      </c>
      <c r="I22" s="349">
        <v>97</v>
      </c>
      <c r="J22" s="346">
        <v>17</v>
      </c>
      <c r="K22" s="347">
        <v>3280</v>
      </c>
      <c r="L22" s="346">
        <v>17</v>
      </c>
    </row>
    <row r="23" spans="1:12" ht="15.75">
      <c r="A23" s="351">
        <v>1238</v>
      </c>
      <c r="B23" s="350">
        <v>83</v>
      </c>
      <c r="C23" s="352">
        <v>25414</v>
      </c>
      <c r="D23" s="350">
        <v>83</v>
      </c>
      <c r="E23" s="344">
        <v>5449</v>
      </c>
      <c r="F23" s="350">
        <v>83</v>
      </c>
      <c r="G23" s="353">
        <v>280</v>
      </c>
      <c r="H23" s="350">
        <v>18</v>
      </c>
      <c r="I23" s="353">
        <v>98</v>
      </c>
      <c r="J23" s="350">
        <v>18</v>
      </c>
      <c r="K23" s="351">
        <v>3370</v>
      </c>
      <c r="L23" s="350">
        <v>18</v>
      </c>
    </row>
    <row r="24" spans="1:12" ht="15.75">
      <c r="A24" s="347">
        <v>1241</v>
      </c>
      <c r="B24" s="346">
        <v>82</v>
      </c>
      <c r="C24" s="348">
        <v>25464</v>
      </c>
      <c r="D24" s="346">
        <v>82</v>
      </c>
      <c r="E24" s="344">
        <v>5469</v>
      </c>
      <c r="F24" s="346">
        <v>82</v>
      </c>
      <c r="G24" s="349">
        <v>285</v>
      </c>
      <c r="H24" s="346">
        <v>19</v>
      </c>
      <c r="I24" s="349">
        <v>99</v>
      </c>
      <c r="J24" s="346">
        <v>19</v>
      </c>
      <c r="K24" s="347">
        <v>3460</v>
      </c>
      <c r="L24" s="346">
        <v>19</v>
      </c>
    </row>
    <row r="25" spans="1:12" ht="15.75">
      <c r="A25" s="351">
        <v>1244</v>
      </c>
      <c r="B25" s="350">
        <v>81</v>
      </c>
      <c r="C25" s="352">
        <v>25514</v>
      </c>
      <c r="D25" s="350">
        <v>81</v>
      </c>
      <c r="E25" s="344">
        <v>5489</v>
      </c>
      <c r="F25" s="350">
        <v>81</v>
      </c>
      <c r="G25" s="353">
        <v>290</v>
      </c>
      <c r="H25" s="350">
        <v>20</v>
      </c>
      <c r="I25" s="353">
        <v>100</v>
      </c>
      <c r="J25" s="350">
        <v>20</v>
      </c>
      <c r="K25" s="351">
        <v>3550</v>
      </c>
      <c r="L25" s="350">
        <v>20</v>
      </c>
    </row>
    <row r="26" spans="1:12" ht="15.75">
      <c r="A26" s="347">
        <v>1247</v>
      </c>
      <c r="B26" s="346">
        <v>80</v>
      </c>
      <c r="C26" s="348">
        <v>25564</v>
      </c>
      <c r="D26" s="346">
        <v>80</v>
      </c>
      <c r="E26" s="344">
        <v>5509</v>
      </c>
      <c r="F26" s="346">
        <v>80</v>
      </c>
      <c r="G26" s="349">
        <v>295</v>
      </c>
      <c r="H26" s="346">
        <v>21</v>
      </c>
      <c r="I26" s="349">
        <v>101</v>
      </c>
      <c r="J26" s="346">
        <v>21</v>
      </c>
      <c r="K26" s="347">
        <v>3630</v>
      </c>
      <c r="L26" s="346">
        <v>21</v>
      </c>
    </row>
    <row r="27" spans="1:12" ht="15.75">
      <c r="A27" s="351">
        <v>1250</v>
      </c>
      <c r="B27" s="350">
        <v>79</v>
      </c>
      <c r="C27" s="352">
        <v>25614</v>
      </c>
      <c r="D27" s="350">
        <v>79</v>
      </c>
      <c r="E27" s="344">
        <v>5529</v>
      </c>
      <c r="F27" s="350">
        <v>79</v>
      </c>
      <c r="G27" s="353">
        <v>300</v>
      </c>
      <c r="H27" s="350">
        <v>22</v>
      </c>
      <c r="I27" s="353">
        <v>102</v>
      </c>
      <c r="J27" s="350">
        <v>22</v>
      </c>
      <c r="K27" s="351">
        <v>3710</v>
      </c>
      <c r="L27" s="350">
        <v>22</v>
      </c>
    </row>
    <row r="28" spans="1:12" ht="15.75">
      <c r="A28" s="347">
        <v>1253</v>
      </c>
      <c r="B28" s="346">
        <v>78</v>
      </c>
      <c r="C28" s="348">
        <v>25664</v>
      </c>
      <c r="D28" s="346">
        <v>78</v>
      </c>
      <c r="E28" s="344">
        <v>5549</v>
      </c>
      <c r="F28" s="346">
        <v>78</v>
      </c>
      <c r="G28" s="349">
        <v>305</v>
      </c>
      <c r="H28" s="346">
        <v>23</v>
      </c>
      <c r="I28" s="349">
        <v>103</v>
      </c>
      <c r="J28" s="346">
        <v>23</v>
      </c>
      <c r="K28" s="347">
        <v>3790</v>
      </c>
      <c r="L28" s="346">
        <v>23</v>
      </c>
    </row>
    <row r="29" spans="1:12" ht="15.75">
      <c r="A29" s="351">
        <v>1256</v>
      </c>
      <c r="B29" s="350">
        <v>77</v>
      </c>
      <c r="C29" s="352">
        <v>25714</v>
      </c>
      <c r="D29" s="350">
        <v>77</v>
      </c>
      <c r="E29" s="344">
        <v>5569</v>
      </c>
      <c r="F29" s="350">
        <v>77</v>
      </c>
      <c r="G29" s="353">
        <v>310</v>
      </c>
      <c r="H29" s="350">
        <v>24</v>
      </c>
      <c r="I29" s="353">
        <v>104</v>
      </c>
      <c r="J29" s="350">
        <v>24</v>
      </c>
      <c r="K29" s="351">
        <v>3870</v>
      </c>
      <c r="L29" s="350">
        <v>24</v>
      </c>
    </row>
    <row r="30" spans="1:12" ht="15.75">
      <c r="A30" s="347">
        <v>1259</v>
      </c>
      <c r="B30" s="346">
        <v>76</v>
      </c>
      <c r="C30" s="348">
        <v>25764</v>
      </c>
      <c r="D30" s="346">
        <v>76</v>
      </c>
      <c r="E30" s="344">
        <v>5589</v>
      </c>
      <c r="F30" s="346">
        <v>76</v>
      </c>
      <c r="G30" s="349">
        <v>315</v>
      </c>
      <c r="H30" s="346">
        <v>25</v>
      </c>
      <c r="I30" s="349">
        <v>105</v>
      </c>
      <c r="J30" s="346">
        <v>25</v>
      </c>
      <c r="K30" s="347">
        <v>3950</v>
      </c>
      <c r="L30" s="346">
        <v>25</v>
      </c>
    </row>
    <row r="31" spans="1:12" ht="15.75">
      <c r="A31" s="351">
        <v>1262</v>
      </c>
      <c r="B31" s="350">
        <v>75</v>
      </c>
      <c r="C31" s="352">
        <v>25814</v>
      </c>
      <c r="D31" s="350">
        <v>75</v>
      </c>
      <c r="E31" s="344">
        <v>5609</v>
      </c>
      <c r="F31" s="350">
        <v>75</v>
      </c>
      <c r="G31" s="353">
        <v>320</v>
      </c>
      <c r="H31" s="350">
        <v>26</v>
      </c>
      <c r="I31" s="353">
        <v>106</v>
      </c>
      <c r="J31" s="350">
        <v>26</v>
      </c>
      <c r="K31" s="351">
        <v>4030</v>
      </c>
      <c r="L31" s="350">
        <v>26</v>
      </c>
    </row>
    <row r="32" spans="1:12" ht="15.75">
      <c r="A32" s="347">
        <v>1265</v>
      </c>
      <c r="B32" s="346">
        <v>74</v>
      </c>
      <c r="C32" s="348">
        <v>25864</v>
      </c>
      <c r="D32" s="346">
        <v>74</v>
      </c>
      <c r="E32" s="344">
        <v>5629</v>
      </c>
      <c r="F32" s="346">
        <v>74</v>
      </c>
      <c r="G32" s="349">
        <v>325</v>
      </c>
      <c r="H32" s="346">
        <v>27</v>
      </c>
      <c r="I32" s="349">
        <v>107</v>
      </c>
      <c r="J32" s="346">
        <v>27</v>
      </c>
      <c r="K32" s="347">
        <v>4110</v>
      </c>
      <c r="L32" s="346">
        <v>27</v>
      </c>
    </row>
    <row r="33" spans="1:12" ht="15.75">
      <c r="A33" s="351">
        <v>1268</v>
      </c>
      <c r="B33" s="350">
        <v>73</v>
      </c>
      <c r="C33" s="352">
        <v>25914</v>
      </c>
      <c r="D33" s="350">
        <v>73</v>
      </c>
      <c r="E33" s="344">
        <v>5649</v>
      </c>
      <c r="F33" s="350">
        <v>73</v>
      </c>
      <c r="G33" s="353">
        <v>330</v>
      </c>
      <c r="H33" s="350">
        <v>28</v>
      </c>
      <c r="I33" s="353">
        <v>108</v>
      </c>
      <c r="J33" s="350">
        <v>28</v>
      </c>
      <c r="K33" s="351">
        <v>4190</v>
      </c>
      <c r="L33" s="350">
        <v>28</v>
      </c>
    </row>
    <row r="34" spans="1:12" ht="15.75">
      <c r="A34" s="347">
        <v>1272</v>
      </c>
      <c r="B34" s="346">
        <v>72</v>
      </c>
      <c r="C34" s="348">
        <v>25964</v>
      </c>
      <c r="D34" s="346">
        <v>72</v>
      </c>
      <c r="E34" s="344">
        <v>5669</v>
      </c>
      <c r="F34" s="346">
        <v>72</v>
      </c>
      <c r="G34" s="349">
        <v>335</v>
      </c>
      <c r="H34" s="346">
        <v>29</v>
      </c>
      <c r="I34" s="349">
        <v>109</v>
      </c>
      <c r="J34" s="346">
        <v>29</v>
      </c>
      <c r="K34" s="347">
        <v>4270</v>
      </c>
      <c r="L34" s="346">
        <v>29</v>
      </c>
    </row>
    <row r="35" spans="1:12" ht="15.75">
      <c r="A35" s="351">
        <v>1276</v>
      </c>
      <c r="B35" s="350">
        <v>71</v>
      </c>
      <c r="C35" s="352">
        <v>30114</v>
      </c>
      <c r="D35" s="350">
        <v>71</v>
      </c>
      <c r="E35" s="344">
        <v>5689</v>
      </c>
      <c r="F35" s="350">
        <v>71</v>
      </c>
      <c r="G35" s="353">
        <v>340</v>
      </c>
      <c r="H35" s="350">
        <v>30</v>
      </c>
      <c r="I35" s="353">
        <v>110</v>
      </c>
      <c r="J35" s="350">
        <v>30</v>
      </c>
      <c r="K35" s="351">
        <v>4350</v>
      </c>
      <c r="L35" s="350">
        <v>30</v>
      </c>
    </row>
    <row r="36" spans="1:12" ht="15.75">
      <c r="A36" s="347">
        <v>1280</v>
      </c>
      <c r="B36" s="346">
        <v>70</v>
      </c>
      <c r="C36" s="348">
        <v>30164</v>
      </c>
      <c r="D36" s="346">
        <v>70</v>
      </c>
      <c r="E36" s="344">
        <v>5709</v>
      </c>
      <c r="F36" s="346">
        <v>70</v>
      </c>
      <c r="G36" s="349">
        <v>345</v>
      </c>
      <c r="H36" s="346">
        <v>31</v>
      </c>
      <c r="I36" s="349">
        <v>111</v>
      </c>
      <c r="J36" s="346">
        <v>31</v>
      </c>
      <c r="K36" s="347">
        <v>4430</v>
      </c>
      <c r="L36" s="346">
        <v>31</v>
      </c>
    </row>
    <row r="37" spans="1:12" ht="15.75">
      <c r="A37" s="351">
        <v>1284</v>
      </c>
      <c r="B37" s="350">
        <v>69</v>
      </c>
      <c r="C37" s="352">
        <v>30214</v>
      </c>
      <c r="D37" s="350">
        <v>69</v>
      </c>
      <c r="E37" s="344">
        <v>5729</v>
      </c>
      <c r="F37" s="350">
        <v>69</v>
      </c>
      <c r="G37" s="353">
        <v>350</v>
      </c>
      <c r="H37" s="350">
        <v>32</v>
      </c>
      <c r="I37" s="353">
        <v>112</v>
      </c>
      <c r="J37" s="350">
        <v>32</v>
      </c>
      <c r="K37" s="351">
        <v>4510</v>
      </c>
      <c r="L37" s="350">
        <v>32</v>
      </c>
    </row>
    <row r="38" spans="1:12" ht="15.75">
      <c r="A38" s="347">
        <v>1288</v>
      </c>
      <c r="B38" s="346">
        <v>68</v>
      </c>
      <c r="C38" s="348">
        <v>30264</v>
      </c>
      <c r="D38" s="346">
        <v>68</v>
      </c>
      <c r="E38" s="344">
        <v>5749</v>
      </c>
      <c r="F38" s="346">
        <v>68</v>
      </c>
      <c r="G38" s="349">
        <v>355</v>
      </c>
      <c r="H38" s="346">
        <v>33</v>
      </c>
      <c r="I38" s="349">
        <v>113</v>
      </c>
      <c r="J38" s="346">
        <v>33</v>
      </c>
      <c r="K38" s="347">
        <v>4590</v>
      </c>
      <c r="L38" s="346">
        <v>33</v>
      </c>
    </row>
    <row r="39" spans="1:12" ht="15.75">
      <c r="A39" s="351">
        <v>1292</v>
      </c>
      <c r="B39" s="350">
        <v>67</v>
      </c>
      <c r="C39" s="352">
        <v>30314</v>
      </c>
      <c r="D39" s="350">
        <v>67</v>
      </c>
      <c r="E39" s="344">
        <v>5769</v>
      </c>
      <c r="F39" s="350">
        <v>67</v>
      </c>
      <c r="G39" s="353">
        <v>360</v>
      </c>
      <c r="H39" s="350">
        <v>34</v>
      </c>
      <c r="I39" s="353">
        <v>114</v>
      </c>
      <c r="J39" s="350">
        <v>34</v>
      </c>
      <c r="K39" s="351">
        <v>4670</v>
      </c>
      <c r="L39" s="350">
        <v>34</v>
      </c>
    </row>
    <row r="40" spans="1:12" ht="15.75">
      <c r="A40" s="347">
        <v>1296</v>
      </c>
      <c r="B40" s="346">
        <v>66</v>
      </c>
      <c r="C40" s="348">
        <v>30364</v>
      </c>
      <c r="D40" s="346">
        <v>66</v>
      </c>
      <c r="E40" s="344">
        <v>5789</v>
      </c>
      <c r="F40" s="346">
        <v>66</v>
      </c>
      <c r="G40" s="349">
        <v>365</v>
      </c>
      <c r="H40" s="346">
        <v>35</v>
      </c>
      <c r="I40" s="349">
        <v>115</v>
      </c>
      <c r="J40" s="346">
        <v>35</v>
      </c>
      <c r="K40" s="347">
        <v>4750</v>
      </c>
      <c r="L40" s="346">
        <v>35</v>
      </c>
    </row>
    <row r="41" spans="1:12" ht="15.75">
      <c r="A41" s="351">
        <v>1300</v>
      </c>
      <c r="B41" s="350">
        <v>65</v>
      </c>
      <c r="C41" s="352">
        <v>30414</v>
      </c>
      <c r="D41" s="350">
        <v>65</v>
      </c>
      <c r="E41" s="344">
        <v>5809</v>
      </c>
      <c r="F41" s="350">
        <v>65</v>
      </c>
      <c r="G41" s="353">
        <v>370</v>
      </c>
      <c r="H41" s="350">
        <v>36</v>
      </c>
      <c r="I41" s="353">
        <v>116</v>
      </c>
      <c r="J41" s="350">
        <v>36</v>
      </c>
      <c r="K41" s="351">
        <v>4820</v>
      </c>
      <c r="L41" s="350">
        <v>36</v>
      </c>
    </row>
    <row r="42" spans="1:12" ht="15.75">
      <c r="A42" s="347">
        <v>1304</v>
      </c>
      <c r="B42" s="346">
        <v>64</v>
      </c>
      <c r="C42" s="348">
        <v>30464</v>
      </c>
      <c r="D42" s="346">
        <v>64</v>
      </c>
      <c r="E42" s="344">
        <v>5829</v>
      </c>
      <c r="F42" s="346">
        <v>64</v>
      </c>
      <c r="G42" s="349">
        <v>375</v>
      </c>
      <c r="H42" s="346">
        <v>37</v>
      </c>
      <c r="I42" s="349">
        <v>117</v>
      </c>
      <c r="J42" s="346">
        <v>37</v>
      </c>
      <c r="K42" s="347">
        <v>4890</v>
      </c>
      <c r="L42" s="346">
        <v>37</v>
      </c>
    </row>
    <row r="43" spans="1:12" ht="15.75">
      <c r="A43" s="351">
        <v>1308</v>
      </c>
      <c r="B43" s="350">
        <v>63</v>
      </c>
      <c r="C43" s="352">
        <v>30514</v>
      </c>
      <c r="D43" s="350">
        <v>63</v>
      </c>
      <c r="E43" s="344">
        <v>5849</v>
      </c>
      <c r="F43" s="350">
        <v>63</v>
      </c>
      <c r="G43" s="353">
        <v>380</v>
      </c>
      <c r="H43" s="350">
        <v>38</v>
      </c>
      <c r="I43" s="353">
        <v>118</v>
      </c>
      <c r="J43" s="350">
        <v>38</v>
      </c>
      <c r="K43" s="351">
        <v>4960</v>
      </c>
      <c r="L43" s="350">
        <v>38</v>
      </c>
    </row>
    <row r="44" spans="1:12" ht="15.75">
      <c r="A44" s="347">
        <v>1312</v>
      </c>
      <c r="B44" s="346">
        <v>62</v>
      </c>
      <c r="C44" s="348">
        <v>30564</v>
      </c>
      <c r="D44" s="346">
        <v>62</v>
      </c>
      <c r="E44" s="344">
        <v>5869</v>
      </c>
      <c r="F44" s="346">
        <v>62</v>
      </c>
      <c r="G44" s="349">
        <v>385</v>
      </c>
      <c r="H44" s="346">
        <v>39</v>
      </c>
      <c r="I44" s="349">
        <v>119</v>
      </c>
      <c r="J44" s="346">
        <v>39</v>
      </c>
      <c r="K44" s="347">
        <v>5030</v>
      </c>
      <c r="L44" s="346">
        <v>39</v>
      </c>
    </row>
    <row r="45" spans="1:12" ht="15.75">
      <c r="A45" s="351">
        <v>1317</v>
      </c>
      <c r="B45" s="350">
        <v>61</v>
      </c>
      <c r="C45" s="352">
        <v>30614</v>
      </c>
      <c r="D45" s="350">
        <v>61</v>
      </c>
      <c r="E45" s="344">
        <v>5889</v>
      </c>
      <c r="F45" s="350">
        <v>61</v>
      </c>
      <c r="G45" s="353">
        <v>390</v>
      </c>
      <c r="H45" s="350">
        <v>40</v>
      </c>
      <c r="I45" s="353">
        <v>120</v>
      </c>
      <c r="J45" s="350">
        <v>40</v>
      </c>
      <c r="K45" s="351">
        <v>5100</v>
      </c>
      <c r="L45" s="350">
        <v>40</v>
      </c>
    </row>
    <row r="46" spans="1:12" ht="15.75">
      <c r="A46" s="347">
        <v>1322</v>
      </c>
      <c r="B46" s="346">
        <v>60</v>
      </c>
      <c r="C46" s="348">
        <v>30664</v>
      </c>
      <c r="D46" s="346">
        <v>60</v>
      </c>
      <c r="E46" s="344">
        <v>5909</v>
      </c>
      <c r="F46" s="346">
        <v>60</v>
      </c>
      <c r="G46" s="349">
        <v>395</v>
      </c>
      <c r="H46" s="346">
        <v>41</v>
      </c>
      <c r="I46" s="349">
        <v>121</v>
      </c>
      <c r="J46" s="346">
        <v>41</v>
      </c>
      <c r="K46" s="347">
        <v>5170</v>
      </c>
      <c r="L46" s="346">
        <v>41</v>
      </c>
    </row>
    <row r="47" spans="1:12" ht="15.75">
      <c r="A47" s="351">
        <v>1327</v>
      </c>
      <c r="B47" s="350">
        <v>59</v>
      </c>
      <c r="C47" s="352">
        <v>30714</v>
      </c>
      <c r="D47" s="350">
        <v>59</v>
      </c>
      <c r="E47" s="344">
        <v>5929</v>
      </c>
      <c r="F47" s="350">
        <v>59</v>
      </c>
      <c r="G47" s="353">
        <v>400</v>
      </c>
      <c r="H47" s="350">
        <v>42</v>
      </c>
      <c r="I47" s="353">
        <v>122</v>
      </c>
      <c r="J47" s="350">
        <v>42</v>
      </c>
      <c r="K47" s="351">
        <v>5240</v>
      </c>
      <c r="L47" s="350">
        <v>42</v>
      </c>
    </row>
    <row r="48" spans="1:12" ht="15.75">
      <c r="A48" s="347">
        <v>1332</v>
      </c>
      <c r="B48" s="346">
        <v>58</v>
      </c>
      <c r="C48" s="348">
        <v>30764</v>
      </c>
      <c r="D48" s="346">
        <v>58</v>
      </c>
      <c r="E48" s="344">
        <v>5949</v>
      </c>
      <c r="F48" s="346">
        <v>58</v>
      </c>
      <c r="G48" s="349">
        <v>405</v>
      </c>
      <c r="H48" s="346">
        <v>43</v>
      </c>
      <c r="I48" s="349">
        <v>123</v>
      </c>
      <c r="J48" s="346">
        <v>43</v>
      </c>
      <c r="K48" s="347">
        <v>5310</v>
      </c>
      <c r="L48" s="346">
        <v>43</v>
      </c>
    </row>
    <row r="49" spans="1:12" ht="15.75">
      <c r="A49" s="351">
        <v>1337</v>
      </c>
      <c r="B49" s="350">
        <v>57</v>
      </c>
      <c r="C49" s="352">
        <v>30814</v>
      </c>
      <c r="D49" s="350">
        <v>57</v>
      </c>
      <c r="E49" s="344">
        <v>5969</v>
      </c>
      <c r="F49" s="350">
        <v>57</v>
      </c>
      <c r="G49" s="353">
        <v>410</v>
      </c>
      <c r="H49" s="350">
        <v>44</v>
      </c>
      <c r="I49" s="353">
        <v>124</v>
      </c>
      <c r="J49" s="350">
        <v>44</v>
      </c>
      <c r="K49" s="351">
        <v>5380</v>
      </c>
      <c r="L49" s="350">
        <v>44</v>
      </c>
    </row>
    <row r="50" spans="1:12" ht="15.75">
      <c r="A50" s="347">
        <v>1342</v>
      </c>
      <c r="B50" s="346">
        <v>56</v>
      </c>
      <c r="C50" s="348">
        <v>30864</v>
      </c>
      <c r="D50" s="346">
        <v>56</v>
      </c>
      <c r="E50" s="354">
        <v>5989</v>
      </c>
      <c r="F50" s="346">
        <v>56</v>
      </c>
      <c r="G50" s="349">
        <v>415</v>
      </c>
      <c r="H50" s="346">
        <v>45</v>
      </c>
      <c r="I50" s="349">
        <v>125</v>
      </c>
      <c r="J50" s="346">
        <v>45</v>
      </c>
      <c r="K50" s="347">
        <v>5450</v>
      </c>
      <c r="L50" s="346">
        <v>45</v>
      </c>
    </row>
    <row r="51" spans="1:12" ht="15.75">
      <c r="A51" s="351">
        <v>1347</v>
      </c>
      <c r="B51" s="350">
        <v>55</v>
      </c>
      <c r="C51" s="352">
        <v>30914</v>
      </c>
      <c r="D51" s="350">
        <v>55</v>
      </c>
      <c r="E51" s="354">
        <v>10019</v>
      </c>
      <c r="F51" s="350">
        <v>55</v>
      </c>
      <c r="G51" s="353">
        <v>420</v>
      </c>
      <c r="H51" s="350">
        <v>46</v>
      </c>
      <c r="I51" s="353">
        <v>126</v>
      </c>
      <c r="J51" s="350">
        <v>46</v>
      </c>
      <c r="K51" s="351">
        <v>5520</v>
      </c>
      <c r="L51" s="350">
        <v>46</v>
      </c>
    </row>
    <row r="52" spans="1:12" ht="15.75">
      <c r="A52" s="347">
        <v>1352</v>
      </c>
      <c r="B52" s="346">
        <v>54</v>
      </c>
      <c r="C52" s="348">
        <v>30964</v>
      </c>
      <c r="D52" s="346">
        <v>54</v>
      </c>
      <c r="E52" s="354">
        <v>10049</v>
      </c>
      <c r="F52" s="346">
        <v>54</v>
      </c>
      <c r="G52" s="349">
        <v>425</v>
      </c>
      <c r="H52" s="346">
        <v>47</v>
      </c>
      <c r="I52" s="349">
        <v>127</v>
      </c>
      <c r="J52" s="346">
        <v>47</v>
      </c>
      <c r="K52" s="347">
        <v>5590</v>
      </c>
      <c r="L52" s="346">
        <v>47</v>
      </c>
    </row>
    <row r="53" spans="1:12" ht="15.75">
      <c r="A53" s="351">
        <v>1357</v>
      </c>
      <c r="B53" s="350">
        <v>53</v>
      </c>
      <c r="C53" s="352">
        <v>31014</v>
      </c>
      <c r="D53" s="350">
        <v>53</v>
      </c>
      <c r="E53" s="354">
        <v>10079</v>
      </c>
      <c r="F53" s="350">
        <v>53</v>
      </c>
      <c r="G53" s="353">
        <v>430</v>
      </c>
      <c r="H53" s="350">
        <v>48</v>
      </c>
      <c r="I53" s="353">
        <v>128</v>
      </c>
      <c r="J53" s="350">
        <v>48</v>
      </c>
      <c r="K53" s="351">
        <v>5660</v>
      </c>
      <c r="L53" s="350">
        <v>48</v>
      </c>
    </row>
    <row r="54" spans="1:12" ht="15.75">
      <c r="A54" s="347">
        <v>1364</v>
      </c>
      <c r="B54" s="346">
        <v>52</v>
      </c>
      <c r="C54" s="348">
        <v>31064</v>
      </c>
      <c r="D54" s="346">
        <v>52</v>
      </c>
      <c r="E54" s="354">
        <v>10109</v>
      </c>
      <c r="F54" s="346">
        <v>52</v>
      </c>
      <c r="G54" s="349">
        <v>435</v>
      </c>
      <c r="H54" s="346">
        <v>49</v>
      </c>
      <c r="I54" s="349">
        <v>129</v>
      </c>
      <c r="J54" s="346">
        <v>49</v>
      </c>
      <c r="K54" s="347">
        <v>5730</v>
      </c>
      <c r="L54" s="346">
        <v>49</v>
      </c>
    </row>
    <row r="55" spans="1:12" ht="15.75">
      <c r="A55" s="351">
        <v>1371</v>
      </c>
      <c r="B55" s="350">
        <v>51</v>
      </c>
      <c r="C55" s="352">
        <v>31114</v>
      </c>
      <c r="D55" s="350">
        <v>51</v>
      </c>
      <c r="E55" s="354">
        <v>10139</v>
      </c>
      <c r="F55" s="350">
        <v>51</v>
      </c>
      <c r="G55" s="353">
        <v>439</v>
      </c>
      <c r="H55" s="350">
        <v>50</v>
      </c>
      <c r="I55" s="353">
        <v>130</v>
      </c>
      <c r="J55" s="350">
        <v>50</v>
      </c>
      <c r="K55" s="351">
        <v>5800</v>
      </c>
      <c r="L55" s="350">
        <v>50</v>
      </c>
    </row>
    <row r="56" spans="1:12" ht="15.75">
      <c r="A56" s="347">
        <v>1378</v>
      </c>
      <c r="B56" s="346">
        <v>50</v>
      </c>
      <c r="C56" s="348">
        <v>31214</v>
      </c>
      <c r="D56" s="346">
        <v>50</v>
      </c>
      <c r="E56" s="354">
        <v>10169</v>
      </c>
      <c r="F56" s="346">
        <v>50</v>
      </c>
      <c r="G56" s="349">
        <v>443</v>
      </c>
      <c r="H56" s="346">
        <v>51</v>
      </c>
      <c r="I56" s="349">
        <v>131</v>
      </c>
      <c r="J56" s="346">
        <v>51</v>
      </c>
      <c r="K56" s="347">
        <v>5860</v>
      </c>
      <c r="L56" s="346">
        <v>51</v>
      </c>
    </row>
    <row r="57" spans="1:12" ht="15.75">
      <c r="A57" s="351">
        <v>1385</v>
      </c>
      <c r="B57" s="350">
        <v>49</v>
      </c>
      <c r="C57" s="352">
        <v>31314</v>
      </c>
      <c r="D57" s="350">
        <v>49</v>
      </c>
      <c r="E57" s="354">
        <v>10199</v>
      </c>
      <c r="F57" s="350">
        <v>49</v>
      </c>
      <c r="G57" s="353">
        <v>447</v>
      </c>
      <c r="H57" s="350">
        <v>52</v>
      </c>
      <c r="I57" s="353">
        <v>132</v>
      </c>
      <c r="J57" s="350">
        <v>52</v>
      </c>
      <c r="K57" s="351">
        <v>5920</v>
      </c>
      <c r="L57" s="350">
        <v>52</v>
      </c>
    </row>
    <row r="58" spans="1:12" ht="15.75">
      <c r="A58" s="347">
        <v>1392</v>
      </c>
      <c r="B58" s="346">
        <v>48</v>
      </c>
      <c r="C58" s="348">
        <v>31414</v>
      </c>
      <c r="D58" s="346">
        <v>48</v>
      </c>
      <c r="E58" s="354">
        <v>10229</v>
      </c>
      <c r="F58" s="346">
        <v>48</v>
      </c>
      <c r="G58" s="349">
        <v>451</v>
      </c>
      <c r="H58" s="346">
        <v>53</v>
      </c>
      <c r="I58" s="349">
        <v>133</v>
      </c>
      <c r="J58" s="346">
        <v>53</v>
      </c>
      <c r="K58" s="347">
        <v>5980</v>
      </c>
      <c r="L58" s="346">
        <v>53</v>
      </c>
    </row>
    <row r="59" spans="1:12" ht="15.75">
      <c r="A59" s="351">
        <v>1399</v>
      </c>
      <c r="B59" s="350">
        <v>47</v>
      </c>
      <c r="C59" s="352">
        <v>31514</v>
      </c>
      <c r="D59" s="350">
        <v>47</v>
      </c>
      <c r="E59" s="354">
        <v>10259</v>
      </c>
      <c r="F59" s="350">
        <v>47</v>
      </c>
      <c r="G59" s="353">
        <v>455</v>
      </c>
      <c r="H59" s="350">
        <v>54</v>
      </c>
      <c r="I59" s="353">
        <v>134</v>
      </c>
      <c r="J59" s="350">
        <v>54</v>
      </c>
      <c r="K59" s="351">
        <v>6040</v>
      </c>
      <c r="L59" s="350">
        <v>54</v>
      </c>
    </row>
    <row r="60" spans="1:12" ht="15.75">
      <c r="A60" s="347">
        <v>1406</v>
      </c>
      <c r="B60" s="346">
        <v>46</v>
      </c>
      <c r="C60" s="348">
        <v>31614</v>
      </c>
      <c r="D60" s="346">
        <v>46</v>
      </c>
      <c r="E60" s="354">
        <v>10289</v>
      </c>
      <c r="F60" s="346">
        <v>46</v>
      </c>
      <c r="G60" s="349">
        <v>459</v>
      </c>
      <c r="H60" s="346">
        <v>55</v>
      </c>
      <c r="I60" s="349">
        <v>135</v>
      </c>
      <c r="J60" s="346">
        <v>55</v>
      </c>
      <c r="K60" s="347">
        <v>6100</v>
      </c>
      <c r="L60" s="346">
        <v>55</v>
      </c>
    </row>
    <row r="61" spans="1:12" ht="15.75">
      <c r="A61" s="351">
        <v>1416</v>
      </c>
      <c r="B61" s="350">
        <v>45</v>
      </c>
      <c r="C61" s="352">
        <v>31714</v>
      </c>
      <c r="D61" s="350">
        <v>45</v>
      </c>
      <c r="E61" s="354">
        <v>10319</v>
      </c>
      <c r="F61" s="350">
        <v>45</v>
      </c>
      <c r="G61" s="353">
        <v>463</v>
      </c>
      <c r="H61" s="350">
        <v>56</v>
      </c>
      <c r="I61" s="353">
        <v>136</v>
      </c>
      <c r="J61" s="350">
        <v>56</v>
      </c>
      <c r="K61" s="351">
        <v>6160</v>
      </c>
      <c r="L61" s="350">
        <v>56</v>
      </c>
    </row>
    <row r="62" spans="1:12" ht="15.75">
      <c r="A62" s="347">
        <v>1426</v>
      </c>
      <c r="B62" s="346">
        <v>44</v>
      </c>
      <c r="C62" s="348">
        <v>31814</v>
      </c>
      <c r="D62" s="346">
        <v>44</v>
      </c>
      <c r="E62" s="354">
        <v>10349</v>
      </c>
      <c r="F62" s="346">
        <v>44</v>
      </c>
      <c r="G62" s="349">
        <v>467</v>
      </c>
      <c r="H62" s="346">
        <v>57</v>
      </c>
      <c r="I62" s="349">
        <v>137</v>
      </c>
      <c r="J62" s="346">
        <v>57</v>
      </c>
      <c r="K62" s="347">
        <v>6220</v>
      </c>
      <c r="L62" s="346">
        <v>57</v>
      </c>
    </row>
    <row r="63" spans="1:12" ht="15.75">
      <c r="A63" s="351">
        <v>1436</v>
      </c>
      <c r="B63" s="350">
        <v>43</v>
      </c>
      <c r="C63" s="352">
        <v>31914</v>
      </c>
      <c r="D63" s="350">
        <v>43</v>
      </c>
      <c r="E63" s="354">
        <v>10379</v>
      </c>
      <c r="F63" s="350">
        <v>43</v>
      </c>
      <c r="G63" s="353">
        <v>471</v>
      </c>
      <c r="H63" s="350">
        <v>58</v>
      </c>
      <c r="I63" s="353">
        <v>138</v>
      </c>
      <c r="J63" s="350">
        <v>58</v>
      </c>
      <c r="K63" s="351">
        <v>6280</v>
      </c>
      <c r="L63" s="350">
        <v>58</v>
      </c>
    </row>
    <row r="64" spans="1:12" ht="15.75">
      <c r="A64" s="347">
        <v>1446</v>
      </c>
      <c r="B64" s="346">
        <v>42</v>
      </c>
      <c r="C64" s="348">
        <v>32014</v>
      </c>
      <c r="D64" s="346">
        <v>42</v>
      </c>
      <c r="E64" s="354">
        <v>10409</v>
      </c>
      <c r="F64" s="346">
        <v>42</v>
      </c>
      <c r="G64" s="349">
        <v>475</v>
      </c>
      <c r="H64" s="346">
        <v>59</v>
      </c>
      <c r="I64" s="349">
        <v>139</v>
      </c>
      <c r="J64" s="346">
        <v>59</v>
      </c>
      <c r="K64" s="347">
        <v>6340</v>
      </c>
      <c r="L64" s="346">
        <v>59</v>
      </c>
    </row>
    <row r="65" spans="1:12" ht="15.75">
      <c r="A65" s="351">
        <v>1456</v>
      </c>
      <c r="B65" s="350">
        <v>41</v>
      </c>
      <c r="C65" s="352">
        <v>32114</v>
      </c>
      <c r="D65" s="350">
        <v>41</v>
      </c>
      <c r="E65" s="354">
        <v>10439</v>
      </c>
      <c r="F65" s="350">
        <v>41</v>
      </c>
      <c r="G65" s="353">
        <v>479</v>
      </c>
      <c r="H65" s="350">
        <v>60</v>
      </c>
      <c r="I65" s="353">
        <v>140</v>
      </c>
      <c r="J65" s="350">
        <v>60</v>
      </c>
      <c r="K65" s="351">
        <v>6400</v>
      </c>
      <c r="L65" s="350">
        <v>60</v>
      </c>
    </row>
    <row r="66" spans="1:12" ht="15.75">
      <c r="A66" s="347">
        <v>1466</v>
      </c>
      <c r="B66" s="346">
        <v>40</v>
      </c>
      <c r="C66" s="348">
        <v>32214</v>
      </c>
      <c r="D66" s="346">
        <v>40</v>
      </c>
      <c r="E66" s="354">
        <v>10469</v>
      </c>
      <c r="F66" s="346">
        <v>40</v>
      </c>
      <c r="G66" s="349">
        <v>483</v>
      </c>
      <c r="H66" s="346">
        <v>61</v>
      </c>
      <c r="I66" s="349">
        <v>141</v>
      </c>
      <c r="J66" s="346">
        <v>61</v>
      </c>
      <c r="K66" s="347">
        <v>6460</v>
      </c>
      <c r="L66" s="346">
        <v>61</v>
      </c>
    </row>
    <row r="67" spans="1:12" ht="15.75">
      <c r="A67" s="351">
        <v>1476</v>
      </c>
      <c r="B67" s="350">
        <v>39</v>
      </c>
      <c r="C67" s="352">
        <v>32364</v>
      </c>
      <c r="D67" s="350">
        <v>39</v>
      </c>
      <c r="E67" s="354">
        <v>10499</v>
      </c>
      <c r="F67" s="350">
        <v>39</v>
      </c>
      <c r="G67" s="353">
        <v>487</v>
      </c>
      <c r="H67" s="350">
        <v>62</v>
      </c>
      <c r="I67" s="353">
        <v>142</v>
      </c>
      <c r="J67" s="350">
        <v>62</v>
      </c>
      <c r="K67" s="351">
        <v>6520</v>
      </c>
      <c r="L67" s="350">
        <v>62</v>
      </c>
    </row>
    <row r="68" spans="1:12" ht="15.75">
      <c r="A68" s="347">
        <v>1492</v>
      </c>
      <c r="B68" s="346">
        <v>38</v>
      </c>
      <c r="C68" s="348">
        <v>32514</v>
      </c>
      <c r="D68" s="346">
        <v>38</v>
      </c>
      <c r="E68" s="354">
        <v>10529</v>
      </c>
      <c r="F68" s="346">
        <v>38</v>
      </c>
      <c r="G68" s="349">
        <v>491</v>
      </c>
      <c r="H68" s="346">
        <v>63</v>
      </c>
      <c r="I68" s="349">
        <v>143</v>
      </c>
      <c r="J68" s="346">
        <v>63</v>
      </c>
      <c r="K68" s="347">
        <v>6580</v>
      </c>
      <c r="L68" s="346">
        <v>63</v>
      </c>
    </row>
    <row r="69" spans="1:12" ht="15.75">
      <c r="A69" s="351">
        <v>1508</v>
      </c>
      <c r="B69" s="350">
        <v>37</v>
      </c>
      <c r="C69" s="352">
        <v>32664</v>
      </c>
      <c r="D69" s="350">
        <v>37</v>
      </c>
      <c r="E69" s="354">
        <v>10559</v>
      </c>
      <c r="F69" s="350">
        <v>37</v>
      </c>
      <c r="G69" s="353">
        <v>495</v>
      </c>
      <c r="H69" s="350">
        <v>64</v>
      </c>
      <c r="I69" s="353">
        <v>144</v>
      </c>
      <c r="J69" s="350">
        <v>64</v>
      </c>
      <c r="K69" s="351">
        <v>6640</v>
      </c>
      <c r="L69" s="350">
        <v>64</v>
      </c>
    </row>
    <row r="70" spans="1:12" ht="15.75">
      <c r="A70" s="347">
        <v>1524</v>
      </c>
      <c r="B70" s="346">
        <v>36</v>
      </c>
      <c r="C70" s="348">
        <v>32814</v>
      </c>
      <c r="D70" s="346">
        <v>36</v>
      </c>
      <c r="E70" s="354">
        <v>10589</v>
      </c>
      <c r="F70" s="346">
        <v>36</v>
      </c>
      <c r="G70" s="349">
        <v>499</v>
      </c>
      <c r="H70" s="346">
        <v>65</v>
      </c>
      <c r="I70" s="349">
        <v>145</v>
      </c>
      <c r="J70" s="346">
        <v>65</v>
      </c>
      <c r="K70" s="347">
        <v>6700</v>
      </c>
      <c r="L70" s="346">
        <v>65</v>
      </c>
    </row>
    <row r="71" spans="1:12" ht="15.75">
      <c r="A71" s="351">
        <v>1540</v>
      </c>
      <c r="B71" s="350">
        <v>35</v>
      </c>
      <c r="C71" s="352">
        <v>32964</v>
      </c>
      <c r="D71" s="350">
        <v>35</v>
      </c>
      <c r="E71" s="354">
        <v>10619</v>
      </c>
      <c r="F71" s="350">
        <v>35</v>
      </c>
      <c r="G71" s="353">
        <v>503</v>
      </c>
      <c r="H71" s="350">
        <v>66</v>
      </c>
      <c r="I71" s="353">
        <v>146</v>
      </c>
      <c r="J71" s="350">
        <v>66</v>
      </c>
      <c r="K71" s="351">
        <v>6750</v>
      </c>
      <c r="L71" s="350">
        <v>66</v>
      </c>
    </row>
    <row r="72" spans="1:12" ht="15.75">
      <c r="A72" s="347">
        <v>1556</v>
      </c>
      <c r="B72" s="346">
        <v>34</v>
      </c>
      <c r="C72" s="348">
        <v>33114</v>
      </c>
      <c r="D72" s="346">
        <v>34</v>
      </c>
      <c r="E72" s="354">
        <v>10649</v>
      </c>
      <c r="F72" s="346">
        <v>34</v>
      </c>
      <c r="G72" s="349">
        <v>507</v>
      </c>
      <c r="H72" s="346">
        <v>67</v>
      </c>
      <c r="I72" s="349">
        <v>147</v>
      </c>
      <c r="J72" s="346">
        <v>67</v>
      </c>
      <c r="K72" s="347">
        <v>6800</v>
      </c>
      <c r="L72" s="346">
        <v>67</v>
      </c>
    </row>
    <row r="73" spans="1:12" ht="15.75">
      <c r="A73" s="351">
        <v>1572</v>
      </c>
      <c r="B73" s="350">
        <v>33</v>
      </c>
      <c r="C73" s="352">
        <v>33264</v>
      </c>
      <c r="D73" s="350">
        <v>33</v>
      </c>
      <c r="E73" s="354">
        <v>10679</v>
      </c>
      <c r="F73" s="350">
        <v>33</v>
      </c>
      <c r="G73" s="353">
        <v>511</v>
      </c>
      <c r="H73" s="350">
        <v>68</v>
      </c>
      <c r="I73" s="353">
        <v>148</v>
      </c>
      <c r="J73" s="350">
        <v>68</v>
      </c>
      <c r="K73" s="351">
        <v>6850</v>
      </c>
      <c r="L73" s="350">
        <v>68</v>
      </c>
    </row>
    <row r="74" spans="1:12" ht="15.75">
      <c r="A74" s="347">
        <v>1588</v>
      </c>
      <c r="B74" s="346">
        <v>32</v>
      </c>
      <c r="C74" s="348">
        <v>33414</v>
      </c>
      <c r="D74" s="346">
        <v>32</v>
      </c>
      <c r="E74" s="354">
        <v>10709</v>
      </c>
      <c r="F74" s="346">
        <v>32</v>
      </c>
      <c r="G74" s="349">
        <v>515</v>
      </c>
      <c r="H74" s="346">
        <v>69</v>
      </c>
      <c r="I74" s="349">
        <v>149</v>
      </c>
      <c r="J74" s="346">
        <v>69</v>
      </c>
      <c r="K74" s="347">
        <v>6900</v>
      </c>
      <c r="L74" s="346">
        <v>69</v>
      </c>
    </row>
    <row r="75" spans="1:12" ht="15.75">
      <c r="A75" s="351">
        <v>1604</v>
      </c>
      <c r="B75" s="350">
        <v>31</v>
      </c>
      <c r="C75" s="352">
        <v>33564</v>
      </c>
      <c r="D75" s="350">
        <v>31</v>
      </c>
      <c r="E75" s="354">
        <v>10739</v>
      </c>
      <c r="F75" s="350">
        <v>31</v>
      </c>
      <c r="G75" s="353">
        <v>519</v>
      </c>
      <c r="H75" s="350">
        <v>70</v>
      </c>
      <c r="I75" s="353">
        <v>150</v>
      </c>
      <c r="J75" s="350">
        <v>70</v>
      </c>
      <c r="K75" s="351">
        <v>6950</v>
      </c>
      <c r="L75" s="350">
        <v>70</v>
      </c>
    </row>
    <row r="76" spans="1:12" ht="15.75">
      <c r="A76" s="347">
        <v>1620</v>
      </c>
      <c r="B76" s="346">
        <v>30</v>
      </c>
      <c r="C76" s="348">
        <v>33714</v>
      </c>
      <c r="D76" s="346">
        <v>30</v>
      </c>
      <c r="E76" s="354">
        <v>10769</v>
      </c>
      <c r="F76" s="346">
        <v>30</v>
      </c>
      <c r="G76" s="349">
        <v>523</v>
      </c>
      <c r="H76" s="346">
        <v>71</v>
      </c>
      <c r="I76" s="349">
        <v>151</v>
      </c>
      <c r="J76" s="346">
        <v>71</v>
      </c>
      <c r="K76" s="347">
        <v>7000</v>
      </c>
      <c r="L76" s="346">
        <v>71</v>
      </c>
    </row>
    <row r="77" spans="1:12" ht="15.75">
      <c r="A77" s="351">
        <v>1636</v>
      </c>
      <c r="B77" s="350">
        <v>29</v>
      </c>
      <c r="C77" s="352">
        <v>33914</v>
      </c>
      <c r="D77" s="350">
        <v>29</v>
      </c>
      <c r="E77" s="354">
        <v>10799</v>
      </c>
      <c r="F77" s="350">
        <v>29</v>
      </c>
      <c r="G77" s="353">
        <v>526</v>
      </c>
      <c r="H77" s="350">
        <v>72</v>
      </c>
      <c r="I77" s="353">
        <v>152</v>
      </c>
      <c r="J77" s="350">
        <v>72</v>
      </c>
      <c r="K77" s="351">
        <v>7050</v>
      </c>
      <c r="L77" s="350">
        <v>72</v>
      </c>
    </row>
    <row r="78" spans="1:12" ht="15.75">
      <c r="A78" s="347">
        <v>1652</v>
      </c>
      <c r="B78" s="346">
        <v>28</v>
      </c>
      <c r="C78" s="348">
        <v>34114</v>
      </c>
      <c r="D78" s="346">
        <v>28</v>
      </c>
      <c r="E78" s="354">
        <v>10829</v>
      </c>
      <c r="F78" s="346">
        <v>28</v>
      </c>
      <c r="G78" s="349">
        <v>529</v>
      </c>
      <c r="H78" s="346">
        <v>73</v>
      </c>
      <c r="I78" s="349">
        <v>153</v>
      </c>
      <c r="J78" s="346">
        <v>73</v>
      </c>
      <c r="K78" s="347">
        <v>7100</v>
      </c>
      <c r="L78" s="346">
        <v>73</v>
      </c>
    </row>
    <row r="79" spans="1:12" ht="15.75">
      <c r="A79" s="351">
        <v>1668</v>
      </c>
      <c r="B79" s="350">
        <v>27</v>
      </c>
      <c r="C79" s="352">
        <v>34314</v>
      </c>
      <c r="D79" s="350">
        <v>27</v>
      </c>
      <c r="E79" s="354">
        <v>10859</v>
      </c>
      <c r="F79" s="350">
        <v>27</v>
      </c>
      <c r="G79" s="353">
        <v>532</v>
      </c>
      <c r="H79" s="350">
        <v>74</v>
      </c>
      <c r="I79" s="353">
        <v>154</v>
      </c>
      <c r="J79" s="350">
        <v>74</v>
      </c>
      <c r="K79" s="351">
        <v>7150</v>
      </c>
      <c r="L79" s="350">
        <v>74</v>
      </c>
    </row>
    <row r="80" spans="1:12" ht="15.75">
      <c r="A80" s="347">
        <v>1684</v>
      </c>
      <c r="B80" s="346">
        <v>26</v>
      </c>
      <c r="C80" s="348">
        <v>34514</v>
      </c>
      <c r="D80" s="346">
        <v>26</v>
      </c>
      <c r="E80" s="354">
        <v>10889</v>
      </c>
      <c r="F80" s="346">
        <v>26</v>
      </c>
      <c r="G80" s="349">
        <v>535</v>
      </c>
      <c r="H80" s="346">
        <v>75</v>
      </c>
      <c r="I80" s="349">
        <v>155</v>
      </c>
      <c r="J80" s="346">
        <v>75</v>
      </c>
      <c r="K80" s="347">
        <v>7200</v>
      </c>
      <c r="L80" s="346">
        <v>75</v>
      </c>
    </row>
    <row r="81" spans="1:12" ht="15.75">
      <c r="A81" s="351">
        <v>1700</v>
      </c>
      <c r="B81" s="350">
        <v>25</v>
      </c>
      <c r="C81" s="352">
        <v>34714</v>
      </c>
      <c r="D81" s="350">
        <v>25</v>
      </c>
      <c r="E81" s="354">
        <v>10919</v>
      </c>
      <c r="F81" s="350">
        <v>25</v>
      </c>
      <c r="G81" s="353">
        <v>538</v>
      </c>
      <c r="H81" s="350">
        <v>76</v>
      </c>
      <c r="I81" s="353">
        <v>156</v>
      </c>
      <c r="J81" s="350">
        <v>76</v>
      </c>
      <c r="K81" s="351">
        <v>7250</v>
      </c>
      <c r="L81" s="350">
        <v>76</v>
      </c>
    </row>
    <row r="82" spans="1:12" ht="15.75">
      <c r="A82" s="347">
        <v>1716</v>
      </c>
      <c r="B82" s="346">
        <v>24</v>
      </c>
      <c r="C82" s="348">
        <v>34914</v>
      </c>
      <c r="D82" s="346">
        <v>24</v>
      </c>
      <c r="E82" s="354">
        <v>10949</v>
      </c>
      <c r="F82" s="346">
        <v>24</v>
      </c>
      <c r="G82" s="349">
        <v>541</v>
      </c>
      <c r="H82" s="346">
        <v>77</v>
      </c>
      <c r="I82" s="349">
        <v>157</v>
      </c>
      <c r="J82" s="346">
        <v>77</v>
      </c>
      <c r="K82" s="347">
        <v>7300</v>
      </c>
      <c r="L82" s="346">
        <v>77</v>
      </c>
    </row>
    <row r="83" spans="1:12" ht="15.75">
      <c r="A83" s="351">
        <v>1732</v>
      </c>
      <c r="B83" s="350">
        <v>23</v>
      </c>
      <c r="C83" s="352">
        <v>35114</v>
      </c>
      <c r="D83" s="350">
        <v>23</v>
      </c>
      <c r="E83" s="354">
        <v>10979</v>
      </c>
      <c r="F83" s="350">
        <v>23</v>
      </c>
      <c r="G83" s="353">
        <v>544</v>
      </c>
      <c r="H83" s="350">
        <v>78</v>
      </c>
      <c r="I83" s="353">
        <v>158</v>
      </c>
      <c r="J83" s="350">
        <v>78</v>
      </c>
      <c r="K83" s="351">
        <v>7350</v>
      </c>
      <c r="L83" s="350">
        <v>78</v>
      </c>
    </row>
    <row r="84" spans="1:12" ht="15.75">
      <c r="A84" s="347">
        <v>1748</v>
      </c>
      <c r="B84" s="346">
        <v>22</v>
      </c>
      <c r="C84" s="348">
        <v>35314</v>
      </c>
      <c r="D84" s="346">
        <v>22</v>
      </c>
      <c r="E84" s="354">
        <v>11009</v>
      </c>
      <c r="F84" s="346">
        <v>22</v>
      </c>
      <c r="G84" s="349">
        <v>547</v>
      </c>
      <c r="H84" s="346">
        <v>79</v>
      </c>
      <c r="I84" s="349">
        <v>159</v>
      </c>
      <c r="J84" s="346">
        <v>79</v>
      </c>
      <c r="K84" s="347">
        <v>7400</v>
      </c>
      <c r="L84" s="346">
        <v>79</v>
      </c>
    </row>
    <row r="85" spans="1:12" ht="15.75">
      <c r="A85" s="351">
        <v>1764</v>
      </c>
      <c r="B85" s="350">
        <v>21</v>
      </c>
      <c r="C85" s="352">
        <v>35514</v>
      </c>
      <c r="D85" s="350">
        <v>21</v>
      </c>
      <c r="E85" s="354">
        <v>11039</v>
      </c>
      <c r="F85" s="350">
        <v>21</v>
      </c>
      <c r="G85" s="353">
        <v>550</v>
      </c>
      <c r="H85" s="350">
        <v>80</v>
      </c>
      <c r="I85" s="353">
        <v>160</v>
      </c>
      <c r="J85" s="350">
        <v>80</v>
      </c>
      <c r="K85" s="351">
        <v>7450</v>
      </c>
      <c r="L85" s="350">
        <v>80</v>
      </c>
    </row>
    <row r="86" spans="1:12" ht="15.75">
      <c r="A86" s="347">
        <v>1780</v>
      </c>
      <c r="B86" s="346">
        <v>20</v>
      </c>
      <c r="C86" s="348">
        <v>35714</v>
      </c>
      <c r="D86" s="346">
        <v>20</v>
      </c>
      <c r="E86" s="354">
        <v>11069</v>
      </c>
      <c r="F86" s="346">
        <v>20</v>
      </c>
      <c r="G86" s="349">
        <v>553</v>
      </c>
      <c r="H86" s="346">
        <v>81</v>
      </c>
      <c r="I86" s="349">
        <v>161</v>
      </c>
      <c r="J86" s="346">
        <v>81</v>
      </c>
      <c r="K86" s="347">
        <v>7490</v>
      </c>
      <c r="L86" s="346">
        <v>81</v>
      </c>
    </row>
    <row r="87" spans="1:12" ht="15.75">
      <c r="A87" s="351">
        <v>1796</v>
      </c>
      <c r="B87" s="350">
        <v>19</v>
      </c>
      <c r="C87" s="352">
        <v>40014</v>
      </c>
      <c r="D87" s="350">
        <v>19</v>
      </c>
      <c r="E87" s="354">
        <v>11099</v>
      </c>
      <c r="F87" s="350">
        <v>19</v>
      </c>
      <c r="G87" s="353">
        <v>556</v>
      </c>
      <c r="H87" s="350">
        <v>82</v>
      </c>
      <c r="I87" s="353">
        <v>162</v>
      </c>
      <c r="J87" s="350">
        <v>82</v>
      </c>
      <c r="K87" s="351">
        <v>7530</v>
      </c>
      <c r="L87" s="350">
        <v>82</v>
      </c>
    </row>
    <row r="88" spans="1:12" ht="15.75">
      <c r="A88" s="347">
        <v>1812</v>
      </c>
      <c r="B88" s="346">
        <v>18</v>
      </c>
      <c r="C88" s="348">
        <v>40314</v>
      </c>
      <c r="D88" s="346">
        <v>18</v>
      </c>
      <c r="E88" s="354">
        <v>11129</v>
      </c>
      <c r="F88" s="346">
        <v>18</v>
      </c>
      <c r="G88" s="349">
        <v>559</v>
      </c>
      <c r="H88" s="346">
        <v>83</v>
      </c>
      <c r="I88" s="349">
        <v>163</v>
      </c>
      <c r="J88" s="346">
        <v>83</v>
      </c>
      <c r="K88" s="347">
        <v>7570</v>
      </c>
      <c r="L88" s="346">
        <v>83</v>
      </c>
    </row>
    <row r="89" spans="1:12" ht="15.75">
      <c r="A89" s="351">
        <v>1828</v>
      </c>
      <c r="B89" s="350">
        <v>17</v>
      </c>
      <c r="C89" s="352">
        <v>40614</v>
      </c>
      <c r="D89" s="350">
        <v>17</v>
      </c>
      <c r="E89" s="354">
        <v>11159</v>
      </c>
      <c r="F89" s="350">
        <v>17</v>
      </c>
      <c r="G89" s="353">
        <v>561</v>
      </c>
      <c r="H89" s="350">
        <v>84</v>
      </c>
      <c r="I89" s="353">
        <v>164</v>
      </c>
      <c r="J89" s="350">
        <v>84</v>
      </c>
      <c r="K89" s="351">
        <v>7610</v>
      </c>
      <c r="L89" s="350">
        <v>84</v>
      </c>
    </row>
    <row r="90" spans="1:12" ht="15.75">
      <c r="A90" s="347">
        <v>1844</v>
      </c>
      <c r="B90" s="346">
        <v>16</v>
      </c>
      <c r="C90" s="348">
        <v>40914</v>
      </c>
      <c r="D90" s="346">
        <v>16</v>
      </c>
      <c r="E90" s="354">
        <v>11189</v>
      </c>
      <c r="F90" s="346">
        <v>16</v>
      </c>
      <c r="G90" s="349">
        <v>563</v>
      </c>
      <c r="H90" s="346">
        <v>85</v>
      </c>
      <c r="I90" s="349">
        <v>165</v>
      </c>
      <c r="J90" s="346">
        <v>85</v>
      </c>
      <c r="K90" s="347">
        <v>7650</v>
      </c>
      <c r="L90" s="346">
        <v>85</v>
      </c>
    </row>
    <row r="91" spans="1:12" ht="15.75">
      <c r="A91" s="351">
        <v>1860</v>
      </c>
      <c r="B91" s="350">
        <v>15</v>
      </c>
      <c r="C91" s="352">
        <v>41214</v>
      </c>
      <c r="D91" s="350">
        <v>15</v>
      </c>
      <c r="E91" s="354">
        <v>11219</v>
      </c>
      <c r="F91" s="350">
        <v>15</v>
      </c>
      <c r="G91" s="353">
        <v>565</v>
      </c>
      <c r="H91" s="350">
        <v>86</v>
      </c>
      <c r="I91" s="353">
        <v>166</v>
      </c>
      <c r="J91" s="350">
        <v>86</v>
      </c>
      <c r="K91" s="351">
        <v>7690</v>
      </c>
      <c r="L91" s="350">
        <v>86</v>
      </c>
    </row>
    <row r="92" spans="1:12" ht="15.75">
      <c r="A92" s="347">
        <v>1876</v>
      </c>
      <c r="B92" s="346">
        <v>14</v>
      </c>
      <c r="C92" s="348">
        <v>41514</v>
      </c>
      <c r="D92" s="346">
        <v>14</v>
      </c>
      <c r="E92" s="354">
        <v>11249</v>
      </c>
      <c r="F92" s="346">
        <v>14</v>
      </c>
      <c r="G92" s="349">
        <v>567</v>
      </c>
      <c r="H92" s="346">
        <v>87</v>
      </c>
      <c r="I92" s="349">
        <v>167</v>
      </c>
      <c r="J92" s="346">
        <v>87</v>
      </c>
      <c r="K92" s="347">
        <v>7730</v>
      </c>
      <c r="L92" s="346">
        <v>87</v>
      </c>
    </row>
    <row r="93" spans="1:12" ht="15.75">
      <c r="A93" s="351">
        <v>1892</v>
      </c>
      <c r="B93" s="350">
        <v>13</v>
      </c>
      <c r="C93" s="352">
        <v>41814</v>
      </c>
      <c r="D93" s="350">
        <v>13</v>
      </c>
      <c r="E93" s="354">
        <v>11279</v>
      </c>
      <c r="F93" s="350">
        <v>13</v>
      </c>
      <c r="G93" s="353">
        <v>569</v>
      </c>
      <c r="H93" s="350">
        <v>88</v>
      </c>
      <c r="I93" s="353">
        <v>168</v>
      </c>
      <c r="J93" s="350">
        <v>88</v>
      </c>
      <c r="K93" s="351">
        <v>7770</v>
      </c>
      <c r="L93" s="350">
        <v>88</v>
      </c>
    </row>
    <row r="94" spans="1:12" ht="15.75">
      <c r="A94" s="347">
        <v>1912</v>
      </c>
      <c r="B94" s="346">
        <v>12</v>
      </c>
      <c r="C94" s="348">
        <v>42114</v>
      </c>
      <c r="D94" s="346">
        <v>12</v>
      </c>
      <c r="E94" s="354">
        <v>11309</v>
      </c>
      <c r="F94" s="346">
        <v>12</v>
      </c>
      <c r="G94" s="349">
        <v>571</v>
      </c>
      <c r="H94" s="346">
        <v>89</v>
      </c>
      <c r="I94" s="349">
        <v>169</v>
      </c>
      <c r="J94" s="346">
        <v>89</v>
      </c>
      <c r="K94" s="347">
        <v>7810</v>
      </c>
      <c r="L94" s="346">
        <v>89</v>
      </c>
    </row>
    <row r="95" spans="1:12" ht="15.75">
      <c r="A95" s="351">
        <v>1932</v>
      </c>
      <c r="B95" s="350">
        <v>11</v>
      </c>
      <c r="C95" s="352">
        <v>42414</v>
      </c>
      <c r="D95" s="350">
        <v>11</v>
      </c>
      <c r="E95" s="354">
        <v>11339</v>
      </c>
      <c r="F95" s="350">
        <v>11</v>
      </c>
      <c r="G95" s="353">
        <v>573</v>
      </c>
      <c r="H95" s="350">
        <v>90</v>
      </c>
      <c r="I95" s="353">
        <v>170</v>
      </c>
      <c r="J95" s="350">
        <v>90</v>
      </c>
      <c r="K95" s="351">
        <v>7850</v>
      </c>
      <c r="L95" s="350">
        <v>90</v>
      </c>
    </row>
    <row r="96" spans="1:12" ht="15.75">
      <c r="A96" s="347">
        <v>1952</v>
      </c>
      <c r="B96" s="346">
        <v>10</v>
      </c>
      <c r="C96" s="348">
        <v>42714</v>
      </c>
      <c r="D96" s="346">
        <v>10</v>
      </c>
      <c r="E96" s="354">
        <v>11369</v>
      </c>
      <c r="F96" s="346">
        <v>10</v>
      </c>
      <c r="G96" s="349">
        <v>575</v>
      </c>
      <c r="H96" s="346">
        <v>91</v>
      </c>
      <c r="I96" s="349">
        <v>171</v>
      </c>
      <c r="J96" s="346">
        <v>91</v>
      </c>
      <c r="K96" s="347">
        <v>7890</v>
      </c>
      <c r="L96" s="346">
        <v>91</v>
      </c>
    </row>
    <row r="97" spans="1:12" ht="15.75">
      <c r="A97" s="351">
        <v>1972</v>
      </c>
      <c r="B97" s="350">
        <v>9</v>
      </c>
      <c r="C97" s="352">
        <v>43014</v>
      </c>
      <c r="D97" s="350">
        <v>9</v>
      </c>
      <c r="E97" s="354">
        <v>11399</v>
      </c>
      <c r="F97" s="350">
        <v>9</v>
      </c>
      <c r="G97" s="353">
        <v>576</v>
      </c>
      <c r="H97" s="350">
        <v>92</v>
      </c>
      <c r="I97" s="353">
        <v>172</v>
      </c>
      <c r="J97" s="350">
        <v>92</v>
      </c>
      <c r="K97" s="351">
        <v>7930</v>
      </c>
      <c r="L97" s="350">
        <v>92</v>
      </c>
    </row>
    <row r="98" spans="1:12" ht="15.75">
      <c r="A98" s="347">
        <v>1992</v>
      </c>
      <c r="B98" s="346">
        <v>8</v>
      </c>
      <c r="C98" s="348">
        <v>43314</v>
      </c>
      <c r="D98" s="346">
        <v>8</v>
      </c>
      <c r="E98" s="354">
        <v>11429</v>
      </c>
      <c r="F98" s="346">
        <v>8</v>
      </c>
      <c r="G98" s="349">
        <v>577</v>
      </c>
      <c r="H98" s="346">
        <v>93</v>
      </c>
      <c r="I98" s="349">
        <v>173</v>
      </c>
      <c r="J98" s="346">
        <v>93</v>
      </c>
      <c r="K98" s="347">
        <v>7970</v>
      </c>
      <c r="L98" s="346">
        <v>93</v>
      </c>
    </row>
    <row r="99" spans="1:12" ht="15.75">
      <c r="A99" s="351">
        <v>2012</v>
      </c>
      <c r="B99" s="350">
        <v>7</v>
      </c>
      <c r="C99" s="352">
        <v>43614</v>
      </c>
      <c r="D99" s="350">
        <v>7</v>
      </c>
      <c r="E99" s="354">
        <v>11459</v>
      </c>
      <c r="F99" s="350">
        <v>7</v>
      </c>
      <c r="G99" s="353">
        <v>578</v>
      </c>
      <c r="H99" s="350">
        <v>94</v>
      </c>
      <c r="I99" s="353">
        <v>174</v>
      </c>
      <c r="J99" s="350">
        <v>94</v>
      </c>
      <c r="K99" s="351">
        <v>8010</v>
      </c>
      <c r="L99" s="350">
        <v>94</v>
      </c>
    </row>
    <row r="100" spans="1:12" ht="15.75">
      <c r="A100" s="347">
        <v>2032</v>
      </c>
      <c r="B100" s="346">
        <v>6</v>
      </c>
      <c r="C100" s="348">
        <v>43914</v>
      </c>
      <c r="D100" s="346">
        <v>6</v>
      </c>
      <c r="E100" s="354">
        <v>11489</v>
      </c>
      <c r="F100" s="346">
        <v>6</v>
      </c>
      <c r="G100" s="349">
        <v>579</v>
      </c>
      <c r="H100" s="346">
        <v>95</v>
      </c>
      <c r="I100" s="349">
        <v>175</v>
      </c>
      <c r="J100" s="346">
        <v>95</v>
      </c>
      <c r="K100" s="347">
        <v>8050</v>
      </c>
      <c r="L100" s="346">
        <v>95</v>
      </c>
    </row>
    <row r="101" spans="1:12" ht="15.75">
      <c r="A101" s="351">
        <v>2052</v>
      </c>
      <c r="B101" s="350">
        <v>5</v>
      </c>
      <c r="C101" s="352">
        <v>44214</v>
      </c>
      <c r="D101" s="350">
        <v>5</v>
      </c>
      <c r="E101" s="354">
        <v>11519</v>
      </c>
      <c r="F101" s="350">
        <v>5</v>
      </c>
      <c r="G101" s="353">
        <v>580</v>
      </c>
      <c r="H101" s="350">
        <v>96</v>
      </c>
      <c r="I101" s="353">
        <v>176</v>
      </c>
      <c r="J101" s="350">
        <v>96</v>
      </c>
      <c r="K101" s="351">
        <v>8090</v>
      </c>
      <c r="L101" s="350">
        <v>96</v>
      </c>
    </row>
    <row r="102" spans="1:12" ht="15.75">
      <c r="A102" s="347">
        <v>2072</v>
      </c>
      <c r="B102" s="346">
        <v>4</v>
      </c>
      <c r="C102" s="348">
        <v>44514</v>
      </c>
      <c r="D102" s="346">
        <v>4</v>
      </c>
      <c r="E102" s="354">
        <v>11549</v>
      </c>
      <c r="F102" s="346">
        <v>4</v>
      </c>
      <c r="G102" s="349">
        <v>581</v>
      </c>
      <c r="H102" s="346">
        <v>97</v>
      </c>
      <c r="I102" s="349">
        <v>177</v>
      </c>
      <c r="J102" s="346">
        <v>97</v>
      </c>
      <c r="K102" s="347">
        <v>8130</v>
      </c>
      <c r="L102" s="346">
        <v>97</v>
      </c>
    </row>
    <row r="103" spans="1:12" ht="15.75">
      <c r="A103" s="351">
        <v>2092</v>
      </c>
      <c r="B103" s="350">
        <v>3</v>
      </c>
      <c r="C103" s="352">
        <v>44814</v>
      </c>
      <c r="D103" s="350">
        <v>3</v>
      </c>
      <c r="E103" s="354">
        <v>11579</v>
      </c>
      <c r="F103" s="350">
        <v>3</v>
      </c>
      <c r="G103" s="353">
        <v>582</v>
      </c>
      <c r="H103" s="350">
        <v>98</v>
      </c>
      <c r="I103" s="353">
        <v>178</v>
      </c>
      <c r="J103" s="350">
        <v>98</v>
      </c>
      <c r="K103" s="351">
        <v>8170</v>
      </c>
      <c r="L103" s="350">
        <v>98</v>
      </c>
    </row>
    <row r="104" spans="1:12" ht="15.75">
      <c r="A104" s="347">
        <v>2112</v>
      </c>
      <c r="B104" s="346">
        <v>2</v>
      </c>
      <c r="C104" s="348">
        <v>45114</v>
      </c>
      <c r="D104" s="346">
        <v>2</v>
      </c>
      <c r="E104" s="354">
        <v>11609</v>
      </c>
      <c r="F104" s="346">
        <v>2</v>
      </c>
      <c r="G104" s="349">
        <v>583</v>
      </c>
      <c r="H104" s="346">
        <v>99</v>
      </c>
      <c r="I104" s="349">
        <v>179</v>
      </c>
      <c r="J104" s="346">
        <v>99</v>
      </c>
      <c r="K104" s="347">
        <v>8210</v>
      </c>
      <c r="L104" s="346">
        <v>99</v>
      </c>
    </row>
    <row r="105" spans="1:12" ht="15.75">
      <c r="A105" s="351">
        <v>2132</v>
      </c>
      <c r="B105" s="350">
        <v>1</v>
      </c>
      <c r="C105" s="352">
        <v>45414</v>
      </c>
      <c r="D105" s="350">
        <v>1</v>
      </c>
      <c r="E105" s="354">
        <v>11639</v>
      </c>
      <c r="F105" s="350">
        <v>1</v>
      </c>
      <c r="G105" s="353">
        <v>584</v>
      </c>
      <c r="H105" s="350">
        <v>100</v>
      </c>
      <c r="I105" s="353">
        <v>180</v>
      </c>
      <c r="J105" s="350">
        <v>100</v>
      </c>
      <c r="K105" s="351">
        <v>8250</v>
      </c>
      <c r="L105" s="350">
        <v>100</v>
      </c>
    </row>
    <row r="106" spans="1:12" ht="15.75">
      <c r="A106" s="347">
        <v>4000</v>
      </c>
      <c r="B106" s="346">
        <v>0</v>
      </c>
      <c r="C106" s="348">
        <v>60000</v>
      </c>
      <c r="D106" s="346">
        <v>0</v>
      </c>
      <c r="E106" s="354">
        <v>30000</v>
      </c>
      <c r="F106" s="346">
        <v>0</v>
      </c>
      <c r="G106" s="349" t="s">
        <v>334</v>
      </c>
      <c r="H106" s="346">
        <v>0</v>
      </c>
      <c r="I106" s="349" t="s">
        <v>335</v>
      </c>
      <c r="J106" s="346">
        <v>0</v>
      </c>
      <c r="K106" s="347" t="s">
        <v>334</v>
      </c>
      <c r="L106" s="346">
        <v>0</v>
      </c>
    </row>
    <row r="107" spans="1:12" ht="15.75">
      <c r="A107" s="347" t="s">
        <v>334</v>
      </c>
      <c r="B107" s="346">
        <v>0</v>
      </c>
      <c r="C107" s="348" t="s">
        <v>334</v>
      </c>
      <c r="D107" s="346">
        <v>0</v>
      </c>
      <c r="E107" s="354" t="s">
        <v>334</v>
      </c>
      <c r="F107" s="346">
        <v>0</v>
      </c>
      <c r="G107" s="354" t="s">
        <v>330</v>
      </c>
      <c r="H107" s="346">
        <v>0</v>
      </c>
      <c r="I107" s="349" t="s">
        <v>330</v>
      </c>
      <c r="J107" s="346">
        <v>0</v>
      </c>
      <c r="K107" s="347" t="s">
        <v>330</v>
      </c>
      <c r="L107" s="346">
        <v>0</v>
      </c>
    </row>
    <row r="108" spans="1:12" ht="15.75">
      <c r="A108" s="347" t="s">
        <v>332</v>
      </c>
      <c r="B108" s="346">
        <v>0</v>
      </c>
      <c r="C108" s="348" t="s">
        <v>332</v>
      </c>
      <c r="D108" s="346">
        <v>0</v>
      </c>
      <c r="E108" s="354" t="s">
        <v>332</v>
      </c>
      <c r="F108" s="346">
        <v>0</v>
      </c>
      <c r="G108" s="354" t="s">
        <v>332</v>
      </c>
      <c r="H108" s="346">
        <v>0</v>
      </c>
      <c r="I108" s="349" t="s">
        <v>332</v>
      </c>
      <c r="J108" s="346">
        <v>0</v>
      </c>
      <c r="K108" s="347" t="s">
        <v>332</v>
      </c>
      <c r="L108" s="346">
        <v>0</v>
      </c>
    </row>
    <row r="109" spans="1:12" ht="15.75">
      <c r="A109" s="347" t="s">
        <v>331</v>
      </c>
      <c r="B109" s="346">
        <v>0</v>
      </c>
      <c r="C109" s="348" t="s">
        <v>331</v>
      </c>
      <c r="D109" s="346">
        <v>0</v>
      </c>
      <c r="E109" s="354" t="s">
        <v>331</v>
      </c>
      <c r="F109" s="346">
        <v>0</v>
      </c>
      <c r="G109" s="354" t="s">
        <v>331</v>
      </c>
      <c r="H109" s="346">
        <v>0</v>
      </c>
      <c r="I109" s="349" t="s">
        <v>331</v>
      </c>
      <c r="J109" s="346">
        <v>0</v>
      </c>
      <c r="K109" s="347" t="s">
        <v>331</v>
      </c>
      <c r="L109" s="346">
        <v>0</v>
      </c>
    </row>
    <row r="110" spans="1:12" ht="15.75">
      <c r="A110" s="347" t="s">
        <v>330</v>
      </c>
      <c r="B110" s="346">
        <v>0</v>
      </c>
      <c r="C110" s="348" t="s">
        <v>330</v>
      </c>
      <c r="D110" s="346">
        <v>0</v>
      </c>
      <c r="E110" s="354" t="s">
        <v>330</v>
      </c>
      <c r="F110" s="346">
        <v>0</v>
      </c>
      <c r="G110" s="354" t="s">
        <v>330</v>
      </c>
      <c r="H110" s="346">
        <v>0</v>
      </c>
      <c r="I110" s="349" t="s">
        <v>330</v>
      </c>
      <c r="J110" s="346">
        <v>0</v>
      </c>
      <c r="K110" s="347" t="s">
        <v>330</v>
      </c>
      <c r="L110" s="346">
        <v>0</v>
      </c>
    </row>
  </sheetData>
  <mergeCells count="9">
    <mergeCell ref="K3:L3"/>
    <mergeCell ref="A1:L1"/>
    <mergeCell ref="E3:F3"/>
    <mergeCell ref="A3:B3"/>
    <mergeCell ref="C3:D3"/>
    <mergeCell ref="G3:H3"/>
    <mergeCell ref="I3:J3"/>
    <mergeCell ref="G2:L2"/>
    <mergeCell ref="A2:F2"/>
  </mergeCells>
  <conditionalFormatting sqref="A4:B104">
    <cfRule type="duplicateValues" dxfId="122" priority="138"/>
    <cfRule type="duplicateValues" dxfId="121" priority="139"/>
  </conditionalFormatting>
  <conditionalFormatting sqref="C4:D104">
    <cfRule type="duplicateValues" dxfId="120" priority="137"/>
  </conditionalFormatting>
  <conditionalFormatting sqref="E4:F104">
    <cfRule type="duplicateValues" dxfId="119" priority="134"/>
  </conditionalFormatting>
  <conditionalFormatting sqref="G2:G104">
    <cfRule type="duplicateValues" dxfId="118" priority="133"/>
  </conditionalFormatting>
  <conditionalFormatting sqref="H4:H104">
    <cfRule type="duplicateValues" dxfId="117" priority="132"/>
  </conditionalFormatting>
  <conditionalFormatting sqref="I4:I104">
    <cfRule type="duplicateValues" dxfId="116" priority="131"/>
  </conditionalFormatting>
  <conditionalFormatting sqref="J4:J104">
    <cfRule type="duplicateValues" dxfId="115" priority="130"/>
  </conditionalFormatting>
  <conditionalFormatting sqref="K5:K105">
    <cfRule type="duplicateValues" dxfId="114" priority="128"/>
  </conditionalFormatting>
  <conditionalFormatting sqref="G5:G104">
    <cfRule type="duplicateValues" dxfId="113" priority="124"/>
  </conditionalFormatting>
  <conditionalFormatting sqref="I5:I104">
    <cfRule type="duplicateValues" dxfId="112" priority="123"/>
  </conditionalFormatting>
  <conditionalFormatting sqref="E5:F104">
    <cfRule type="duplicateValues" dxfId="111" priority="120"/>
    <cfRule type="duplicateValues" dxfId="110" priority="121"/>
  </conditionalFormatting>
  <conditionalFormatting sqref="B4:B104">
    <cfRule type="duplicateValues" dxfId="109" priority="115"/>
    <cfRule type="duplicateValues" dxfId="108" priority="116"/>
  </conditionalFormatting>
  <conditionalFormatting sqref="B5:B104">
    <cfRule type="duplicateValues" dxfId="107" priority="114"/>
  </conditionalFormatting>
  <conditionalFormatting sqref="D4:D105">
    <cfRule type="duplicateValues" dxfId="106" priority="113"/>
  </conditionalFormatting>
  <conditionalFormatting sqref="D5:D105">
    <cfRule type="duplicateValues" dxfId="105" priority="112"/>
  </conditionalFormatting>
  <conditionalFormatting sqref="F4:F104">
    <cfRule type="duplicateValues" dxfId="104" priority="111"/>
  </conditionalFormatting>
  <conditionalFormatting sqref="G6:G104">
    <cfRule type="duplicateValues" dxfId="103" priority="110"/>
  </conditionalFormatting>
  <conditionalFormatting sqref="G4">
    <cfRule type="duplicateValues" dxfId="102" priority="109"/>
  </conditionalFormatting>
  <conditionalFormatting sqref="H5:H104">
    <cfRule type="duplicateValues" dxfId="101" priority="107"/>
  </conditionalFormatting>
  <conditionalFormatting sqref="J5:J104">
    <cfRule type="duplicateValues" dxfId="100" priority="104"/>
  </conditionalFormatting>
  <conditionalFormatting sqref="A105:B105">
    <cfRule type="duplicateValues" dxfId="99" priority="102"/>
    <cfRule type="duplicateValues" dxfId="98" priority="103"/>
  </conditionalFormatting>
  <conditionalFormatting sqref="C105:D105">
    <cfRule type="duplicateValues" dxfId="97" priority="101"/>
  </conditionalFormatting>
  <conditionalFormatting sqref="E105:F105">
    <cfRule type="duplicateValues" dxfId="96" priority="100"/>
  </conditionalFormatting>
  <conditionalFormatting sqref="G105">
    <cfRule type="duplicateValues" dxfId="95" priority="99"/>
  </conditionalFormatting>
  <conditionalFormatting sqref="H105">
    <cfRule type="duplicateValues" dxfId="94" priority="98"/>
  </conditionalFormatting>
  <conditionalFormatting sqref="I105">
    <cfRule type="duplicateValues" dxfId="93" priority="97"/>
  </conditionalFormatting>
  <conditionalFormatting sqref="J105">
    <cfRule type="duplicateValues" dxfId="92" priority="96"/>
  </conditionalFormatting>
  <conditionalFormatting sqref="E105:F105">
    <cfRule type="duplicateValues" dxfId="91" priority="92"/>
    <cfRule type="duplicateValues" dxfId="90" priority="93"/>
  </conditionalFormatting>
  <conditionalFormatting sqref="B105">
    <cfRule type="duplicateValues" dxfId="89" priority="90"/>
    <cfRule type="duplicateValues" dxfId="88" priority="91"/>
  </conditionalFormatting>
  <conditionalFormatting sqref="B105">
    <cfRule type="duplicateValues" dxfId="87" priority="89"/>
  </conditionalFormatting>
  <conditionalFormatting sqref="F105">
    <cfRule type="duplicateValues" dxfId="86" priority="88"/>
  </conditionalFormatting>
  <conditionalFormatting sqref="L4:L105">
    <cfRule type="duplicateValues" dxfId="85" priority="153"/>
  </conditionalFormatting>
  <conditionalFormatting sqref="L5:L105">
    <cfRule type="duplicateValues" dxfId="84" priority="154"/>
  </conditionalFormatting>
  <conditionalFormatting sqref="A1">
    <cfRule type="duplicateValues" dxfId="83" priority="83"/>
    <cfRule type="duplicateValues" dxfId="82" priority="84"/>
  </conditionalFormatting>
  <conditionalFormatting sqref="A106:B106">
    <cfRule type="duplicateValues" dxfId="81" priority="81"/>
    <cfRule type="duplicateValues" dxfId="80" priority="82"/>
  </conditionalFormatting>
  <conditionalFormatting sqref="C106:D106">
    <cfRule type="duplicateValues" dxfId="79" priority="80"/>
  </conditionalFormatting>
  <conditionalFormatting sqref="E106">
    <cfRule type="duplicateValues" dxfId="78" priority="79"/>
  </conditionalFormatting>
  <conditionalFormatting sqref="E106">
    <cfRule type="duplicateValues" dxfId="77" priority="77"/>
    <cfRule type="duplicateValues" dxfId="76" priority="78"/>
  </conditionalFormatting>
  <conditionalFormatting sqref="B106">
    <cfRule type="duplicateValues" dxfId="75" priority="75"/>
    <cfRule type="duplicateValues" dxfId="74" priority="76"/>
  </conditionalFormatting>
  <conditionalFormatting sqref="B106">
    <cfRule type="duplicateValues" dxfId="73" priority="74"/>
  </conditionalFormatting>
  <conditionalFormatting sqref="D106">
    <cfRule type="duplicateValues" dxfId="72" priority="73"/>
  </conditionalFormatting>
  <conditionalFormatting sqref="D106">
    <cfRule type="duplicateValues" dxfId="71" priority="72"/>
  </conditionalFormatting>
  <conditionalFormatting sqref="A106:B106">
    <cfRule type="duplicateValues" dxfId="70" priority="70"/>
    <cfRule type="duplicateValues" dxfId="69" priority="71"/>
  </conditionalFormatting>
  <conditionalFormatting sqref="C106:D106">
    <cfRule type="duplicateValues" dxfId="68" priority="69"/>
  </conditionalFormatting>
  <conditionalFormatting sqref="E106">
    <cfRule type="duplicateValues" dxfId="67" priority="68"/>
  </conditionalFormatting>
  <conditionalFormatting sqref="E106">
    <cfRule type="duplicateValues" dxfId="66" priority="66"/>
    <cfRule type="duplicateValues" dxfId="65" priority="67"/>
  </conditionalFormatting>
  <conditionalFormatting sqref="B106">
    <cfRule type="duplicateValues" dxfId="64" priority="64"/>
    <cfRule type="duplicateValues" dxfId="63" priority="65"/>
  </conditionalFormatting>
  <conditionalFormatting sqref="B106">
    <cfRule type="duplicateValues" dxfId="62" priority="63"/>
  </conditionalFormatting>
  <conditionalFormatting sqref="D106">
    <cfRule type="duplicateValues" dxfId="61" priority="62"/>
  </conditionalFormatting>
  <conditionalFormatting sqref="D106">
    <cfRule type="duplicateValues" dxfId="60" priority="61"/>
  </conditionalFormatting>
  <conditionalFormatting sqref="F106">
    <cfRule type="duplicateValues" dxfId="59" priority="60"/>
  </conditionalFormatting>
  <conditionalFormatting sqref="F106">
    <cfRule type="duplicateValues" dxfId="58" priority="58"/>
    <cfRule type="duplicateValues" dxfId="57" priority="59"/>
  </conditionalFormatting>
  <conditionalFormatting sqref="F106">
    <cfRule type="duplicateValues" dxfId="56" priority="57"/>
  </conditionalFormatting>
  <conditionalFormatting sqref="G106">
    <cfRule type="duplicateValues" dxfId="55" priority="56"/>
  </conditionalFormatting>
  <conditionalFormatting sqref="H106">
    <cfRule type="duplicateValues" dxfId="54" priority="55"/>
  </conditionalFormatting>
  <conditionalFormatting sqref="I106">
    <cfRule type="duplicateValues" dxfId="53" priority="54"/>
  </conditionalFormatting>
  <conditionalFormatting sqref="J106">
    <cfRule type="duplicateValues" dxfId="52" priority="53"/>
  </conditionalFormatting>
  <conditionalFormatting sqref="K106">
    <cfRule type="duplicateValues" dxfId="51" priority="52"/>
  </conditionalFormatting>
  <conditionalFormatting sqref="G106">
    <cfRule type="duplicateValues" dxfId="50" priority="51"/>
  </conditionalFormatting>
  <conditionalFormatting sqref="I106">
    <cfRule type="duplicateValues" dxfId="49" priority="50"/>
  </conditionalFormatting>
  <conditionalFormatting sqref="G106">
    <cfRule type="duplicateValues" dxfId="48" priority="49"/>
  </conditionalFormatting>
  <conditionalFormatting sqref="H106">
    <cfRule type="duplicateValues" dxfId="47" priority="48"/>
  </conditionalFormatting>
  <conditionalFormatting sqref="J106">
    <cfRule type="duplicateValues" dxfId="46" priority="47"/>
  </conditionalFormatting>
  <conditionalFormatting sqref="L106">
    <cfRule type="duplicateValues" dxfId="45" priority="46"/>
  </conditionalFormatting>
  <conditionalFormatting sqref="L106">
    <cfRule type="duplicateValues" dxfId="44" priority="45"/>
  </conditionalFormatting>
  <conditionalFormatting sqref="A107:B110">
    <cfRule type="duplicateValues" dxfId="43" priority="43"/>
    <cfRule type="duplicateValues" dxfId="42" priority="44"/>
  </conditionalFormatting>
  <conditionalFormatting sqref="C107:D110">
    <cfRule type="duplicateValues" dxfId="41" priority="42"/>
  </conditionalFormatting>
  <conditionalFormatting sqref="E107:E110">
    <cfRule type="duplicateValues" dxfId="40" priority="41"/>
  </conditionalFormatting>
  <conditionalFormatting sqref="E107:E110">
    <cfRule type="duplicateValues" dxfId="39" priority="39"/>
    <cfRule type="duplicateValues" dxfId="38" priority="40"/>
  </conditionalFormatting>
  <conditionalFormatting sqref="B107:B110">
    <cfRule type="duplicateValues" dxfId="37" priority="37"/>
    <cfRule type="duplicateValues" dxfId="36" priority="38"/>
  </conditionalFormatting>
  <conditionalFormatting sqref="B107:B110">
    <cfRule type="duplicateValues" dxfId="35" priority="36"/>
  </conditionalFormatting>
  <conditionalFormatting sqref="D107:D110">
    <cfRule type="duplicateValues" dxfId="34" priority="35"/>
  </conditionalFormatting>
  <conditionalFormatting sqref="D107:D110">
    <cfRule type="duplicateValues" dxfId="33" priority="34"/>
  </conditionalFormatting>
  <conditionalFormatting sqref="A107:B110">
    <cfRule type="duplicateValues" dxfId="32" priority="32"/>
    <cfRule type="duplicateValues" dxfId="31" priority="33"/>
  </conditionalFormatting>
  <conditionalFormatting sqref="C107:D110">
    <cfRule type="duplicateValues" dxfId="30" priority="31"/>
  </conditionalFormatting>
  <conditionalFormatting sqref="E107:E110">
    <cfRule type="duplicateValues" dxfId="29" priority="30"/>
  </conditionalFormatting>
  <conditionalFormatting sqref="E107:E110">
    <cfRule type="duplicateValues" dxfId="28" priority="28"/>
    <cfRule type="duplicateValues" dxfId="27" priority="29"/>
  </conditionalFormatting>
  <conditionalFormatting sqref="B107:B110">
    <cfRule type="duplicateValues" dxfId="26" priority="26"/>
    <cfRule type="duplicateValues" dxfId="25" priority="27"/>
  </conditionalFormatting>
  <conditionalFormatting sqref="B107:B110">
    <cfRule type="duplicateValues" dxfId="24" priority="25"/>
  </conditionalFormatting>
  <conditionalFormatting sqref="D107:D110">
    <cfRule type="duplicateValues" dxfId="23" priority="24"/>
  </conditionalFormatting>
  <conditionalFormatting sqref="D107:D110">
    <cfRule type="duplicateValues" dxfId="22" priority="23"/>
  </conditionalFormatting>
  <conditionalFormatting sqref="F107:F110">
    <cfRule type="duplicateValues" dxfId="21" priority="22"/>
  </conditionalFormatting>
  <conditionalFormatting sqref="F107:F110">
    <cfRule type="duplicateValues" dxfId="20" priority="20"/>
    <cfRule type="duplicateValues" dxfId="19" priority="21"/>
  </conditionalFormatting>
  <conditionalFormatting sqref="F107:F110">
    <cfRule type="duplicateValues" dxfId="18" priority="19"/>
  </conditionalFormatting>
  <conditionalFormatting sqref="G107:G110">
    <cfRule type="duplicateValues" dxfId="17" priority="18"/>
  </conditionalFormatting>
  <conditionalFormatting sqref="H107:H110">
    <cfRule type="duplicateValues" dxfId="16" priority="17"/>
  </conditionalFormatting>
  <conditionalFormatting sqref="I107:I110">
    <cfRule type="duplicateValues" dxfId="15" priority="16"/>
  </conditionalFormatting>
  <conditionalFormatting sqref="J107:J110">
    <cfRule type="duplicateValues" dxfId="14" priority="15"/>
  </conditionalFormatting>
  <conditionalFormatting sqref="K107:K110">
    <cfRule type="duplicateValues" dxfId="13" priority="14"/>
  </conditionalFormatting>
  <conditionalFormatting sqref="G107:G110">
    <cfRule type="duplicateValues" dxfId="12" priority="13"/>
  </conditionalFormatting>
  <conditionalFormatting sqref="I107:I110">
    <cfRule type="duplicateValues" dxfId="11" priority="12"/>
  </conditionalFormatting>
  <conditionalFormatting sqref="G107:G110">
    <cfRule type="duplicateValues" dxfId="10" priority="11"/>
  </conditionalFormatting>
  <conditionalFormatting sqref="H107:H110">
    <cfRule type="duplicateValues" dxfId="9" priority="10"/>
  </conditionalFormatting>
  <conditionalFormatting sqref="J107:J110">
    <cfRule type="duplicateValues" dxfId="8" priority="9"/>
  </conditionalFormatting>
  <conditionalFormatting sqref="L107:L110">
    <cfRule type="duplicateValues" dxfId="7" priority="8"/>
  </conditionalFormatting>
  <conditionalFormatting sqref="L107:L110">
    <cfRule type="duplicateValues" dxfId="6" priority="7"/>
  </conditionalFormatting>
  <conditionalFormatting sqref="G107:G110">
    <cfRule type="duplicateValues" dxfId="5" priority="6"/>
  </conditionalFormatting>
  <conditionalFormatting sqref="G107:G110">
    <cfRule type="duplicateValues" dxfId="4" priority="4"/>
    <cfRule type="duplicateValues" dxfId="3" priority="5"/>
  </conditionalFormatting>
  <conditionalFormatting sqref="G107:G110">
    <cfRule type="duplicateValues" dxfId="2" priority="3"/>
  </conditionalFormatting>
  <conditionalFormatting sqref="G107:G110">
    <cfRule type="duplicateValues" dxfId="1" priority="1"/>
    <cfRule type="duplicateValues" dxfId="0" priority="2"/>
  </conditionalFormatting>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sheetPr codeName="Sayfa2">
    <tabColor rgb="FFFFFF00"/>
  </sheetPr>
  <dimension ref="A1:M51"/>
  <sheetViews>
    <sheetView topLeftCell="A7" zoomScale="78" zoomScaleNormal="78" workbookViewId="0">
      <selection activeCell="B16" sqref="B16"/>
    </sheetView>
  </sheetViews>
  <sheetFormatPr defaultRowHeight="15.75"/>
  <cols>
    <col min="1" max="1" width="2.5703125" style="116" customWidth="1"/>
    <col min="2" max="2" width="24.140625" style="136" bestFit="1" customWidth="1"/>
    <col min="3" max="3" width="28.42578125" style="116" bestFit="1" customWidth="1"/>
    <col min="4" max="4" width="27" style="116" customWidth="1"/>
    <col min="5" max="5" width="36.28515625" style="116" customWidth="1"/>
    <col min="6" max="6" width="2.42578125" style="116" customWidth="1"/>
    <col min="7" max="7" width="2.5703125" style="116" customWidth="1"/>
    <col min="8" max="8" width="119.85546875" style="116" customWidth="1"/>
    <col min="9" max="16384" width="9.140625" style="116"/>
  </cols>
  <sheetData>
    <row r="1" spans="1:13" ht="12" customHeight="1">
      <c r="A1" s="114"/>
      <c r="B1" s="115"/>
      <c r="C1" s="114"/>
      <c r="D1" s="114"/>
      <c r="E1" s="114"/>
      <c r="F1" s="114"/>
      <c r="G1" s="112"/>
      <c r="H1" s="446" t="s">
        <v>86</v>
      </c>
    </row>
    <row r="2" spans="1:13" ht="51" customHeight="1">
      <c r="A2" s="114"/>
      <c r="B2" s="455" t="str">
        <f>'YARIŞMA BİLGİLERİ'!F19</f>
        <v>2014-15 Öğretim Yılı Okullararası Puanlı  Atletizm Grup Yarışmaları</v>
      </c>
      <c r="C2" s="456"/>
      <c r="D2" s="456"/>
      <c r="E2" s="457"/>
      <c r="F2" s="114"/>
      <c r="H2" s="447"/>
      <c r="I2" s="113"/>
      <c r="J2" s="113"/>
      <c r="K2" s="113"/>
      <c r="L2" s="113"/>
      <c r="M2" s="117"/>
    </row>
    <row r="3" spans="1:13" ht="20.25" customHeight="1">
      <c r="A3" s="114"/>
      <c r="B3" s="452" t="s">
        <v>20</v>
      </c>
      <c r="C3" s="453"/>
      <c r="D3" s="453"/>
      <c r="E3" s="454"/>
      <c r="F3" s="114"/>
      <c r="H3" s="447"/>
      <c r="I3" s="118"/>
      <c r="J3" s="118"/>
      <c r="K3" s="118"/>
      <c r="L3" s="118"/>
    </row>
    <row r="4" spans="1:13" ht="48">
      <c r="A4" s="114"/>
      <c r="B4" s="458" t="s">
        <v>87</v>
      </c>
      <c r="C4" s="459"/>
      <c r="D4" s="459"/>
      <c r="E4" s="460"/>
      <c r="F4" s="114"/>
      <c r="H4" s="119" t="s">
        <v>74</v>
      </c>
      <c r="I4" s="120"/>
      <c r="J4" s="120"/>
      <c r="K4" s="120"/>
      <c r="L4" s="120"/>
    </row>
    <row r="5" spans="1:13" ht="45" customHeight="1">
      <c r="A5" s="114"/>
      <c r="B5" s="448" t="str">
        <f>'YARIŞMA BİLGİLERİ'!F21</f>
        <v>Küçük Erkek</v>
      </c>
      <c r="C5" s="449"/>
      <c r="D5" s="450" t="s">
        <v>64</v>
      </c>
      <c r="E5" s="451"/>
      <c r="F5" s="114"/>
      <c r="H5" s="119" t="s">
        <v>75</v>
      </c>
      <c r="I5" s="120"/>
      <c r="J5" s="120"/>
      <c r="K5" s="120"/>
      <c r="L5" s="120"/>
    </row>
    <row r="6" spans="1:13" ht="39.75" customHeight="1">
      <c r="A6" s="114"/>
      <c r="B6" s="158" t="s">
        <v>10</v>
      </c>
      <c r="C6" s="158" t="s">
        <v>11</v>
      </c>
      <c r="D6" s="158" t="s">
        <v>47</v>
      </c>
      <c r="E6" s="158" t="s">
        <v>56</v>
      </c>
      <c r="F6" s="114"/>
      <c r="H6" s="119" t="s">
        <v>76</v>
      </c>
      <c r="I6" s="120"/>
      <c r="J6" s="120"/>
      <c r="K6" s="120"/>
      <c r="L6" s="120"/>
    </row>
    <row r="7" spans="1:13" s="124" customFormat="1" ht="41.25" customHeight="1">
      <c r="A7" s="121"/>
      <c r="B7" s="122" t="s">
        <v>355</v>
      </c>
      <c r="C7" s="155" t="s">
        <v>121</v>
      </c>
      <c r="D7" s="248">
        <v>1354</v>
      </c>
      <c r="E7" s="123"/>
      <c r="F7" s="121"/>
      <c r="H7" s="119" t="s">
        <v>77</v>
      </c>
      <c r="I7" s="120"/>
      <c r="J7" s="120"/>
      <c r="K7" s="120"/>
      <c r="L7" s="120"/>
    </row>
    <row r="8" spans="1:13" s="124" customFormat="1" ht="41.25" customHeight="1">
      <c r="A8" s="121"/>
      <c r="B8" s="122" t="s">
        <v>356</v>
      </c>
      <c r="C8" s="155" t="s">
        <v>51</v>
      </c>
      <c r="D8" s="248">
        <v>138</v>
      </c>
      <c r="E8" s="123"/>
      <c r="F8" s="121"/>
      <c r="H8" s="119" t="s">
        <v>78</v>
      </c>
      <c r="I8" s="120"/>
      <c r="J8" s="120"/>
      <c r="K8" s="120"/>
      <c r="L8" s="120"/>
    </row>
    <row r="9" spans="1:13" s="124" customFormat="1" ht="41.25" customHeight="1">
      <c r="A9" s="121"/>
      <c r="B9" s="122" t="s">
        <v>356</v>
      </c>
      <c r="C9" s="157" t="s">
        <v>122</v>
      </c>
      <c r="D9" s="248">
        <v>6000</v>
      </c>
      <c r="E9" s="123"/>
      <c r="F9" s="121"/>
      <c r="H9" s="119" t="s">
        <v>79</v>
      </c>
      <c r="I9" s="120"/>
      <c r="J9" s="120"/>
      <c r="K9" s="120"/>
      <c r="L9" s="120"/>
    </row>
    <row r="10" spans="1:13" s="124" customFormat="1" ht="41.25" customHeight="1">
      <c r="A10" s="121"/>
      <c r="B10" s="448" t="str">
        <f>'YARIŞMA BİLGİLERİ'!F21</f>
        <v>Küçük Erkek</v>
      </c>
      <c r="C10" s="449"/>
      <c r="D10" s="450" t="s">
        <v>65</v>
      </c>
      <c r="E10" s="451"/>
      <c r="F10" s="121"/>
      <c r="H10" s="119" t="s">
        <v>80</v>
      </c>
      <c r="I10" s="120"/>
      <c r="J10" s="120"/>
      <c r="K10" s="120"/>
      <c r="L10" s="120"/>
    </row>
    <row r="11" spans="1:13" s="124" customFormat="1" ht="41.25" customHeight="1">
      <c r="A11" s="121"/>
      <c r="B11" s="158" t="s">
        <v>10</v>
      </c>
      <c r="C11" s="158" t="s">
        <v>11</v>
      </c>
      <c r="D11" s="158" t="s">
        <v>47</v>
      </c>
      <c r="E11" s="158" t="s">
        <v>56</v>
      </c>
      <c r="F11" s="121"/>
      <c r="H11" s="119" t="s">
        <v>81</v>
      </c>
      <c r="I11" s="120"/>
      <c r="J11" s="120"/>
      <c r="K11" s="120"/>
      <c r="L11" s="120"/>
    </row>
    <row r="12" spans="1:13" s="124" customFormat="1" ht="41.25" customHeight="1">
      <c r="A12" s="121"/>
      <c r="B12" s="122" t="s">
        <v>357</v>
      </c>
      <c r="C12" s="155" t="s">
        <v>319</v>
      </c>
      <c r="D12" s="363">
        <v>31014</v>
      </c>
      <c r="E12" s="123"/>
      <c r="F12" s="121"/>
      <c r="H12" s="119" t="s">
        <v>82</v>
      </c>
      <c r="I12" s="120"/>
      <c r="J12" s="120"/>
      <c r="K12" s="120"/>
      <c r="L12" s="120"/>
    </row>
    <row r="13" spans="1:13" s="124" customFormat="1" ht="41.25" customHeight="1">
      <c r="A13" s="121"/>
      <c r="B13" s="122" t="s">
        <v>358</v>
      </c>
      <c r="C13" s="155" t="s">
        <v>123</v>
      </c>
      <c r="D13" s="248">
        <v>460</v>
      </c>
      <c r="E13" s="123"/>
      <c r="F13" s="121"/>
      <c r="H13" s="119" t="s">
        <v>83</v>
      </c>
      <c r="I13" s="120"/>
      <c r="J13" s="120"/>
      <c r="K13" s="120"/>
      <c r="L13" s="120"/>
    </row>
    <row r="14" spans="1:13" s="124" customFormat="1" ht="41.25" customHeight="1">
      <c r="A14" s="121"/>
      <c r="B14" s="122" t="s">
        <v>359</v>
      </c>
      <c r="C14" s="155" t="s">
        <v>124</v>
      </c>
      <c r="D14" s="156"/>
      <c r="E14" s="123"/>
      <c r="F14" s="121"/>
      <c r="H14" s="119" t="s">
        <v>84</v>
      </c>
      <c r="I14" s="120"/>
      <c r="J14" s="120"/>
      <c r="K14" s="120"/>
      <c r="L14" s="120"/>
    </row>
    <row r="15" spans="1:13" s="124" customFormat="1" ht="42" customHeight="1">
      <c r="A15" s="121"/>
      <c r="B15" s="122" t="s">
        <v>360</v>
      </c>
      <c r="C15" s="266" t="s">
        <v>258</v>
      </c>
      <c r="D15" s="249"/>
      <c r="E15" s="250"/>
      <c r="F15" s="121"/>
      <c r="H15" s="119" t="s">
        <v>85</v>
      </c>
      <c r="I15" s="120"/>
      <c r="J15" s="120"/>
      <c r="K15" s="120"/>
      <c r="L15" s="120"/>
    </row>
    <row r="16" spans="1:13" s="124" customFormat="1" ht="43.5" customHeight="1">
      <c r="A16" s="121"/>
      <c r="B16" s="114"/>
      <c r="C16" s="114"/>
      <c r="D16" s="114"/>
      <c r="E16" s="225"/>
      <c r="F16" s="121"/>
      <c r="H16" s="139" t="s">
        <v>41</v>
      </c>
      <c r="I16" s="125"/>
      <c r="J16" s="125"/>
      <c r="K16" s="125"/>
      <c r="L16" s="125"/>
    </row>
    <row r="17" spans="1:12" s="124" customFormat="1" ht="43.5" customHeight="1">
      <c r="A17" s="129"/>
      <c r="B17" s="129"/>
      <c r="C17" s="117"/>
      <c r="D17" s="117"/>
      <c r="E17" s="117"/>
      <c r="F17" s="117"/>
      <c r="H17" s="138" t="s">
        <v>37</v>
      </c>
      <c r="I17" s="125"/>
      <c r="J17" s="125"/>
      <c r="K17" s="125"/>
      <c r="L17" s="125"/>
    </row>
    <row r="18" spans="1:12" s="124" customFormat="1" ht="43.5" customHeight="1">
      <c r="H18" s="138" t="s">
        <v>38</v>
      </c>
      <c r="I18" s="125"/>
      <c r="J18" s="125"/>
      <c r="K18" s="125"/>
      <c r="L18" s="125"/>
    </row>
    <row r="19" spans="1:12" s="124" customFormat="1" ht="43.5" customHeight="1">
      <c r="A19" s="227"/>
      <c r="F19" s="227"/>
      <c r="H19" s="138" t="s">
        <v>39</v>
      </c>
      <c r="I19" s="125"/>
      <c r="J19" s="125"/>
      <c r="K19" s="125"/>
      <c r="L19" s="125"/>
    </row>
    <row r="20" spans="1:12" s="126" customFormat="1" ht="43.5" customHeight="1">
      <c r="A20" s="228"/>
      <c r="B20" s="124"/>
      <c r="C20" s="124"/>
      <c r="D20" s="124"/>
      <c r="E20" s="124"/>
      <c r="F20" s="228"/>
      <c r="H20" s="138" t="s">
        <v>40</v>
      </c>
      <c r="I20" s="125"/>
      <c r="J20" s="125"/>
      <c r="K20" s="125"/>
      <c r="L20" s="125"/>
    </row>
    <row r="21" spans="1:12" s="126" customFormat="1" ht="43.5" customHeight="1">
      <c r="A21" s="228"/>
      <c r="B21" s="132"/>
      <c r="C21" s="132"/>
      <c r="D21" s="132"/>
      <c r="E21" s="132"/>
      <c r="F21" s="228"/>
      <c r="H21" s="139" t="s">
        <v>43</v>
      </c>
      <c r="I21" s="125"/>
      <c r="J21" s="127"/>
      <c r="K21" s="127"/>
      <c r="L21" s="127"/>
    </row>
    <row r="22" spans="1:12" s="126" customFormat="1" ht="43.5" customHeight="1">
      <c r="A22" s="228"/>
      <c r="B22" s="132"/>
      <c r="C22" s="132"/>
      <c r="D22" s="132"/>
      <c r="E22" s="132"/>
      <c r="F22" s="228"/>
      <c r="H22" s="137" t="s">
        <v>42</v>
      </c>
      <c r="I22" s="128"/>
      <c r="J22" s="127"/>
      <c r="K22" s="127"/>
      <c r="L22" s="127"/>
    </row>
    <row r="23" spans="1:12" s="124" customFormat="1" ht="43.5" customHeight="1">
      <c r="A23" s="227"/>
      <c r="B23" s="132"/>
      <c r="C23" s="132"/>
      <c r="D23" s="132"/>
      <c r="E23" s="132"/>
      <c r="F23" s="227"/>
      <c r="H23" s="137" t="s">
        <v>350</v>
      </c>
      <c r="I23" s="128"/>
      <c r="J23" s="127"/>
      <c r="K23" s="127"/>
      <c r="L23" s="127"/>
    </row>
    <row r="24" spans="1:12" s="124" customFormat="1" ht="31.5" customHeight="1">
      <c r="A24" s="229"/>
      <c r="B24" s="132"/>
      <c r="C24" s="132"/>
      <c r="D24" s="132"/>
      <c r="E24" s="132"/>
      <c r="F24" s="230"/>
      <c r="H24" s="137" t="s">
        <v>351</v>
      </c>
      <c r="I24" s="128"/>
      <c r="J24" s="127"/>
      <c r="K24" s="127"/>
      <c r="L24" s="127"/>
    </row>
    <row r="25" spans="1:12" s="124" customFormat="1" ht="42.75" customHeight="1">
      <c r="A25" s="229"/>
      <c r="B25" s="134"/>
      <c r="C25" s="134"/>
      <c r="D25" s="134"/>
      <c r="E25" s="134"/>
      <c r="F25" s="230"/>
      <c r="G25" s="117"/>
      <c r="J25" s="130"/>
      <c r="K25" s="130"/>
      <c r="L25" s="130"/>
    </row>
    <row r="26" spans="1:12" s="124" customFormat="1" ht="46.5" customHeight="1">
      <c r="A26" s="229"/>
      <c r="B26" s="134"/>
      <c r="C26" s="134"/>
      <c r="D26" s="134"/>
      <c r="E26" s="134"/>
      <c r="F26" s="231"/>
    </row>
    <row r="27" spans="1:12" s="124" customFormat="1" ht="39" customHeight="1">
      <c r="A27" s="131"/>
      <c r="B27" s="134"/>
      <c r="C27" s="134"/>
      <c r="D27" s="134"/>
      <c r="E27" s="134"/>
      <c r="F27" s="131"/>
    </row>
    <row r="28" spans="1:12" s="124" customFormat="1" ht="72" customHeight="1">
      <c r="A28" s="131"/>
      <c r="B28" s="134"/>
      <c r="C28" s="134"/>
      <c r="D28" s="134"/>
      <c r="E28" s="134"/>
      <c r="F28" s="131"/>
      <c r="H28" s="132"/>
      <c r="I28" s="132"/>
      <c r="J28" s="132"/>
      <c r="K28" s="132"/>
      <c r="L28" s="132"/>
    </row>
    <row r="29" spans="1:12" s="132" customFormat="1" ht="78.75" customHeight="1">
      <c r="A29" s="133"/>
      <c r="B29" s="134"/>
      <c r="C29" s="134"/>
      <c r="D29" s="134"/>
      <c r="E29" s="134"/>
      <c r="F29" s="133"/>
    </row>
    <row r="30" spans="1:12" s="132" customFormat="1" ht="48.75" customHeight="1">
      <c r="A30" s="133"/>
      <c r="B30" s="134"/>
      <c r="C30" s="134"/>
      <c r="D30" s="134"/>
      <c r="E30" s="134"/>
      <c r="F30" s="133"/>
    </row>
    <row r="31" spans="1:12" s="132" customFormat="1" ht="38.25" customHeight="1">
      <c r="A31" s="133"/>
      <c r="B31" s="134"/>
      <c r="C31" s="134"/>
      <c r="D31" s="134"/>
      <c r="E31" s="134"/>
      <c r="F31" s="133"/>
    </row>
    <row r="32" spans="1:12" s="132" customFormat="1" ht="52.5" customHeight="1">
      <c r="A32" s="133"/>
      <c r="B32" s="134"/>
      <c r="C32" s="134"/>
      <c r="D32" s="134"/>
      <c r="E32" s="134"/>
      <c r="F32" s="133"/>
      <c r="H32" s="134"/>
      <c r="I32" s="134"/>
      <c r="J32" s="134"/>
      <c r="K32" s="134"/>
      <c r="L32" s="134"/>
    </row>
    <row r="33" spans="1:12" s="134" customFormat="1" ht="94.5" customHeight="1">
      <c r="A33" s="135"/>
      <c r="B33" s="136"/>
      <c r="C33" s="116"/>
      <c r="D33" s="116"/>
      <c r="E33" s="116"/>
      <c r="F33" s="135"/>
    </row>
    <row r="34" spans="1:12" s="134" customFormat="1" ht="34.5" customHeight="1">
      <c r="A34" s="135"/>
      <c r="B34" s="136"/>
      <c r="C34" s="116"/>
      <c r="D34" s="116"/>
      <c r="E34" s="116"/>
      <c r="F34" s="135"/>
    </row>
    <row r="35" spans="1:12" s="134" customFormat="1" ht="47.25" customHeight="1">
      <c r="B35" s="136"/>
      <c r="C35" s="116"/>
      <c r="D35" s="116"/>
      <c r="E35" s="116"/>
    </row>
    <row r="36" spans="1:12" s="134" customFormat="1" ht="36.75" customHeight="1">
      <c r="B36" s="136"/>
      <c r="C36" s="116"/>
      <c r="D36" s="116"/>
      <c r="E36" s="116"/>
    </row>
    <row r="37" spans="1:12" s="134" customFormat="1" ht="47.25" customHeight="1">
      <c r="B37" s="136"/>
      <c r="C37" s="116"/>
      <c r="D37" s="116"/>
      <c r="E37" s="116"/>
    </row>
    <row r="38" spans="1:12" s="134" customFormat="1" ht="51" customHeight="1">
      <c r="B38" s="136"/>
      <c r="C38" s="116"/>
      <c r="D38" s="116"/>
      <c r="E38" s="116"/>
    </row>
    <row r="39" spans="1:12" s="134" customFormat="1" ht="56.25" customHeight="1">
      <c r="B39" s="136"/>
      <c r="C39" s="116"/>
      <c r="D39" s="116"/>
      <c r="E39" s="116"/>
    </row>
    <row r="40" spans="1:12" s="134" customFormat="1" ht="49.5" customHeight="1">
      <c r="B40" s="136"/>
      <c r="C40" s="116"/>
      <c r="D40" s="116"/>
      <c r="E40" s="116"/>
      <c r="H40" s="116"/>
      <c r="I40" s="116"/>
      <c r="J40" s="116"/>
      <c r="K40" s="116"/>
      <c r="L40" s="116"/>
    </row>
    <row r="41" spans="1:12" ht="34.5" customHeight="1"/>
    <row r="42" spans="1:12" ht="34.5" customHeight="1"/>
    <row r="43" spans="1:12" ht="34.5" customHeight="1"/>
    <row r="44" spans="1:12" ht="34.5" customHeight="1"/>
    <row r="45" spans="1:12" ht="34.5" customHeight="1"/>
    <row r="46" spans="1:12" ht="34.5" customHeight="1"/>
    <row r="47" spans="1:12" ht="34.5" customHeight="1"/>
    <row r="48" spans="1:12" ht="34.5" customHeight="1"/>
    <row r="49" ht="34.5" customHeight="1"/>
    <row r="50" ht="34.5" customHeight="1"/>
    <row r="51" ht="34.5" customHeight="1"/>
  </sheetData>
  <mergeCells count="8">
    <mergeCell ref="H1:H3"/>
    <mergeCell ref="B5:C5"/>
    <mergeCell ref="D5:E5"/>
    <mergeCell ref="B10:C10"/>
    <mergeCell ref="D10:E10"/>
    <mergeCell ref="B3:E3"/>
    <mergeCell ref="B2:E2"/>
    <mergeCell ref="B4:E4"/>
  </mergeCells>
  <phoneticPr fontId="1" type="noConversion"/>
  <hyperlinks>
    <hyperlink ref="C7" location="'100m.'!C3" display="100 Metre"/>
    <hyperlink ref="C12" location="'800m.'!A1" display="800 Metre"/>
    <hyperlink ref="C9" location="FırlatmaTopu!A1" display="Fırlatma Topu"/>
    <hyperlink ref="C8" location="Yüksek!D3" display="Yüksek  Atlama"/>
    <hyperlink ref="C14" location="'4x100m.'!A1" display="4x100 Metre"/>
    <hyperlink ref="C13" location="UZUN!A1" display="Uzun Atlama"/>
    <hyperlink ref="C15" location="'Genel Puan Tablosu'!A1" display="Genel Puan Durumu"/>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sheetPr codeName="Sayfa3">
    <tabColor rgb="FFFFFF00"/>
  </sheetPr>
  <dimension ref="A1:L422"/>
  <sheetViews>
    <sheetView view="pageBreakPreview" zoomScaleNormal="100" zoomScaleSheetLayoutView="100" workbookViewId="0">
      <pane ySplit="1" topLeftCell="A42" activePane="bottomLeft" state="frozen"/>
      <selection activeCell="B31" sqref="B31"/>
      <selection pane="bottomLeft" activeCell="E51" sqref="E51"/>
    </sheetView>
  </sheetViews>
  <sheetFormatPr defaultColWidth="6.140625" defaultRowHeight="15.75"/>
  <cols>
    <col min="1" max="1" width="6.140625" style="147" customWidth="1"/>
    <col min="2" max="2" width="16" style="235" customWidth="1"/>
    <col min="3" max="3" width="8.7109375" style="202" customWidth="1"/>
    <col min="4" max="4" width="16.85546875" style="152" hidden="1" customWidth="1"/>
    <col min="5" max="5" width="11.7109375" style="147" customWidth="1"/>
    <col min="6" max="6" width="25.42578125" style="144" bestFit="1" customWidth="1"/>
    <col min="7" max="7" width="38" style="247" bestFit="1" customWidth="1"/>
    <col min="8" max="8" width="12.42578125" style="201" customWidth="1"/>
    <col min="9" max="9" width="9.5703125" style="153" customWidth="1"/>
    <col min="10" max="11" width="8.5703125" style="154" customWidth="1"/>
    <col min="12" max="12" width="8.5703125" style="152" customWidth="1"/>
    <col min="13" max="13" width="6.140625" style="144"/>
    <col min="14" max="14" width="10.7109375" style="144" bestFit="1" customWidth="1"/>
    <col min="15" max="16384" width="6.140625" style="144"/>
  </cols>
  <sheetData>
    <row r="1" spans="1:12" ht="44.25" customHeight="1">
      <c r="A1" s="461" t="str">
        <f>'YARIŞMA BİLGİLERİ'!F19</f>
        <v>2014-15 Öğretim Yılı Okullararası Puanlı  Atletizm Grup Yarışmaları</v>
      </c>
      <c r="B1" s="461"/>
      <c r="C1" s="461"/>
      <c r="D1" s="461"/>
      <c r="E1" s="461"/>
      <c r="F1" s="462"/>
      <c r="G1" s="462"/>
      <c r="H1" s="462"/>
      <c r="I1" s="462"/>
      <c r="J1" s="461"/>
      <c r="K1" s="461"/>
      <c r="L1" s="461"/>
    </row>
    <row r="2" spans="1:12" ht="44.25" customHeight="1">
      <c r="A2" s="463" t="str">
        <f>'YARIŞMA BİLGİLERİ'!F21</f>
        <v>Küçük Erkek</v>
      </c>
      <c r="B2" s="463"/>
      <c r="C2" s="463"/>
      <c r="D2" s="463"/>
      <c r="E2" s="463"/>
      <c r="F2" s="463"/>
      <c r="G2" s="232" t="s">
        <v>63</v>
      </c>
      <c r="H2" s="206"/>
      <c r="I2" s="464">
        <f ca="1">NOW()</f>
        <v>42120.560325810184</v>
      </c>
      <c r="J2" s="464"/>
      <c r="K2" s="464"/>
      <c r="L2" s="464"/>
    </row>
    <row r="3" spans="1:12" s="147" customFormat="1" ht="45" customHeight="1">
      <c r="A3" s="145" t="s">
        <v>25</v>
      </c>
      <c r="B3" s="146" t="s">
        <v>29</v>
      </c>
      <c r="C3" s="146" t="s">
        <v>52</v>
      </c>
      <c r="D3" s="146" t="s">
        <v>88</v>
      </c>
      <c r="E3" s="145" t="s">
        <v>21</v>
      </c>
      <c r="F3" s="145" t="s">
        <v>7</v>
      </c>
      <c r="G3" s="145" t="s">
        <v>325</v>
      </c>
      <c r="H3" s="199" t="s">
        <v>118</v>
      </c>
      <c r="I3" s="196" t="s">
        <v>48</v>
      </c>
      <c r="J3" s="197" t="s">
        <v>115</v>
      </c>
      <c r="K3" s="197" t="s">
        <v>116</v>
      </c>
      <c r="L3" s="198" t="s">
        <v>117</v>
      </c>
    </row>
    <row r="4" spans="1:12" s="151" customFormat="1" ht="24" customHeight="1">
      <c r="A4" s="92">
        <v>1</v>
      </c>
      <c r="B4" s="234" t="str">
        <f>CONCATENATE(H4,"-",J4,"-",K4)</f>
        <v>100M-1-1</v>
      </c>
      <c r="C4" s="236">
        <v>1</v>
      </c>
      <c r="D4" s="236"/>
      <c r="E4" s="237">
        <v>37649</v>
      </c>
      <c r="F4" s="238" t="s">
        <v>361</v>
      </c>
      <c r="G4" s="245" t="s">
        <v>366</v>
      </c>
      <c r="H4" s="239" t="s">
        <v>125</v>
      </c>
      <c r="I4" s="240"/>
      <c r="J4" s="241" t="s">
        <v>490</v>
      </c>
      <c r="K4" s="241" t="s">
        <v>490</v>
      </c>
      <c r="L4" s="242"/>
    </row>
    <row r="5" spans="1:12" s="151" customFormat="1" ht="24" customHeight="1">
      <c r="A5" s="92">
        <v>2</v>
      </c>
      <c r="B5" s="234" t="str">
        <f>CONCATENATE(H5,"-",J5,"-",K5)</f>
        <v>1000M-1-1</v>
      </c>
      <c r="C5" s="236">
        <v>2</v>
      </c>
      <c r="D5" s="236"/>
      <c r="E5" s="237">
        <v>37913</v>
      </c>
      <c r="F5" s="238" t="s">
        <v>362</v>
      </c>
      <c r="G5" s="245" t="s">
        <v>366</v>
      </c>
      <c r="H5" s="239" t="s">
        <v>320</v>
      </c>
      <c r="I5" s="240"/>
      <c r="J5" s="241" t="s">
        <v>490</v>
      </c>
      <c r="K5" s="241" t="s">
        <v>490</v>
      </c>
      <c r="L5" s="242"/>
    </row>
    <row r="6" spans="1:12" s="151" customFormat="1" ht="24" customHeight="1">
      <c r="A6" s="92">
        <v>3</v>
      </c>
      <c r="B6" s="234" t="str">
        <f>CONCATENATE(H6,"-",L6)</f>
        <v>UZUN-1</v>
      </c>
      <c r="C6" s="236">
        <v>1</v>
      </c>
      <c r="D6" s="236"/>
      <c r="E6" s="237">
        <v>37649</v>
      </c>
      <c r="F6" s="238" t="s">
        <v>361</v>
      </c>
      <c r="G6" s="245" t="s">
        <v>366</v>
      </c>
      <c r="H6" s="239" t="s">
        <v>49</v>
      </c>
      <c r="I6" s="240"/>
      <c r="J6" s="241"/>
      <c r="K6" s="241"/>
      <c r="L6" s="242">
        <v>1</v>
      </c>
    </row>
    <row r="7" spans="1:12" s="151" customFormat="1" ht="24" customHeight="1">
      <c r="A7" s="92">
        <v>4</v>
      </c>
      <c r="B7" s="234" t="str">
        <f>CONCATENATE(H7,"-",L7)</f>
        <v>YÜKSEK-1</v>
      </c>
      <c r="C7" s="236">
        <v>3</v>
      </c>
      <c r="D7" s="236"/>
      <c r="E7" s="237">
        <v>38002</v>
      </c>
      <c r="F7" s="238" t="s">
        <v>363</v>
      </c>
      <c r="G7" s="245" t="s">
        <v>366</v>
      </c>
      <c r="H7" s="239" t="s">
        <v>50</v>
      </c>
      <c r="I7" s="240"/>
      <c r="J7" s="241"/>
      <c r="K7" s="241"/>
      <c r="L7" s="242">
        <v>1</v>
      </c>
    </row>
    <row r="8" spans="1:12" s="151" customFormat="1" ht="24" customHeight="1">
      <c r="A8" s="92">
        <v>5</v>
      </c>
      <c r="B8" s="234" t="str">
        <f>CONCATENATE(H8,"-",L8)</f>
        <v>FIRLATMA-1</v>
      </c>
      <c r="C8" s="236">
        <v>3</v>
      </c>
      <c r="D8" s="236"/>
      <c r="E8" s="237">
        <v>38002</v>
      </c>
      <c r="F8" s="238" t="s">
        <v>363</v>
      </c>
      <c r="G8" s="245" t="s">
        <v>366</v>
      </c>
      <c r="H8" s="239" t="s">
        <v>126</v>
      </c>
      <c r="I8" s="240"/>
      <c r="J8" s="241"/>
      <c r="K8" s="241"/>
      <c r="L8" s="242">
        <v>1</v>
      </c>
    </row>
    <row r="9" spans="1:12" s="151" customFormat="1" ht="71.25" customHeight="1">
      <c r="A9" s="92">
        <v>6</v>
      </c>
      <c r="B9" s="234" t="str">
        <f>CONCATENATE(H9,"-",J9,"-",K9)</f>
        <v>4X100M-1-1</v>
      </c>
      <c r="C9" s="236" t="s">
        <v>458</v>
      </c>
      <c r="D9" s="236"/>
      <c r="E9" s="237" t="s">
        <v>364</v>
      </c>
      <c r="F9" s="238" t="s">
        <v>365</v>
      </c>
      <c r="G9" s="245" t="s">
        <v>366</v>
      </c>
      <c r="H9" s="239" t="s">
        <v>127</v>
      </c>
      <c r="I9" s="240"/>
      <c r="J9" s="241" t="s">
        <v>490</v>
      </c>
      <c r="K9" s="241" t="s">
        <v>490</v>
      </c>
      <c r="L9" s="242"/>
    </row>
    <row r="10" spans="1:12" s="151" customFormat="1" ht="24" customHeight="1">
      <c r="A10" s="92">
        <v>7</v>
      </c>
      <c r="B10" s="234" t="str">
        <f>CONCATENATE(H10,"-",J10,"-",K10)</f>
        <v>100M-2-3</v>
      </c>
      <c r="C10" s="148">
        <v>7</v>
      </c>
      <c r="D10" s="148"/>
      <c r="E10" s="94">
        <v>37660</v>
      </c>
      <c r="F10" s="149" t="s">
        <v>368</v>
      </c>
      <c r="G10" s="246" t="s">
        <v>372</v>
      </c>
      <c r="H10" s="200" t="s">
        <v>125</v>
      </c>
      <c r="I10" s="95"/>
      <c r="J10" s="150" t="s">
        <v>491</v>
      </c>
      <c r="K10" s="150" t="s">
        <v>492</v>
      </c>
      <c r="L10" s="93"/>
    </row>
    <row r="11" spans="1:12" s="151" customFormat="1" ht="24" customHeight="1">
      <c r="A11" s="92">
        <v>8</v>
      </c>
      <c r="B11" s="234" t="str">
        <f>CONCATENATE(H11,"-",J11,"-",K11)</f>
        <v>1000M-1-10</v>
      </c>
      <c r="C11" s="148">
        <v>8</v>
      </c>
      <c r="D11" s="148"/>
      <c r="E11" s="94">
        <v>2052003</v>
      </c>
      <c r="F11" s="149" t="s">
        <v>369</v>
      </c>
      <c r="G11" s="246" t="s">
        <v>372</v>
      </c>
      <c r="H11" s="200" t="s">
        <v>320</v>
      </c>
      <c r="I11" s="95"/>
      <c r="J11" s="150" t="s">
        <v>490</v>
      </c>
      <c r="K11" s="150" t="s">
        <v>493</v>
      </c>
      <c r="L11" s="93"/>
    </row>
    <row r="12" spans="1:12" s="151" customFormat="1" ht="24" customHeight="1">
      <c r="A12" s="92">
        <v>9</v>
      </c>
      <c r="B12" s="234" t="str">
        <f>CONCATENATE(H12,"-",L12)</f>
        <v>UZUN-10</v>
      </c>
      <c r="C12" s="148">
        <v>9</v>
      </c>
      <c r="D12" s="148"/>
      <c r="E12" s="94">
        <v>37912</v>
      </c>
      <c r="F12" s="149" t="s">
        <v>370</v>
      </c>
      <c r="G12" s="246" t="s">
        <v>372</v>
      </c>
      <c r="H12" s="200" t="s">
        <v>49</v>
      </c>
      <c r="I12" s="95"/>
      <c r="J12" s="150"/>
      <c r="K12" s="150"/>
      <c r="L12" s="93">
        <v>10</v>
      </c>
    </row>
    <row r="13" spans="1:12" s="151" customFormat="1" ht="24" customHeight="1">
      <c r="A13" s="92">
        <v>10</v>
      </c>
      <c r="B13" s="234" t="str">
        <f>CONCATENATE(H13,"-",L13)</f>
        <v>YÜKSEK-10</v>
      </c>
      <c r="C13" s="148">
        <v>7</v>
      </c>
      <c r="D13" s="148"/>
      <c r="E13" s="94">
        <v>37660</v>
      </c>
      <c r="F13" s="149" t="s">
        <v>368</v>
      </c>
      <c r="G13" s="246" t="s">
        <v>372</v>
      </c>
      <c r="H13" s="200" t="s">
        <v>50</v>
      </c>
      <c r="I13" s="95"/>
      <c r="J13" s="150"/>
      <c r="K13" s="150"/>
      <c r="L13" s="93">
        <v>10</v>
      </c>
    </row>
    <row r="14" spans="1:12" s="151" customFormat="1" ht="24" customHeight="1">
      <c r="A14" s="92">
        <v>11</v>
      </c>
      <c r="B14" s="234" t="str">
        <f>CONCATENATE(H14,"-",L14)</f>
        <v>FIRLATMA-10</v>
      </c>
      <c r="C14" s="148">
        <v>9</v>
      </c>
      <c r="D14" s="148"/>
      <c r="E14" s="94">
        <v>37912</v>
      </c>
      <c r="F14" s="149" t="s">
        <v>370</v>
      </c>
      <c r="G14" s="246" t="s">
        <v>372</v>
      </c>
      <c r="H14" s="200" t="s">
        <v>126</v>
      </c>
      <c r="I14" s="95"/>
      <c r="J14" s="150"/>
      <c r="K14" s="150"/>
      <c r="L14" s="93">
        <v>10</v>
      </c>
    </row>
    <row r="15" spans="1:12" s="151" customFormat="1" ht="71.25" customHeight="1">
      <c r="A15" s="92">
        <v>12</v>
      </c>
      <c r="B15" s="234" t="str">
        <f>CONCATENATE(H15,"-",J15,"-",K15)</f>
        <v>4X100M-2-3</v>
      </c>
      <c r="C15" s="148" t="s">
        <v>459</v>
      </c>
      <c r="D15" s="148"/>
      <c r="E15" s="94" t="s">
        <v>367</v>
      </c>
      <c r="F15" s="149" t="s">
        <v>371</v>
      </c>
      <c r="G15" s="246" t="s">
        <v>372</v>
      </c>
      <c r="H15" s="200" t="s">
        <v>127</v>
      </c>
      <c r="I15" s="95"/>
      <c r="J15" s="150" t="s">
        <v>491</v>
      </c>
      <c r="K15" s="150" t="s">
        <v>492</v>
      </c>
      <c r="L15" s="93"/>
    </row>
    <row r="16" spans="1:12" s="151" customFormat="1" ht="24" customHeight="1">
      <c r="A16" s="92">
        <v>13</v>
      </c>
      <c r="B16" s="234" t="str">
        <f>CONCATENATE(H16,"-",J16,"-",K16)</f>
        <v>100M--</v>
      </c>
      <c r="C16" s="236">
        <v>11</v>
      </c>
      <c r="D16" s="236"/>
      <c r="E16" s="237" t="s">
        <v>373</v>
      </c>
      <c r="F16" s="238" t="s">
        <v>374</v>
      </c>
      <c r="G16" s="245" t="s">
        <v>380</v>
      </c>
      <c r="H16" s="239" t="s">
        <v>125</v>
      </c>
      <c r="I16" s="240"/>
      <c r="J16" s="241"/>
      <c r="K16" s="241"/>
      <c r="L16" s="242"/>
    </row>
    <row r="17" spans="1:12" s="151" customFormat="1" ht="24" customHeight="1">
      <c r="A17" s="92">
        <v>14</v>
      </c>
      <c r="B17" s="234" t="str">
        <f>CONCATENATE(H17,"-",J17,"-",K17)</f>
        <v>1000M--</v>
      </c>
      <c r="C17" s="236">
        <v>11</v>
      </c>
      <c r="D17" s="236"/>
      <c r="E17" s="237" t="s">
        <v>373</v>
      </c>
      <c r="F17" s="238" t="s">
        <v>374</v>
      </c>
      <c r="G17" s="245" t="s">
        <v>380</v>
      </c>
      <c r="H17" s="239" t="s">
        <v>320</v>
      </c>
      <c r="I17" s="240"/>
      <c r="J17" s="241"/>
      <c r="K17" s="241"/>
      <c r="L17" s="242"/>
    </row>
    <row r="18" spans="1:12" s="151" customFormat="1" ht="24" customHeight="1">
      <c r="A18" s="92">
        <v>15</v>
      </c>
      <c r="B18" s="234" t="str">
        <f>CONCATENATE(H18,"-",L18)</f>
        <v>UZUN-</v>
      </c>
      <c r="C18" s="236">
        <v>12</v>
      </c>
      <c r="D18" s="236"/>
      <c r="E18" s="237" t="s">
        <v>375</v>
      </c>
      <c r="F18" s="238" t="s">
        <v>376</v>
      </c>
      <c r="G18" s="245" t="s">
        <v>380</v>
      </c>
      <c r="H18" s="239" t="s">
        <v>49</v>
      </c>
      <c r="I18" s="240"/>
      <c r="J18" s="241"/>
      <c r="K18" s="241"/>
      <c r="L18" s="242"/>
    </row>
    <row r="19" spans="1:12" s="151" customFormat="1" ht="24" customHeight="1">
      <c r="A19" s="92">
        <v>16</v>
      </c>
      <c r="B19" s="234" t="str">
        <f>CONCATENATE(H19,"-",L19)</f>
        <v>YÜKSEK-</v>
      </c>
      <c r="C19" s="236">
        <v>12</v>
      </c>
      <c r="D19" s="236"/>
      <c r="E19" s="237" t="s">
        <v>375</v>
      </c>
      <c r="F19" s="238" t="s">
        <v>376</v>
      </c>
      <c r="G19" s="245" t="s">
        <v>380</v>
      </c>
      <c r="H19" s="239" t="s">
        <v>50</v>
      </c>
      <c r="I19" s="240"/>
      <c r="J19" s="241"/>
      <c r="K19" s="241"/>
      <c r="L19" s="242"/>
    </row>
    <row r="20" spans="1:12" s="151" customFormat="1" ht="24" customHeight="1">
      <c r="A20" s="92">
        <v>17</v>
      </c>
      <c r="B20" s="234" t="str">
        <f>CONCATENATE(H20,"-",L20)</f>
        <v>FIRLATMA-</v>
      </c>
      <c r="C20" s="236">
        <v>13</v>
      </c>
      <c r="D20" s="236"/>
      <c r="E20" s="237" t="s">
        <v>377</v>
      </c>
      <c r="F20" s="238" t="s">
        <v>378</v>
      </c>
      <c r="G20" s="245" t="s">
        <v>380</v>
      </c>
      <c r="H20" s="239" t="s">
        <v>126</v>
      </c>
      <c r="I20" s="240"/>
      <c r="J20" s="241"/>
      <c r="K20" s="241"/>
      <c r="L20" s="242"/>
    </row>
    <row r="21" spans="1:12" s="151" customFormat="1" ht="71.25" customHeight="1">
      <c r="A21" s="92">
        <v>18</v>
      </c>
      <c r="B21" s="234" t="str">
        <f>CONCATENATE(H21,"-",J21,"-",K21)</f>
        <v>4X100M--</v>
      </c>
      <c r="C21" s="236" t="s">
        <v>460</v>
      </c>
      <c r="D21" s="236"/>
      <c r="E21" s="237" t="s">
        <v>379</v>
      </c>
      <c r="F21" s="238" t="s">
        <v>461</v>
      </c>
      <c r="G21" s="245" t="s">
        <v>380</v>
      </c>
      <c r="H21" s="239" t="s">
        <v>127</v>
      </c>
      <c r="I21" s="240"/>
      <c r="J21" s="241"/>
      <c r="K21" s="241"/>
      <c r="L21" s="242"/>
    </row>
    <row r="22" spans="1:12" s="151" customFormat="1" ht="24" customHeight="1">
      <c r="A22" s="92">
        <v>19</v>
      </c>
      <c r="B22" s="234" t="str">
        <f>CONCATENATE(H22,"-",J22,"-",K22)</f>
        <v>100M-1-4</v>
      </c>
      <c r="C22" s="148">
        <v>16</v>
      </c>
      <c r="D22" s="148"/>
      <c r="E22" s="94" t="s">
        <v>381</v>
      </c>
      <c r="F22" s="149" t="s">
        <v>383</v>
      </c>
      <c r="G22" s="246" t="s">
        <v>382</v>
      </c>
      <c r="H22" s="200" t="s">
        <v>125</v>
      </c>
      <c r="I22" s="95"/>
      <c r="J22" s="150" t="s">
        <v>490</v>
      </c>
      <c r="K22" s="150" t="s">
        <v>494</v>
      </c>
      <c r="L22" s="93"/>
    </row>
    <row r="23" spans="1:12" s="151" customFormat="1" ht="24" customHeight="1">
      <c r="A23" s="92">
        <v>20</v>
      </c>
      <c r="B23" s="234" t="str">
        <f>CONCATENATE(H23,"-",J23,"-",K23)</f>
        <v>1000M-1-4</v>
      </c>
      <c r="C23" s="148">
        <v>16</v>
      </c>
      <c r="D23" s="148"/>
      <c r="E23" s="94" t="s">
        <v>377</v>
      </c>
      <c r="F23" s="149" t="s">
        <v>383</v>
      </c>
      <c r="G23" s="246" t="s">
        <v>382</v>
      </c>
      <c r="H23" s="200" t="s">
        <v>320</v>
      </c>
      <c r="I23" s="95"/>
      <c r="J23" s="150" t="s">
        <v>490</v>
      </c>
      <c r="K23" s="150" t="s">
        <v>494</v>
      </c>
      <c r="L23" s="93"/>
    </row>
    <row r="24" spans="1:12" s="151" customFormat="1" ht="24" customHeight="1">
      <c r="A24" s="92">
        <v>21</v>
      </c>
      <c r="B24" s="234" t="str">
        <f>CONCATENATE(H24,"-",L24)</f>
        <v>UZUN-4</v>
      </c>
      <c r="C24" s="148">
        <v>17</v>
      </c>
      <c r="D24" s="148"/>
      <c r="E24" s="94" t="s">
        <v>377</v>
      </c>
      <c r="F24" s="149" t="s">
        <v>384</v>
      </c>
      <c r="G24" s="246" t="s">
        <v>382</v>
      </c>
      <c r="H24" s="200" t="s">
        <v>49</v>
      </c>
      <c r="I24" s="95"/>
      <c r="J24" s="150"/>
      <c r="K24" s="150"/>
      <c r="L24" s="93">
        <v>4</v>
      </c>
    </row>
    <row r="25" spans="1:12" s="151" customFormat="1" ht="24" customHeight="1">
      <c r="A25" s="92">
        <v>22</v>
      </c>
      <c r="B25" s="234" t="str">
        <f>CONCATENATE(H25,"-",L25)</f>
        <v>YÜKSEK-4</v>
      </c>
      <c r="C25" s="148">
        <v>17</v>
      </c>
      <c r="D25" s="148"/>
      <c r="E25" s="94" t="s">
        <v>377</v>
      </c>
      <c r="F25" s="149" t="s">
        <v>384</v>
      </c>
      <c r="G25" s="246" t="s">
        <v>382</v>
      </c>
      <c r="H25" s="200" t="s">
        <v>50</v>
      </c>
      <c r="I25" s="95"/>
      <c r="J25" s="150"/>
      <c r="K25" s="150"/>
      <c r="L25" s="93">
        <v>4</v>
      </c>
    </row>
    <row r="26" spans="1:12" s="151" customFormat="1" ht="24" customHeight="1">
      <c r="A26" s="92">
        <v>23</v>
      </c>
      <c r="B26" s="234" t="str">
        <f>CONCATENATE(H26,"-",L26)</f>
        <v>FIRLATMA-4</v>
      </c>
      <c r="C26" s="148">
        <v>18</v>
      </c>
      <c r="D26" s="148"/>
      <c r="E26" s="94" t="s">
        <v>377</v>
      </c>
      <c r="F26" s="149" t="s">
        <v>385</v>
      </c>
      <c r="G26" s="246" t="s">
        <v>382</v>
      </c>
      <c r="H26" s="200" t="s">
        <v>126</v>
      </c>
      <c r="I26" s="95"/>
      <c r="J26" s="150"/>
      <c r="K26" s="150"/>
      <c r="L26" s="93">
        <v>4</v>
      </c>
    </row>
    <row r="27" spans="1:12" s="151" customFormat="1" ht="72.75" customHeight="1">
      <c r="A27" s="92">
        <v>24</v>
      </c>
      <c r="B27" s="234" t="str">
        <f>CONCATENATE(H27,"-",J27,"-",K27)</f>
        <v>4X100M-1-4</v>
      </c>
      <c r="C27" s="148" t="s">
        <v>462</v>
      </c>
      <c r="D27" s="148"/>
      <c r="E27" s="94" t="s">
        <v>387</v>
      </c>
      <c r="F27" s="149" t="s">
        <v>386</v>
      </c>
      <c r="G27" s="246" t="s">
        <v>382</v>
      </c>
      <c r="H27" s="200" t="s">
        <v>127</v>
      </c>
      <c r="I27" s="95"/>
      <c r="J27" s="150" t="s">
        <v>490</v>
      </c>
      <c r="K27" s="150" t="s">
        <v>494</v>
      </c>
      <c r="L27" s="93"/>
    </row>
    <row r="28" spans="1:12" s="151" customFormat="1" ht="24" customHeight="1">
      <c r="A28" s="92">
        <v>25</v>
      </c>
      <c r="B28" s="234" t="str">
        <f>CONCATENATE(H28,"-",J28,"-",K28)</f>
        <v>100M-1-7</v>
      </c>
      <c r="C28" s="236">
        <v>20</v>
      </c>
      <c r="D28" s="236"/>
      <c r="E28" s="237">
        <v>38118</v>
      </c>
      <c r="F28" s="238" t="s">
        <v>388</v>
      </c>
      <c r="G28" s="245" t="s">
        <v>393</v>
      </c>
      <c r="H28" s="239" t="s">
        <v>125</v>
      </c>
      <c r="I28" s="240"/>
      <c r="J28" s="241" t="s">
        <v>490</v>
      </c>
      <c r="K28" s="241" t="s">
        <v>495</v>
      </c>
      <c r="L28" s="242"/>
    </row>
    <row r="29" spans="1:12" s="151" customFormat="1" ht="24" customHeight="1">
      <c r="A29" s="92">
        <v>26</v>
      </c>
      <c r="B29" s="234" t="str">
        <f>CONCATENATE(H29,"-",J29,"-",K29)</f>
        <v>1000M-1-7</v>
      </c>
      <c r="C29" s="236">
        <v>21</v>
      </c>
      <c r="D29" s="236"/>
      <c r="E29" s="237">
        <v>37785</v>
      </c>
      <c r="F29" s="238" t="s">
        <v>389</v>
      </c>
      <c r="G29" s="245" t="s">
        <v>393</v>
      </c>
      <c r="H29" s="239" t="s">
        <v>320</v>
      </c>
      <c r="I29" s="240"/>
      <c r="J29" s="241" t="s">
        <v>490</v>
      </c>
      <c r="K29" s="241" t="s">
        <v>495</v>
      </c>
      <c r="L29" s="242"/>
    </row>
    <row r="30" spans="1:12" s="151" customFormat="1" ht="24" customHeight="1">
      <c r="A30" s="92">
        <v>27</v>
      </c>
      <c r="B30" s="234" t="str">
        <f>CONCATENATE(H30,"-",L30)</f>
        <v>UZUN-7</v>
      </c>
      <c r="C30" s="236">
        <v>24</v>
      </c>
      <c r="D30" s="236"/>
      <c r="E30" s="237">
        <v>37785</v>
      </c>
      <c r="F30" s="238" t="s">
        <v>472</v>
      </c>
      <c r="G30" s="245" t="s">
        <v>393</v>
      </c>
      <c r="H30" s="239" t="s">
        <v>49</v>
      </c>
      <c r="I30" s="240"/>
      <c r="J30" s="241"/>
      <c r="K30" s="241"/>
      <c r="L30" s="242">
        <v>7</v>
      </c>
    </row>
    <row r="31" spans="1:12" s="151" customFormat="1" ht="24" customHeight="1">
      <c r="A31" s="92">
        <v>28</v>
      </c>
      <c r="B31" s="234" t="str">
        <f>CONCATENATE(H31,"-",L31)</f>
        <v>YÜKSEK-7</v>
      </c>
      <c r="C31" s="236">
        <v>22</v>
      </c>
      <c r="D31" s="236"/>
      <c r="E31" s="237">
        <v>38308</v>
      </c>
      <c r="F31" s="238" t="s">
        <v>390</v>
      </c>
      <c r="G31" s="245" t="s">
        <v>393</v>
      </c>
      <c r="H31" s="239" t="s">
        <v>50</v>
      </c>
      <c r="I31" s="240"/>
      <c r="J31" s="241"/>
      <c r="K31" s="241"/>
      <c r="L31" s="242">
        <v>7</v>
      </c>
    </row>
    <row r="32" spans="1:12" s="151" customFormat="1" ht="24" customHeight="1">
      <c r="A32" s="92">
        <v>29</v>
      </c>
      <c r="B32" s="234" t="str">
        <f>CONCATENATE(H32,"-",L32)</f>
        <v>FIRLATMA-7</v>
      </c>
      <c r="C32" s="236">
        <v>23</v>
      </c>
      <c r="D32" s="236"/>
      <c r="E32" s="237">
        <v>37658</v>
      </c>
      <c r="F32" s="238" t="s">
        <v>391</v>
      </c>
      <c r="G32" s="245" t="s">
        <v>393</v>
      </c>
      <c r="H32" s="239" t="s">
        <v>126</v>
      </c>
      <c r="I32" s="240"/>
      <c r="J32" s="241"/>
      <c r="K32" s="241"/>
      <c r="L32" s="242">
        <v>7</v>
      </c>
    </row>
    <row r="33" spans="1:12" s="151" customFormat="1" ht="70.5" customHeight="1">
      <c r="A33" s="92">
        <v>30</v>
      </c>
      <c r="B33" s="234" t="str">
        <f>CONCATENATE(H33,"-",J33,"-",K33)</f>
        <v>4X100M-1-7</v>
      </c>
      <c r="C33" s="236" t="s">
        <v>463</v>
      </c>
      <c r="D33" s="236"/>
      <c r="E33" s="237" t="s">
        <v>392</v>
      </c>
      <c r="F33" s="238" t="s">
        <v>510</v>
      </c>
      <c r="G33" s="245" t="s">
        <v>393</v>
      </c>
      <c r="H33" s="239" t="s">
        <v>127</v>
      </c>
      <c r="I33" s="240"/>
      <c r="J33" s="241" t="s">
        <v>490</v>
      </c>
      <c r="K33" s="241" t="s">
        <v>495</v>
      </c>
      <c r="L33" s="242"/>
    </row>
    <row r="34" spans="1:12" s="151" customFormat="1" ht="24" customHeight="1">
      <c r="A34" s="92">
        <v>31</v>
      </c>
      <c r="B34" s="234" t="str">
        <f>CONCATENATE(H34,"-",J34,"-",K34)</f>
        <v>100M-1-3</v>
      </c>
      <c r="C34" s="148">
        <v>25</v>
      </c>
      <c r="D34" s="148"/>
      <c r="E34" s="94" t="s">
        <v>394</v>
      </c>
      <c r="F34" s="149" t="s">
        <v>395</v>
      </c>
      <c r="G34" s="246" t="s">
        <v>406</v>
      </c>
      <c r="H34" s="200" t="s">
        <v>125</v>
      </c>
      <c r="I34" s="95"/>
      <c r="J34" s="150" t="s">
        <v>490</v>
      </c>
      <c r="K34" s="150" t="s">
        <v>492</v>
      </c>
      <c r="L34" s="93"/>
    </row>
    <row r="35" spans="1:12" s="151" customFormat="1" ht="24" customHeight="1">
      <c r="A35" s="92">
        <v>32</v>
      </c>
      <c r="B35" s="234" t="str">
        <f>CONCATENATE(H35,"-",J35,"-",K35)</f>
        <v>1000M-1-3</v>
      </c>
      <c r="C35" s="148">
        <v>26</v>
      </c>
      <c r="D35" s="148"/>
      <c r="E35" s="94" t="s">
        <v>396</v>
      </c>
      <c r="F35" s="149" t="s">
        <v>397</v>
      </c>
      <c r="G35" s="246" t="s">
        <v>406</v>
      </c>
      <c r="H35" s="200" t="s">
        <v>320</v>
      </c>
      <c r="I35" s="95"/>
      <c r="J35" s="150" t="s">
        <v>490</v>
      </c>
      <c r="K35" s="150" t="s">
        <v>492</v>
      </c>
      <c r="L35" s="93"/>
    </row>
    <row r="36" spans="1:12" s="151" customFormat="1" ht="24" customHeight="1">
      <c r="A36" s="92">
        <v>33</v>
      </c>
      <c r="B36" s="234" t="str">
        <f>CONCATENATE(H36,"-",L36)</f>
        <v>UZUN-3</v>
      </c>
      <c r="C36" s="148">
        <v>27</v>
      </c>
      <c r="D36" s="148"/>
      <c r="E36" s="94" t="s">
        <v>398</v>
      </c>
      <c r="F36" s="149" t="s">
        <v>399</v>
      </c>
      <c r="G36" s="246" t="s">
        <v>406</v>
      </c>
      <c r="H36" s="200" t="s">
        <v>49</v>
      </c>
      <c r="I36" s="95"/>
      <c r="J36" s="150"/>
      <c r="K36" s="150"/>
      <c r="L36" s="93">
        <v>3</v>
      </c>
    </row>
    <row r="37" spans="1:12" s="151" customFormat="1" ht="24" customHeight="1">
      <c r="A37" s="92">
        <v>34</v>
      </c>
      <c r="B37" s="234" t="str">
        <f>CONCATENATE(H37,"-",L37)</f>
        <v>YÜKSEK-3</v>
      </c>
      <c r="C37" s="148">
        <v>28</v>
      </c>
      <c r="D37" s="148"/>
      <c r="E37" s="94" t="s">
        <v>400</v>
      </c>
      <c r="F37" s="149" t="s">
        <v>401</v>
      </c>
      <c r="G37" s="246" t="s">
        <v>406</v>
      </c>
      <c r="H37" s="200" t="s">
        <v>50</v>
      </c>
      <c r="I37" s="95"/>
      <c r="J37" s="150"/>
      <c r="K37" s="150"/>
      <c r="L37" s="93">
        <v>3</v>
      </c>
    </row>
    <row r="38" spans="1:12" s="151" customFormat="1" ht="24" customHeight="1">
      <c r="A38" s="92">
        <v>35</v>
      </c>
      <c r="B38" s="234" t="str">
        <f>CONCATENATE(H38,"-",L38)</f>
        <v>FIRLATMA-3</v>
      </c>
      <c r="C38" s="148">
        <v>29</v>
      </c>
      <c r="D38" s="148"/>
      <c r="E38" s="94" t="s">
        <v>402</v>
      </c>
      <c r="F38" s="149" t="s">
        <v>403</v>
      </c>
      <c r="G38" s="246" t="s">
        <v>406</v>
      </c>
      <c r="H38" s="200" t="s">
        <v>126</v>
      </c>
      <c r="I38" s="95"/>
      <c r="J38" s="150"/>
      <c r="K38" s="150"/>
      <c r="L38" s="93">
        <v>3</v>
      </c>
    </row>
    <row r="39" spans="1:12" s="151" customFormat="1" ht="72" customHeight="1">
      <c r="A39" s="92">
        <v>36</v>
      </c>
      <c r="B39" s="234" t="str">
        <f>CONCATENATE(H39,"-",J39,"-",K39)</f>
        <v>4X100M-1-3</v>
      </c>
      <c r="C39" s="148" t="s">
        <v>464</v>
      </c>
      <c r="D39" s="148"/>
      <c r="E39" s="94" t="s">
        <v>404</v>
      </c>
      <c r="F39" s="149" t="s">
        <v>405</v>
      </c>
      <c r="G39" s="246" t="s">
        <v>406</v>
      </c>
      <c r="H39" s="200" t="s">
        <v>127</v>
      </c>
      <c r="I39" s="95"/>
      <c r="J39" s="150" t="s">
        <v>490</v>
      </c>
      <c r="K39" s="150" t="s">
        <v>492</v>
      </c>
      <c r="L39" s="93"/>
    </row>
    <row r="40" spans="1:12" s="151" customFormat="1" ht="24" customHeight="1">
      <c r="A40" s="92">
        <v>37</v>
      </c>
      <c r="B40" s="234" t="str">
        <f>CONCATENATE(H40,"-",J40,"-",K40)</f>
        <v>100M-1-6</v>
      </c>
      <c r="C40" s="236">
        <v>31</v>
      </c>
      <c r="D40" s="236"/>
      <c r="E40" s="237">
        <v>37663</v>
      </c>
      <c r="F40" s="238" t="s">
        <v>422</v>
      </c>
      <c r="G40" s="245" t="s">
        <v>426</v>
      </c>
      <c r="H40" s="239" t="s">
        <v>125</v>
      </c>
      <c r="I40" s="240"/>
      <c r="J40" s="241" t="s">
        <v>490</v>
      </c>
      <c r="K40" s="241" t="s">
        <v>496</v>
      </c>
      <c r="L40" s="242"/>
    </row>
    <row r="41" spans="1:12" s="151" customFormat="1" ht="24" customHeight="1">
      <c r="A41" s="92">
        <v>38</v>
      </c>
      <c r="B41" s="234" t="str">
        <f>CONCATENATE(H41,"-",J41,"-",K41)</f>
        <v>1000M-1-6</v>
      </c>
      <c r="C41" s="236">
        <v>32</v>
      </c>
      <c r="D41" s="236"/>
      <c r="E41" s="237">
        <v>37713</v>
      </c>
      <c r="F41" s="238" t="s">
        <v>423</v>
      </c>
      <c r="G41" s="245" t="s">
        <v>426</v>
      </c>
      <c r="H41" s="239" t="s">
        <v>320</v>
      </c>
      <c r="I41" s="240"/>
      <c r="J41" s="241" t="s">
        <v>490</v>
      </c>
      <c r="K41" s="241" t="s">
        <v>496</v>
      </c>
      <c r="L41" s="242"/>
    </row>
    <row r="42" spans="1:12" s="151" customFormat="1" ht="24" customHeight="1">
      <c r="A42" s="92">
        <v>39</v>
      </c>
      <c r="B42" s="234" t="str">
        <f>CONCATENATE(H42,"-",L42)</f>
        <v>UZUN-6</v>
      </c>
      <c r="C42" s="236">
        <v>31</v>
      </c>
      <c r="D42" s="236"/>
      <c r="E42" s="237">
        <v>37663</v>
      </c>
      <c r="F42" s="238" t="s">
        <v>424</v>
      </c>
      <c r="G42" s="245" t="s">
        <v>426</v>
      </c>
      <c r="H42" s="239" t="s">
        <v>49</v>
      </c>
      <c r="I42" s="240"/>
      <c r="J42" s="241"/>
      <c r="K42" s="241"/>
      <c r="L42" s="242">
        <v>6</v>
      </c>
    </row>
    <row r="43" spans="1:12" s="151" customFormat="1" ht="24" customHeight="1">
      <c r="A43" s="92">
        <v>40</v>
      </c>
      <c r="B43" s="234" t="str">
        <f>CONCATENATE(H43,"-",L43)</f>
        <v>YÜKSEK-6</v>
      </c>
      <c r="C43" s="236">
        <v>32</v>
      </c>
      <c r="D43" s="236"/>
      <c r="E43" s="237">
        <v>37713</v>
      </c>
      <c r="F43" s="238" t="s">
        <v>423</v>
      </c>
      <c r="G43" s="245" t="s">
        <v>426</v>
      </c>
      <c r="H43" s="239" t="s">
        <v>50</v>
      </c>
      <c r="I43" s="240"/>
      <c r="J43" s="241"/>
      <c r="K43" s="241"/>
      <c r="L43" s="242">
        <v>6</v>
      </c>
    </row>
    <row r="44" spans="1:12" s="151" customFormat="1" ht="24" customHeight="1">
      <c r="A44" s="92">
        <v>41</v>
      </c>
      <c r="B44" s="234" t="str">
        <f>CONCATENATE(H44,"-",L44)</f>
        <v>FIRLATMA-6</v>
      </c>
      <c r="C44" s="236">
        <v>33</v>
      </c>
      <c r="D44" s="236"/>
      <c r="E44" s="237">
        <v>37806</v>
      </c>
      <c r="F44" s="238" t="s">
        <v>425</v>
      </c>
      <c r="G44" s="245" t="s">
        <v>426</v>
      </c>
      <c r="H44" s="239" t="s">
        <v>126</v>
      </c>
      <c r="I44" s="240"/>
      <c r="J44" s="241"/>
      <c r="K44" s="241"/>
      <c r="L44" s="242">
        <v>6</v>
      </c>
    </row>
    <row r="45" spans="1:12" s="151" customFormat="1" ht="69.75" customHeight="1">
      <c r="A45" s="92">
        <v>42</v>
      </c>
      <c r="B45" s="234" t="str">
        <f>CONCATENATE(H45,"-",J45,"-",K45)</f>
        <v>4X100M-1-6</v>
      </c>
      <c r="C45" s="236" t="s">
        <v>513</v>
      </c>
      <c r="D45" s="236"/>
      <c r="E45" s="237" t="s">
        <v>516</v>
      </c>
      <c r="F45" s="238" t="s">
        <v>512</v>
      </c>
      <c r="G45" s="245" t="s">
        <v>426</v>
      </c>
      <c r="H45" s="239" t="s">
        <v>127</v>
      </c>
      <c r="I45" s="240"/>
      <c r="J45" s="241" t="s">
        <v>490</v>
      </c>
      <c r="K45" s="241" t="s">
        <v>496</v>
      </c>
      <c r="L45" s="242"/>
    </row>
    <row r="46" spans="1:12" s="151" customFormat="1" ht="24" customHeight="1">
      <c r="A46" s="92">
        <v>43</v>
      </c>
      <c r="B46" s="234" t="str">
        <f>CONCATENATE(H46,"-",J46,"-",K46)</f>
        <v>100M-2-1</v>
      </c>
      <c r="C46" s="148">
        <v>36</v>
      </c>
      <c r="D46" s="148"/>
      <c r="E46" s="94">
        <v>37811</v>
      </c>
      <c r="F46" s="149" t="s">
        <v>427</v>
      </c>
      <c r="G46" s="246" t="s">
        <v>431</v>
      </c>
      <c r="H46" s="200" t="s">
        <v>125</v>
      </c>
      <c r="I46" s="95"/>
      <c r="J46" s="150" t="s">
        <v>491</v>
      </c>
      <c r="K46" s="150" t="s">
        <v>490</v>
      </c>
      <c r="L46" s="93"/>
    </row>
    <row r="47" spans="1:12" s="151" customFormat="1" ht="24" customHeight="1">
      <c r="A47" s="92">
        <v>44</v>
      </c>
      <c r="B47" s="234" t="str">
        <f>CONCATENATE(H47,"-",J47,"-",K47)</f>
        <v>1000M-1-8</v>
      </c>
      <c r="C47" s="148">
        <v>37</v>
      </c>
      <c r="D47" s="148"/>
      <c r="E47" s="94">
        <v>37883</v>
      </c>
      <c r="F47" s="149" t="s">
        <v>428</v>
      </c>
      <c r="G47" s="246" t="s">
        <v>431</v>
      </c>
      <c r="H47" s="200" t="s">
        <v>320</v>
      </c>
      <c r="I47" s="95"/>
      <c r="J47" s="150" t="s">
        <v>490</v>
      </c>
      <c r="K47" s="150" t="s">
        <v>497</v>
      </c>
      <c r="L47" s="93"/>
    </row>
    <row r="48" spans="1:12" s="151" customFormat="1" ht="24" customHeight="1">
      <c r="A48" s="92">
        <v>45</v>
      </c>
      <c r="B48" s="234" t="str">
        <f>CONCATENATE(H48,"-",L48)</f>
        <v>UZUN-8</v>
      </c>
      <c r="C48" s="148">
        <v>36</v>
      </c>
      <c r="D48" s="148"/>
      <c r="E48" s="94">
        <v>37811</v>
      </c>
      <c r="F48" s="149" t="s">
        <v>427</v>
      </c>
      <c r="G48" s="246" t="s">
        <v>431</v>
      </c>
      <c r="H48" s="200" t="s">
        <v>49</v>
      </c>
      <c r="I48" s="95"/>
      <c r="J48" s="150"/>
      <c r="K48" s="150"/>
      <c r="L48" s="93">
        <v>8</v>
      </c>
    </row>
    <row r="49" spans="1:12" s="151" customFormat="1" ht="24" customHeight="1">
      <c r="A49" s="92">
        <v>46</v>
      </c>
      <c r="B49" s="234" t="str">
        <f>CONCATENATE(H49,"-",L49)</f>
        <v>YÜKSEK-8</v>
      </c>
      <c r="C49" s="148">
        <v>38</v>
      </c>
      <c r="D49" s="148"/>
      <c r="E49" s="94">
        <v>37634</v>
      </c>
      <c r="F49" s="149" t="s">
        <v>429</v>
      </c>
      <c r="G49" s="246" t="s">
        <v>431</v>
      </c>
      <c r="H49" s="200" t="s">
        <v>50</v>
      </c>
      <c r="I49" s="95"/>
      <c r="J49" s="150"/>
      <c r="K49" s="150"/>
      <c r="L49" s="93">
        <v>8</v>
      </c>
    </row>
    <row r="50" spans="1:12" s="151" customFormat="1" ht="24" customHeight="1">
      <c r="A50" s="92">
        <v>47</v>
      </c>
      <c r="B50" s="234" t="str">
        <f>CONCATENATE(H50,"-",L50)</f>
        <v>FIRLATMA-8</v>
      </c>
      <c r="C50" s="148">
        <v>39</v>
      </c>
      <c r="D50" s="148"/>
      <c r="E50" s="94">
        <v>1062003</v>
      </c>
      <c r="F50" s="149" t="s">
        <v>430</v>
      </c>
      <c r="G50" s="246" t="s">
        <v>431</v>
      </c>
      <c r="H50" s="200" t="s">
        <v>126</v>
      </c>
      <c r="I50" s="95"/>
      <c r="J50" s="150"/>
      <c r="K50" s="150"/>
      <c r="L50" s="93">
        <v>8</v>
      </c>
    </row>
    <row r="51" spans="1:12" s="151" customFormat="1" ht="70.5" customHeight="1">
      <c r="A51" s="92">
        <v>48</v>
      </c>
      <c r="B51" s="234" t="str">
        <f>CONCATENATE(H51,"-",J51,"-",K51)</f>
        <v>4X100M-2-1</v>
      </c>
      <c r="C51" s="148" t="s">
        <v>465</v>
      </c>
      <c r="D51" s="148"/>
      <c r="E51" s="94" t="s">
        <v>517</v>
      </c>
      <c r="F51" s="149" t="s">
        <v>509</v>
      </c>
      <c r="G51" s="246" t="s">
        <v>431</v>
      </c>
      <c r="H51" s="200" t="s">
        <v>127</v>
      </c>
      <c r="I51" s="95"/>
      <c r="J51" s="150" t="s">
        <v>491</v>
      </c>
      <c r="K51" s="150" t="s">
        <v>490</v>
      </c>
      <c r="L51" s="93"/>
    </row>
    <row r="52" spans="1:12" s="151" customFormat="1" ht="24" customHeight="1">
      <c r="A52" s="92">
        <v>49</v>
      </c>
      <c r="B52" s="234" t="str">
        <f>CONCATENATE(H52,"-",J52,"-",K52)</f>
        <v>100M-1-2</v>
      </c>
      <c r="C52" s="236">
        <v>42</v>
      </c>
      <c r="D52" s="236"/>
      <c r="E52" s="237">
        <v>37813</v>
      </c>
      <c r="F52" s="238" t="s">
        <v>466</v>
      </c>
      <c r="G52" s="245" t="s">
        <v>435</v>
      </c>
      <c r="H52" s="239" t="s">
        <v>125</v>
      </c>
      <c r="I52" s="240"/>
      <c r="J52" s="241" t="s">
        <v>490</v>
      </c>
      <c r="K52" s="241" t="s">
        <v>491</v>
      </c>
      <c r="L52" s="242"/>
    </row>
    <row r="53" spans="1:12" s="151" customFormat="1" ht="24" customHeight="1">
      <c r="A53" s="92">
        <v>50</v>
      </c>
      <c r="B53" s="234" t="str">
        <f>CONCATENATE(H53,"-",J53,"-",K53)</f>
        <v>1000M-1-2</v>
      </c>
      <c r="C53" s="236">
        <v>43</v>
      </c>
      <c r="D53" s="236"/>
      <c r="E53" s="237">
        <v>37735</v>
      </c>
      <c r="F53" s="238" t="s">
        <v>467</v>
      </c>
      <c r="G53" s="245" t="s">
        <v>435</v>
      </c>
      <c r="H53" s="239" t="s">
        <v>320</v>
      </c>
      <c r="I53" s="240"/>
      <c r="J53" s="241" t="s">
        <v>490</v>
      </c>
      <c r="K53" s="241" t="s">
        <v>491</v>
      </c>
      <c r="L53" s="242"/>
    </row>
    <row r="54" spans="1:12" s="151" customFormat="1" ht="24" customHeight="1">
      <c r="A54" s="92">
        <v>51</v>
      </c>
      <c r="B54" s="234" t="str">
        <f>CONCATENATE(H54,"-",L54)</f>
        <v>UZUN-2</v>
      </c>
      <c r="C54" s="236">
        <v>42</v>
      </c>
      <c r="D54" s="236"/>
      <c r="E54" s="237">
        <v>37813</v>
      </c>
      <c r="F54" s="238" t="s">
        <v>466</v>
      </c>
      <c r="G54" s="245" t="s">
        <v>435</v>
      </c>
      <c r="H54" s="239" t="s">
        <v>49</v>
      </c>
      <c r="I54" s="240"/>
      <c r="J54" s="241"/>
      <c r="K54" s="241"/>
      <c r="L54" s="242">
        <v>2</v>
      </c>
    </row>
    <row r="55" spans="1:12" s="151" customFormat="1" ht="24" customHeight="1">
      <c r="A55" s="92">
        <v>52</v>
      </c>
      <c r="B55" s="234" t="str">
        <f>CONCATENATE(H55,"-",L55)</f>
        <v>YÜKSEK-2</v>
      </c>
      <c r="C55" s="236">
        <v>43</v>
      </c>
      <c r="D55" s="236"/>
      <c r="E55" s="237">
        <v>37735</v>
      </c>
      <c r="F55" s="238" t="s">
        <v>467</v>
      </c>
      <c r="G55" s="245" t="s">
        <v>435</v>
      </c>
      <c r="H55" s="239" t="s">
        <v>50</v>
      </c>
      <c r="I55" s="240"/>
      <c r="J55" s="241"/>
      <c r="K55" s="241"/>
      <c r="L55" s="242">
        <v>2</v>
      </c>
    </row>
    <row r="56" spans="1:12" s="151" customFormat="1" ht="24" customHeight="1">
      <c r="A56" s="92">
        <v>53</v>
      </c>
      <c r="B56" s="234" t="str">
        <f>CONCATENATE(H56,"-",L56)</f>
        <v>FIRLATMA-2</v>
      </c>
      <c r="C56" s="236">
        <v>44</v>
      </c>
      <c r="D56" s="236"/>
      <c r="E56" s="237">
        <v>37658</v>
      </c>
      <c r="F56" s="238" t="s">
        <v>432</v>
      </c>
      <c r="G56" s="245" t="s">
        <v>435</v>
      </c>
      <c r="H56" s="239" t="s">
        <v>126</v>
      </c>
      <c r="I56" s="240"/>
      <c r="J56" s="241"/>
      <c r="K56" s="241"/>
      <c r="L56" s="242">
        <v>2</v>
      </c>
    </row>
    <row r="57" spans="1:12" s="151" customFormat="1" ht="72" customHeight="1">
      <c r="A57" s="92">
        <v>54</v>
      </c>
      <c r="B57" s="234" t="str">
        <f>CONCATENATE(H57,"-",J57,"-",K57)</f>
        <v>4X100M-1-2</v>
      </c>
      <c r="C57" s="236" t="s">
        <v>468</v>
      </c>
      <c r="D57" s="236"/>
      <c r="E57" s="237" t="s">
        <v>433</v>
      </c>
      <c r="F57" s="245" t="s">
        <v>434</v>
      </c>
      <c r="G57" s="245" t="s">
        <v>435</v>
      </c>
      <c r="H57" s="239" t="s">
        <v>127</v>
      </c>
      <c r="I57" s="240"/>
      <c r="J57" s="241" t="s">
        <v>490</v>
      </c>
      <c r="K57" s="241" t="s">
        <v>491</v>
      </c>
      <c r="L57" s="242"/>
    </row>
    <row r="58" spans="1:12" s="151" customFormat="1" ht="24" customHeight="1">
      <c r="A58" s="92">
        <v>55</v>
      </c>
      <c r="B58" s="234" t="str">
        <f>CONCATENATE(H58,"-",J58,"-",K58)</f>
        <v>100M-2-2</v>
      </c>
      <c r="C58" s="148">
        <v>47</v>
      </c>
      <c r="D58" s="148"/>
      <c r="E58" s="94">
        <v>37668</v>
      </c>
      <c r="F58" s="149" t="s">
        <v>446</v>
      </c>
      <c r="G58" s="246" t="s">
        <v>451</v>
      </c>
      <c r="H58" s="200" t="s">
        <v>125</v>
      </c>
      <c r="I58" s="95"/>
      <c r="J58" s="150" t="s">
        <v>491</v>
      </c>
      <c r="K58" s="150" t="s">
        <v>491</v>
      </c>
      <c r="L58" s="93"/>
    </row>
    <row r="59" spans="1:12" s="151" customFormat="1" ht="24" customHeight="1">
      <c r="A59" s="92">
        <v>56</v>
      </c>
      <c r="B59" s="234" t="str">
        <f>CONCATENATE(H59,"-",J59,"-",K59)</f>
        <v>1000M-1-9</v>
      </c>
      <c r="C59" s="148">
        <v>48</v>
      </c>
      <c r="D59" s="148"/>
      <c r="E59" s="94">
        <v>37746</v>
      </c>
      <c r="F59" s="149" t="s">
        <v>447</v>
      </c>
      <c r="G59" s="246" t="s">
        <v>451</v>
      </c>
      <c r="H59" s="200" t="s">
        <v>320</v>
      </c>
      <c r="I59" s="95"/>
      <c r="J59" s="150" t="s">
        <v>490</v>
      </c>
      <c r="K59" s="150" t="s">
        <v>499</v>
      </c>
      <c r="L59" s="93"/>
    </row>
    <row r="60" spans="1:12" s="151" customFormat="1" ht="24" customHeight="1">
      <c r="A60" s="92">
        <v>57</v>
      </c>
      <c r="B60" s="234" t="str">
        <f>CONCATENATE(H60,"-",L60)</f>
        <v>UZUN-9</v>
      </c>
      <c r="C60" s="148">
        <v>49</v>
      </c>
      <c r="D60" s="148"/>
      <c r="E60" s="94">
        <v>37785</v>
      </c>
      <c r="F60" s="149" t="s">
        <v>448</v>
      </c>
      <c r="G60" s="246" t="s">
        <v>451</v>
      </c>
      <c r="H60" s="200" t="s">
        <v>49</v>
      </c>
      <c r="I60" s="95"/>
      <c r="J60" s="150"/>
      <c r="K60" s="150"/>
      <c r="L60" s="93">
        <v>9</v>
      </c>
    </row>
    <row r="61" spans="1:12" s="151" customFormat="1" ht="24" customHeight="1">
      <c r="A61" s="92">
        <v>58</v>
      </c>
      <c r="B61" s="234" t="str">
        <f>CONCATENATE(H61,"-",L61)</f>
        <v>YÜKSEK-9</v>
      </c>
      <c r="C61" s="148">
        <v>50</v>
      </c>
      <c r="D61" s="148"/>
      <c r="E61" s="94">
        <v>37651</v>
      </c>
      <c r="F61" s="149" t="s">
        <v>449</v>
      </c>
      <c r="G61" s="246" t="s">
        <v>451</v>
      </c>
      <c r="H61" s="200" t="s">
        <v>50</v>
      </c>
      <c r="I61" s="95"/>
      <c r="J61" s="150"/>
      <c r="K61" s="150"/>
      <c r="L61" s="93">
        <v>9</v>
      </c>
    </row>
    <row r="62" spans="1:12" s="151" customFormat="1" ht="24" customHeight="1">
      <c r="A62" s="92">
        <v>59</v>
      </c>
      <c r="B62" s="234" t="str">
        <f>CONCATENATE(H62,"-",L62)</f>
        <v>FIRLATMA-9</v>
      </c>
      <c r="C62" s="148">
        <v>49</v>
      </c>
      <c r="D62" s="148"/>
      <c r="E62" s="94">
        <v>37785</v>
      </c>
      <c r="F62" s="149" t="s">
        <v>448</v>
      </c>
      <c r="G62" s="246" t="s">
        <v>451</v>
      </c>
      <c r="H62" s="200" t="s">
        <v>126</v>
      </c>
      <c r="I62" s="95"/>
      <c r="J62" s="150"/>
      <c r="K62" s="150"/>
      <c r="L62" s="93">
        <v>9</v>
      </c>
    </row>
    <row r="63" spans="1:12" s="151" customFormat="1" ht="71.25" customHeight="1">
      <c r="A63" s="92">
        <v>60</v>
      </c>
      <c r="B63" s="234" t="str">
        <f>CONCATENATE(H63,"-",J63,"-",K63)</f>
        <v>4X100M-2-2</v>
      </c>
      <c r="C63" s="148" t="s">
        <v>469</v>
      </c>
      <c r="D63" s="148"/>
      <c r="E63" s="94" t="s">
        <v>436</v>
      </c>
      <c r="F63" s="149" t="s">
        <v>450</v>
      </c>
      <c r="G63" s="246" t="s">
        <v>451</v>
      </c>
      <c r="H63" s="200" t="s">
        <v>127</v>
      </c>
      <c r="I63" s="95"/>
      <c r="J63" s="150" t="s">
        <v>491</v>
      </c>
      <c r="K63" s="150" t="s">
        <v>491</v>
      </c>
      <c r="L63" s="93"/>
    </row>
    <row r="64" spans="1:12" s="151" customFormat="1" ht="24" customHeight="1">
      <c r="A64" s="92">
        <v>61</v>
      </c>
      <c r="B64" s="234" t="str">
        <f>CONCATENATE(H64,"-",J64,"-",K64)</f>
        <v>100M-2-5</v>
      </c>
      <c r="C64" s="236">
        <v>52</v>
      </c>
      <c r="D64" s="236"/>
      <c r="E64" s="237" t="s">
        <v>437</v>
      </c>
      <c r="F64" s="238" t="s">
        <v>438</v>
      </c>
      <c r="G64" s="245" t="s">
        <v>445</v>
      </c>
      <c r="H64" s="239" t="s">
        <v>125</v>
      </c>
      <c r="I64" s="240"/>
      <c r="J64" s="241" t="s">
        <v>491</v>
      </c>
      <c r="K64" s="241" t="s">
        <v>498</v>
      </c>
      <c r="L64" s="242"/>
    </row>
    <row r="65" spans="1:12" s="151" customFormat="1" ht="24" customHeight="1">
      <c r="A65" s="92">
        <v>62</v>
      </c>
      <c r="B65" s="234" t="str">
        <f>CONCATENATE(H65,"-",J65,"-",K65)</f>
        <v>1000M-1-12</v>
      </c>
      <c r="C65" s="236">
        <v>53</v>
      </c>
      <c r="D65" s="236"/>
      <c r="E65" s="237" t="s">
        <v>439</v>
      </c>
      <c r="F65" s="238" t="s">
        <v>440</v>
      </c>
      <c r="G65" s="245" t="s">
        <v>445</v>
      </c>
      <c r="H65" s="239" t="s">
        <v>320</v>
      </c>
      <c r="I65" s="240"/>
      <c r="J65" s="241" t="s">
        <v>490</v>
      </c>
      <c r="K65" s="241" t="s">
        <v>500</v>
      </c>
      <c r="L65" s="242"/>
    </row>
    <row r="66" spans="1:12" s="151" customFormat="1" ht="24" customHeight="1">
      <c r="A66" s="92">
        <v>63</v>
      </c>
      <c r="B66" s="234" t="str">
        <f>CONCATENATE(H66,"-",L66)</f>
        <v>UZUN-12</v>
      </c>
      <c r="C66" s="236">
        <v>52</v>
      </c>
      <c r="D66" s="236"/>
      <c r="E66" s="237" t="s">
        <v>437</v>
      </c>
      <c r="F66" s="238" t="s">
        <v>438</v>
      </c>
      <c r="G66" s="245" t="s">
        <v>445</v>
      </c>
      <c r="H66" s="239" t="s">
        <v>49</v>
      </c>
      <c r="I66" s="240"/>
      <c r="J66" s="241"/>
      <c r="K66" s="241"/>
      <c r="L66" s="242">
        <v>12</v>
      </c>
    </row>
    <row r="67" spans="1:12" s="151" customFormat="1" ht="24" customHeight="1">
      <c r="A67" s="92">
        <v>64</v>
      </c>
      <c r="B67" s="234" t="str">
        <f>CONCATENATE(H67,"-",L67)</f>
        <v>YÜKSEK-12</v>
      </c>
      <c r="C67" s="236">
        <v>53</v>
      </c>
      <c r="D67" s="236"/>
      <c r="E67" s="237" t="s">
        <v>439</v>
      </c>
      <c r="F67" s="238" t="s">
        <v>440</v>
      </c>
      <c r="G67" s="245" t="s">
        <v>445</v>
      </c>
      <c r="H67" s="239" t="s">
        <v>50</v>
      </c>
      <c r="I67" s="240"/>
      <c r="J67" s="241"/>
      <c r="K67" s="241"/>
      <c r="L67" s="242">
        <v>12</v>
      </c>
    </row>
    <row r="68" spans="1:12" s="151" customFormat="1" ht="24" customHeight="1">
      <c r="A68" s="92">
        <v>65</v>
      </c>
      <c r="B68" s="234" t="str">
        <f>CONCATENATE(H68,"-",L68)</f>
        <v>FIRLATMA-12</v>
      </c>
      <c r="C68" s="236">
        <v>54</v>
      </c>
      <c r="D68" s="236"/>
      <c r="E68" s="237" t="s">
        <v>441</v>
      </c>
      <c r="F68" s="238" t="s">
        <v>442</v>
      </c>
      <c r="G68" s="245" t="s">
        <v>445</v>
      </c>
      <c r="H68" s="239" t="s">
        <v>126</v>
      </c>
      <c r="I68" s="240"/>
      <c r="J68" s="241"/>
      <c r="K68" s="241"/>
      <c r="L68" s="242">
        <v>12</v>
      </c>
    </row>
    <row r="69" spans="1:12" s="151" customFormat="1" ht="70.5" customHeight="1">
      <c r="A69" s="92">
        <v>66</v>
      </c>
      <c r="B69" s="234" t="str">
        <f>CONCATENATE(H69,"-",J69,"-",K69)</f>
        <v>4X100M-2-5</v>
      </c>
      <c r="C69" s="236" t="s">
        <v>470</v>
      </c>
      <c r="D69" s="236"/>
      <c r="E69" s="237" t="s">
        <v>443</v>
      </c>
      <c r="F69" s="238" t="s">
        <v>444</v>
      </c>
      <c r="G69" s="245" t="s">
        <v>445</v>
      </c>
      <c r="H69" s="239" t="s">
        <v>127</v>
      </c>
      <c r="I69" s="240"/>
      <c r="J69" s="241" t="s">
        <v>491</v>
      </c>
      <c r="K69" s="241" t="s">
        <v>498</v>
      </c>
      <c r="L69" s="242"/>
    </row>
    <row r="70" spans="1:12" s="151" customFormat="1" ht="24" customHeight="1">
      <c r="A70" s="92">
        <v>67</v>
      </c>
      <c r="B70" s="234" t="str">
        <f>CONCATENATE(H70,"-",J70,"-",K70)</f>
        <v>100M-1-5</v>
      </c>
      <c r="C70" s="148">
        <v>62</v>
      </c>
      <c r="D70" s="148"/>
      <c r="E70" s="94">
        <v>38056</v>
      </c>
      <c r="F70" s="149" t="s">
        <v>473</v>
      </c>
      <c r="G70" s="246" t="s">
        <v>457</v>
      </c>
      <c r="H70" s="200" t="s">
        <v>125</v>
      </c>
      <c r="I70" s="95"/>
      <c r="J70" s="150" t="s">
        <v>490</v>
      </c>
      <c r="K70" s="150" t="s">
        <v>498</v>
      </c>
      <c r="L70" s="93"/>
    </row>
    <row r="71" spans="1:12" s="151" customFormat="1" ht="24" customHeight="1">
      <c r="A71" s="92">
        <v>68</v>
      </c>
      <c r="B71" s="234" t="str">
        <f>CONCATENATE(H71,"-",J71,"-",K71)</f>
        <v>1000M-1-5</v>
      </c>
      <c r="C71" s="148">
        <v>58</v>
      </c>
      <c r="D71" s="148"/>
      <c r="E71" s="94">
        <v>37698</v>
      </c>
      <c r="F71" s="149" t="s">
        <v>452</v>
      </c>
      <c r="G71" s="246" t="s">
        <v>457</v>
      </c>
      <c r="H71" s="200" t="s">
        <v>320</v>
      </c>
      <c r="I71" s="95"/>
      <c r="J71" s="150" t="s">
        <v>490</v>
      </c>
      <c r="K71" s="150" t="s">
        <v>498</v>
      </c>
      <c r="L71" s="93"/>
    </row>
    <row r="72" spans="1:12" s="151" customFormat="1" ht="24" customHeight="1">
      <c r="A72" s="92">
        <v>69</v>
      </c>
      <c r="B72" s="234" t="str">
        <f>CONCATENATE(H72,"-",L72)</f>
        <v>UZUN-5</v>
      </c>
      <c r="C72" s="148">
        <v>59</v>
      </c>
      <c r="D72" s="148"/>
      <c r="E72" s="94">
        <v>37683</v>
      </c>
      <c r="F72" s="149" t="s">
        <v>453</v>
      </c>
      <c r="G72" s="246" t="s">
        <v>457</v>
      </c>
      <c r="H72" s="200" t="s">
        <v>49</v>
      </c>
      <c r="I72" s="95"/>
      <c r="J72" s="150"/>
      <c r="K72" s="150"/>
      <c r="L72" s="93">
        <v>5</v>
      </c>
    </row>
    <row r="73" spans="1:12" s="151" customFormat="1" ht="24" customHeight="1">
      <c r="A73" s="92">
        <v>70</v>
      </c>
      <c r="B73" s="234" t="str">
        <f>CONCATENATE(H73,"-",L73)</f>
        <v>YÜKSEK-5</v>
      </c>
      <c r="C73" s="148">
        <v>59</v>
      </c>
      <c r="D73" s="148"/>
      <c r="E73" s="94">
        <v>37683</v>
      </c>
      <c r="F73" s="149" t="s">
        <v>453</v>
      </c>
      <c r="G73" s="246" t="s">
        <v>457</v>
      </c>
      <c r="H73" s="200" t="s">
        <v>50</v>
      </c>
      <c r="I73" s="95"/>
      <c r="J73" s="150"/>
      <c r="K73" s="150"/>
      <c r="L73" s="93">
        <v>5</v>
      </c>
    </row>
    <row r="74" spans="1:12" s="151" customFormat="1" ht="24" customHeight="1">
      <c r="A74" s="92">
        <v>71</v>
      </c>
      <c r="B74" s="234" t="str">
        <f>CONCATENATE(H74,"-",L74)</f>
        <v>FIRLATMA-5</v>
      </c>
      <c r="C74" s="148">
        <v>60</v>
      </c>
      <c r="D74" s="148"/>
      <c r="E74" s="94">
        <v>37706</v>
      </c>
      <c r="F74" s="149" t="s">
        <v>454</v>
      </c>
      <c r="G74" s="246" t="s">
        <v>457</v>
      </c>
      <c r="H74" s="200" t="s">
        <v>126</v>
      </c>
      <c r="I74" s="95"/>
      <c r="J74" s="150"/>
      <c r="K74" s="150"/>
      <c r="L74" s="93">
        <v>5</v>
      </c>
    </row>
    <row r="75" spans="1:12" s="151" customFormat="1" ht="70.5" customHeight="1">
      <c r="A75" s="92">
        <v>72</v>
      </c>
      <c r="B75" s="234" t="str">
        <f>CONCATENATE(H75,"-",J75,"-",K75)</f>
        <v>4X100M-1-5</v>
      </c>
      <c r="C75" s="148" t="s">
        <v>471</v>
      </c>
      <c r="D75" s="148"/>
      <c r="E75" s="94" t="s">
        <v>455</v>
      </c>
      <c r="F75" s="149" t="s">
        <v>456</v>
      </c>
      <c r="G75" s="246" t="s">
        <v>457</v>
      </c>
      <c r="H75" s="200" t="s">
        <v>127</v>
      </c>
      <c r="I75" s="95"/>
      <c r="J75" s="150" t="s">
        <v>490</v>
      </c>
      <c r="K75" s="150" t="s">
        <v>498</v>
      </c>
      <c r="L75" s="93"/>
    </row>
    <row r="76" spans="1:12" s="151" customFormat="1" ht="24" customHeight="1">
      <c r="A76" s="92">
        <v>73</v>
      </c>
      <c r="B76" s="234" t="str">
        <f>CONCATENATE(H76,"-",J76,"-",K76)</f>
        <v>100M-2-6</v>
      </c>
      <c r="C76" s="236">
        <v>71</v>
      </c>
      <c r="D76" s="236"/>
      <c r="E76" s="237">
        <v>37861</v>
      </c>
      <c r="F76" s="238" t="s">
        <v>475</v>
      </c>
      <c r="G76" s="245" t="s">
        <v>476</v>
      </c>
      <c r="H76" s="239" t="s">
        <v>125</v>
      </c>
      <c r="I76" s="240"/>
      <c r="J76" s="241" t="s">
        <v>491</v>
      </c>
      <c r="K76" s="241" t="s">
        <v>496</v>
      </c>
      <c r="L76" s="242"/>
    </row>
    <row r="77" spans="1:12" s="151" customFormat="1" ht="24" customHeight="1">
      <c r="A77" s="92">
        <v>74</v>
      </c>
      <c r="B77" s="234" t="str">
        <f>CONCATENATE(H77,"-",J77,"-",K77)</f>
        <v>1000M-2-1</v>
      </c>
      <c r="C77" s="236">
        <v>72</v>
      </c>
      <c r="D77" s="236"/>
      <c r="E77" s="237">
        <v>37988</v>
      </c>
      <c r="F77" s="238" t="s">
        <v>477</v>
      </c>
      <c r="G77" s="245" t="s">
        <v>476</v>
      </c>
      <c r="H77" s="239" t="s">
        <v>320</v>
      </c>
      <c r="I77" s="240"/>
      <c r="J77" s="241" t="s">
        <v>491</v>
      </c>
      <c r="K77" s="241" t="s">
        <v>490</v>
      </c>
      <c r="L77" s="242"/>
    </row>
    <row r="78" spans="1:12" s="151" customFormat="1" ht="24" customHeight="1">
      <c r="A78" s="92">
        <v>75</v>
      </c>
      <c r="B78" s="234" t="str">
        <f>CONCATENATE(H78,"-",L78)</f>
        <v>UZUN-13</v>
      </c>
      <c r="C78" s="236">
        <v>73</v>
      </c>
      <c r="D78" s="236"/>
      <c r="E78" s="237">
        <v>37897</v>
      </c>
      <c r="F78" s="238" t="s">
        <v>478</v>
      </c>
      <c r="G78" s="245" t="s">
        <v>476</v>
      </c>
      <c r="H78" s="239" t="s">
        <v>49</v>
      </c>
      <c r="I78" s="240"/>
      <c r="J78" s="241"/>
      <c r="K78" s="241"/>
      <c r="L78" s="242">
        <v>13</v>
      </c>
    </row>
    <row r="79" spans="1:12" s="151" customFormat="1" ht="24" customHeight="1">
      <c r="A79" s="92">
        <v>76</v>
      </c>
      <c r="B79" s="234" t="str">
        <f>CONCATENATE(H79,"-",L79)</f>
        <v>YÜKSEK-13</v>
      </c>
      <c r="C79" s="236">
        <v>73</v>
      </c>
      <c r="D79" s="236"/>
      <c r="E79" s="237">
        <v>37897</v>
      </c>
      <c r="F79" s="238" t="s">
        <v>478</v>
      </c>
      <c r="G79" s="245" t="s">
        <v>476</v>
      </c>
      <c r="H79" s="239" t="s">
        <v>50</v>
      </c>
      <c r="I79" s="240"/>
      <c r="J79" s="241"/>
      <c r="K79" s="241"/>
      <c r="L79" s="242">
        <v>13</v>
      </c>
    </row>
    <row r="80" spans="1:12" s="151" customFormat="1" ht="24" customHeight="1">
      <c r="A80" s="92">
        <v>77</v>
      </c>
      <c r="B80" s="234" t="str">
        <f>CONCATENATE(H80,"-",L80)</f>
        <v>FIRLATMA-13</v>
      </c>
      <c r="C80" s="236">
        <v>74</v>
      </c>
      <c r="D80" s="236"/>
      <c r="E80" s="237">
        <v>37964</v>
      </c>
      <c r="F80" s="238" t="s">
        <v>479</v>
      </c>
      <c r="G80" s="245" t="s">
        <v>476</v>
      </c>
      <c r="H80" s="239" t="s">
        <v>126</v>
      </c>
      <c r="I80" s="240"/>
      <c r="J80" s="241"/>
      <c r="K80" s="241"/>
      <c r="L80" s="242">
        <v>13</v>
      </c>
    </row>
    <row r="81" spans="1:12" s="151" customFormat="1" ht="71.25" customHeight="1">
      <c r="A81" s="92">
        <v>78</v>
      </c>
      <c r="B81" s="234" t="str">
        <f>CONCATENATE(H81,"-",J81,"-",K81)</f>
        <v>4X100M-2-6</v>
      </c>
      <c r="C81" s="236" t="s">
        <v>474</v>
      </c>
      <c r="D81" s="236"/>
      <c r="E81" s="237" t="s">
        <v>480</v>
      </c>
      <c r="F81" s="238" t="s">
        <v>481</v>
      </c>
      <c r="G81" s="245" t="s">
        <v>476</v>
      </c>
      <c r="H81" s="239" t="s">
        <v>127</v>
      </c>
      <c r="I81" s="240"/>
      <c r="J81" s="241" t="s">
        <v>491</v>
      </c>
      <c r="K81" s="241" t="s">
        <v>496</v>
      </c>
      <c r="L81" s="242"/>
    </row>
    <row r="82" spans="1:12" s="151" customFormat="1" ht="24" customHeight="1">
      <c r="A82" s="92">
        <v>79</v>
      </c>
      <c r="B82" s="234" t="str">
        <f>CONCATENATE(H82,"-",J82,"-",K82)</f>
        <v>100M-2-4</v>
      </c>
      <c r="C82" s="148">
        <v>76</v>
      </c>
      <c r="D82" s="148"/>
      <c r="E82" s="94">
        <v>37975</v>
      </c>
      <c r="F82" s="149" t="s">
        <v>483</v>
      </c>
      <c r="G82" s="246" t="s">
        <v>484</v>
      </c>
      <c r="H82" s="200" t="s">
        <v>125</v>
      </c>
      <c r="I82" s="95"/>
      <c r="J82" s="150" t="s">
        <v>491</v>
      </c>
      <c r="K82" s="150" t="s">
        <v>494</v>
      </c>
      <c r="L82" s="93"/>
    </row>
    <row r="83" spans="1:12" s="151" customFormat="1" ht="24" customHeight="1">
      <c r="A83" s="92">
        <v>80</v>
      </c>
      <c r="B83" s="234" t="str">
        <f>CONCATENATE(H83,"-",J83,"-",K83)</f>
        <v>1000M-1-11</v>
      </c>
      <c r="C83" s="148">
        <v>76</v>
      </c>
      <c r="D83" s="148"/>
      <c r="E83" s="94">
        <v>37975</v>
      </c>
      <c r="F83" s="149" t="s">
        <v>483</v>
      </c>
      <c r="G83" s="246" t="s">
        <v>484</v>
      </c>
      <c r="H83" s="200" t="s">
        <v>320</v>
      </c>
      <c r="I83" s="95"/>
      <c r="J83" s="150" t="s">
        <v>490</v>
      </c>
      <c r="K83" s="150" t="s">
        <v>501</v>
      </c>
      <c r="L83" s="93"/>
    </row>
    <row r="84" spans="1:12" s="151" customFormat="1" ht="24" customHeight="1">
      <c r="A84" s="92">
        <v>81</v>
      </c>
      <c r="B84" s="234" t="str">
        <f>CONCATENATE(H84,"-",L84)</f>
        <v>UZUN-11</v>
      </c>
      <c r="C84" s="148">
        <v>77</v>
      </c>
      <c r="D84" s="148"/>
      <c r="E84" s="94">
        <v>38030</v>
      </c>
      <c r="F84" s="149" t="s">
        <v>485</v>
      </c>
      <c r="G84" s="246" t="s">
        <v>484</v>
      </c>
      <c r="H84" s="200" t="s">
        <v>49</v>
      </c>
      <c r="I84" s="95"/>
      <c r="J84" s="150"/>
      <c r="K84" s="150"/>
      <c r="L84" s="93">
        <v>11</v>
      </c>
    </row>
    <row r="85" spans="1:12" s="151" customFormat="1" ht="24" customHeight="1">
      <c r="A85" s="92">
        <v>82</v>
      </c>
      <c r="B85" s="234" t="str">
        <f>CONCATENATE(H85,"-",L85)</f>
        <v>YÜKSEK-11</v>
      </c>
      <c r="C85" s="148">
        <v>78</v>
      </c>
      <c r="D85" s="148"/>
      <c r="E85" s="94">
        <v>37720</v>
      </c>
      <c r="F85" s="149" t="s">
        <v>486</v>
      </c>
      <c r="G85" s="246" t="s">
        <v>484</v>
      </c>
      <c r="H85" s="200" t="s">
        <v>50</v>
      </c>
      <c r="I85" s="95"/>
      <c r="J85" s="150"/>
      <c r="K85" s="150"/>
      <c r="L85" s="93">
        <v>11</v>
      </c>
    </row>
    <row r="86" spans="1:12" s="151" customFormat="1" ht="24" customHeight="1">
      <c r="A86" s="92">
        <v>83</v>
      </c>
      <c r="B86" s="234" t="str">
        <f>CONCATENATE(H86,"-",L86)</f>
        <v>FIRLATMA-11</v>
      </c>
      <c r="C86" s="148">
        <v>79</v>
      </c>
      <c r="D86" s="148"/>
      <c r="E86" s="94">
        <v>37645</v>
      </c>
      <c r="F86" s="149" t="s">
        <v>487</v>
      </c>
      <c r="G86" s="246" t="s">
        <v>484</v>
      </c>
      <c r="H86" s="200" t="s">
        <v>126</v>
      </c>
      <c r="I86" s="95"/>
      <c r="J86" s="150"/>
      <c r="K86" s="150"/>
      <c r="L86" s="93">
        <v>11</v>
      </c>
    </row>
    <row r="87" spans="1:12" s="151" customFormat="1" ht="71.25" customHeight="1">
      <c r="A87" s="92">
        <v>84</v>
      </c>
      <c r="B87" s="234" t="str">
        <f>CONCATENATE(H87,"-",J87,"-",K87)</f>
        <v>4X100M-2-4</v>
      </c>
      <c r="C87" s="148" t="s">
        <v>482</v>
      </c>
      <c r="D87" s="148"/>
      <c r="E87" s="94" t="s">
        <v>488</v>
      </c>
      <c r="F87" s="149" t="s">
        <v>489</v>
      </c>
      <c r="G87" s="246" t="s">
        <v>484</v>
      </c>
      <c r="H87" s="200" t="s">
        <v>127</v>
      </c>
      <c r="I87" s="95"/>
      <c r="J87" s="150" t="s">
        <v>491</v>
      </c>
      <c r="K87" s="150" t="s">
        <v>494</v>
      </c>
      <c r="L87" s="93"/>
    </row>
    <row r="88" spans="1:12" s="151" customFormat="1" ht="24" customHeight="1">
      <c r="A88" s="92">
        <v>85</v>
      </c>
      <c r="B88" s="234" t="str">
        <f>CONCATENATE(H88,"-",J88,"-",K88)</f>
        <v>100M--</v>
      </c>
      <c r="C88" s="236"/>
      <c r="D88" s="236"/>
      <c r="E88" s="243"/>
      <c r="F88" s="244"/>
      <c r="G88" s="245"/>
      <c r="H88" s="239" t="s">
        <v>125</v>
      </c>
      <c r="I88" s="240"/>
      <c r="J88" s="241"/>
      <c r="K88" s="241"/>
      <c r="L88" s="242"/>
    </row>
    <row r="89" spans="1:12" s="151" customFormat="1" ht="24" customHeight="1">
      <c r="A89" s="92">
        <v>86</v>
      </c>
      <c r="B89" s="234" t="str">
        <f>CONCATENATE(H89,"-",J89,"-",K89)</f>
        <v>1000M--</v>
      </c>
      <c r="C89" s="236"/>
      <c r="D89" s="236"/>
      <c r="E89" s="237"/>
      <c r="F89" s="238"/>
      <c r="G89" s="245"/>
      <c r="H89" s="239" t="s">
        <v>320</v>
      </c>
      <c r="I89" s="240"/>
      <c r="J89" s="241"/>
      <c r="K89" s="241"/>
      <c r="L89" s="242"/>
    </row>
    <row r="90" spans="1:12" s="151" customFormat="1" ht="24" customHeight="1">
      <c r="A90" s="92">
        <v>87</v>
      </c>
      <c r="B90" s="234" t="str">
        <f>CONCATENATE(H90,"-",L90)</f>
        <v>UZUN-</v>
      </c>
      <c r="C90" s="236"/>
      <c r="D90" s="236"/>
      <c r="E90" s="237"/>
      <c r="F90" s="238"/>
      <c r="G90" s="245"/>
      <c r="H90" s="239" t="s">
        <v>49</v>
      </c>
      <c r="I90" s="240"/>
      <c r="J90" s="241"/>
      <c r="K90" s="241"/>
      <c r="L90" s="242"/>
    </row>
    <row r="91" spans="1:12" s="151" customFormat="1" ht="24" customHeight="1">
      <c r="A91" s="92">
        <v>88</v>
      </c>
      <c r="B91" s="234" t="str">
        <f>CONCATENATE(H91,"-",L91)</f>
        <v>YÜKSEK-</v>
      </c>
      <c r="C91" s="236"/>
      <c r="D91" s="236"/>
      <c r="E91" s="237"/>
      <c r="F91" s="238"/>
      <c r="G91" s="245"/>
      <c r="H91" s="239" t="s">
        <v>50</v>
      </c>
      <c r="I91" s="240"/>
      <c r="J91" s="241"/>
      <c r="K91" s="241"/>
      <c r="L91" s="242"/>
    </row>
    <row r="92" spans="1:12" s="151" customFormat="1" ht="24" customHeight="1">
      <c r="A92" s="92">
        <v>89</v>
      </c>
      <c r="B92" s="234" t="str">
        <f>CONCATENATE(H92,"-",L92)</f>
        <v>FIRLATMA-</v>
      </c>
      <c r="C92" s="236"/>
      <c r="D92" s="236"/>
      <c r="E92" s="237"/>
      <c r="F92" s="238"/>
      <c r="G92" s="245"/>
      <c r="H92" s="239" t="s">
        <v>126</v>
      </c>
      <c r="I92" s="240"/>
      <c r="J92" s="241"/>
      <c r="K92" s="241"/>
      <c r="L92" s="242"/>
    </row>
    <row r="93" spans="1:12" s="151" customFormat="1" ht="72.75" customHeight="1">
      <c r="A93" s="92">
        <v>90</v>
      </c>
      <c r="B93" s="234" t="str">
        <f>CONCATENATE(H93,"-",J93,"-",K93)</f>
        <v>4X100M--</v>
      </c>
      <c r="C93" s="236"/>
      <c r="D93" s="236"/>
      <c r="E93" s="237"/>
      <c r="F93" s="238"/>
      <c r="G93" s="245"/>
      <c r="H93" s="239" t="s">
        <v>127</v>
      </c>
      <c r="I93" s="240"/>
      <c r="J93" s="241"/>
      <c r="K93" s="241"/>
      <c r="L93" s="242"/>
    </row>
    <row r="94" spans="1:12" s="151" customFormat="1" ht="24" customHeight="1">
      <c r="A94" s="92">
        <v>89</v>
      </c>
      <c r="B94" s="234" t="str">
        <f t="shared" ref="B94:B139" si="0">CONCATENATE(H94,"-",L94)</f>
        <v>UZUN-</v>
      </c>
      <c r="C94" s="148"/>
      <c r="D94" s="148"/>
      <c r="E94" s="94"/>
      <c r="F94" s="149"/>
      <c r="G94" s="246"/>
      <c r="H94" s="200" t="s">
        <v>49</v>
      </c>
      <c r="I94" s="95"/>
      <c r="J94" s="150"/>
      <c r="K94" s="150"/>
      <c r="L94" s="93"/>
    </row>
    <row r="95" spans="1:12" s="151" customFormat="1" ht="24" customHeight="1">
      <c r="A95" s="92">
        <v>90</v>
      </c>
      <c r="B95" s="234" t="str">
        <f t="shared" si="0"/>
        <v>UZUN-</v>
      </c>
      <c r="C95" s="148"/>
      <c r="D95" s="148"/>
      <c r="E95" s="94"/>
      <c r="F95" s="149"/>
      <c r="G95" s="246"/>
      <c r="H95" s="200" t="s">
        <v>49</v>
      </c>
      <c r="I95" s="95"/>
      <c r="J95" s="150"/>
      <c r="K95" s="150"/>
      <c r="L95" s="93"/>
    </row>
    <row r="96" spans="1:12" s="151" customFormat="1" ht="24" customHeight="1">
      <c r="A96" s="92">
        <v>91</v>
      </c>
      <c r="B96" s="234" t="str">
        <f t="shared" si="0"/>
        <v>UZUN-</v>
      </c>
      <c r="C96" s="148"/>
      <c r="D96" s="148"/>
      <c r="E96" s="94"/>
      <c r="F96" s="149"/>
      <c r="G96" s="246"/>
      <c r="H96" s="200" t="s">
        <v>49</v>
      </c>
      <c r="I96" s="95"/>
      <c r="J96" s="150"/>
      <c r="K96" s="150"/>
      <c r="L96" s="93"/>
    </row>
    <row r="97" spans="1:12" s="151" customFormat="1" ht="24" customHeight="1">
      <c r="A97" s="92">
        <v>92</v>
      </c>
      <c r="B97" s="234" t="str">
        <f t="shared" si="0"/>
        <v>UZUN-</v>
      </c>
      <c r="C97" s="148"/>
      <c r="D97" s="148"/>
      <c r="E97" s="94"/>
      <c r="F97" s="149"/>
      <c r="G97" s="246"/>
      <c r="H97" s="200" t="s">
        <v>49</v>
      </c>
      <c r="I97" s="95"/>
      <c r="J97" s="150"/>
      <c r="K97" s="150"/>
      <c r="L97" s="93"/>
    </row>
    <row r="98" spans="1:12" s="151" customFormat="1" ht="24" customHeight="1">
      <c r="A98" s="92">
        <v>93</v>
      </c>
      <c r="B98" s="234" t="str">
        <f t="shared" si="0"/>
        <v>UZUN-</v>
      </c>
      <c r="C98" s="148"/>
      <c r="D98" s="148"/>
      <c r="E98" s="94"/>
      <c r="F98" s="149"/>
      <c r="G98" s="246"/>
      <c r="H98" s="200" t="s">
        <v>49</v>
      </c>
      <c r="I98" s="95"/>
      <c r="J98" s="150"/>
      <c r="K98" s="150"/>
      <c r="L98" s="93"/>
    </row>
    <row r="99" spans="1:12" s="151" customFormat="1" ht="24" customHeight="1">
      <c r="A99" s="92">
        <v>94</v>
      </c>
      <c r="B99" s="234" t="str">
        <f t="shared" si="0"/>
        <v>UZUN-</v>
      </c>
      <c r="C99" s="148"/>
      <c r="D99" s="148"/>
      <c r="E99" s="94"/>
      <c r="F99" s="149"/>
      <c r="G99" s="246"/>
      <c r="H99" s="200" t="s">
        <v>49</v>
      </c>
      <c r="I99" s="95"/>
      <c r="J99" s="150"/>
      <c r="K99" s="150"/>
      <c r="L99" s="93"/>
    </row>
    <row r="100" spans="1:12" s="151" customFormat="1" ht="24" customHeight="1">
      <c r="A100" s="92">
        <v>99</v>
      </c>
      <c r="B100" s="234" t="str">
        <f t="shared" si="0"/>
        <v>UZUN-</v>
      </c>
      <c r="C100" s="148"/>
      <c r="D100" s="148"/>
      <c r="E100" s="94"/>
      <c r="F100" s="149"/>
      <c r="G100" s="246"/>
      <c r="H100" s="200" t="s">
        <v>49</v>
      </c>
      <c r="I100" s="95"/>
      <c r="J100" s="150"/>
      <c r="K100" s="150"/>
      <c r="L100" s="93"/>
    </row>
    <row r="101" spans="1:12" s="151" customFormat="1" ht="24" customHeight="1">
      <c r="A101" s="92">
        <v>100</v>
      </c>
      <c r="B101" s="234" t="str">
        <f t="shared" si="0"/>
        <v>UZUN-</v>
      </c>
      <c r="C101" s="148"/>
      <c r="D101" s="148"/>
      <c r="E101" s="94"/>
      <c r="F101" s="149"/>
      <c r="G101" s="246"/>
      <c r="H101" s="200" t="s">
        <v>49</v>
      </c>
      <c r="I101" s="95"/>
      <c r="J101" s="150"/>
      <c r="K101" s="150"/>
      <c r="L101" s="93"/>
    </row>
    <row r="102" spans="1:12" s="151" customFormat="1" ht="24" customHeight="1">
      <c r="A102" s="92">
        <v>101</v>
      </c>
      <c r="B102" s="234" t="str">
        <f t="shared" si="0"/>
        <v>UZUN-</v>
      </c>
      <c r="C102" s="148"/>
      <c r="D102" s="148"/>
      <c r="E102" s="94"/>
      <c r="F102" s="149"/>
      <c r="G102" s="246"/>
      <c r="H102" s="200" t="s">
        <v>49</v>
      </c>
      <c r="I102" s="95"/>
      <c r="J102" s="150"/>
      <c r="K102" s="150"/>
      <c r="L102" s="93"/>
    </row>
    <row r="103" spans="1:12" s="151" customFormat="1" ht="24" customHeight="1">
      <c r="A103" s="92">
        <v>102</v>
      </c>
      <c r="B103" s="234" t="str">
        <f t="shared" si="0"/>
        <v>UZUN-</v>
      </c>
      <c r="C103" s="148"/>
      <c r="D103" s="148"/>
      <c r="E103" s="94"/>
      <c r="F103" s="149"/>
      <c r="G103" s="246"/>
      <c r="H103" s="200" t="s">
        <v>49</v>
      </c>
      <c r="I103" s="95"/>
      <c r="J103" s="150"/>
      <c r="K103" s="150"/>
      <c r="L103" s="93"/>
    </row>
    <row r="104" spans="1:12" s="151" customFormat="1" ht="24" customHeight="1">
      <c r="A104" s="92">
        <v>103</v>
      </c>
      <c r="B104" s="234" t="str">
        <f t="shared" si="0"/>
        <v>UZUN-</v>
      </c>
      <c r="C104" s="148"/>
      <c r="D104" s="148"/>
      <c r="E104" s="94"/>
      <c r="F104" s="149"/>
      <c r="G104" s="246"/>
      <c r="H104" s="200" t="s">
        <v>49</v>
      </c>
      <c r="I104" s="95"/>
      <c r="J104" s="150"/>
      <c r="K104" s="150"/>
      <c r="L104" s="93"/>
    </row>
    <row r="105" spans="1:12" s="151" customFormat="1" ht="24" customHeight="1">
      <c r="A105" s="92">
        <v>104</v>
      </c>
      <c r="B105" s="234" t="str">
        <f t="shared" si="0"/>
        <v>UZUN-</v>
      </c>
      <c r="C105" s="148"/>
      <c r="D105" s="148"/>
      <c r="E105" s="94"/>
      <c r="F105" s="149"/>
      <c r="G105" s="246"/>
      <c r="H105" s="200" t="s">
        <v>49</v>
      </c>
      <c r="I105" s="95"/>
      <c r="J105" s="150"/>
      <c r="K105" s="150"/>
      <c r="L105" s="93"/>
    </row>
    <row r="106" spans="1:12" s="151" customFormat="1" ht="24" customHeight="1">
      <c r="A106" s="92">
        <v>105</v>
      </c>
      <c r="B106" s="234" t="str">
        <f t="shared" si="0"/>
        <v>UZUN-</v>
      </c>
      <c r="C106" s="148"/>
      <c r="D106" s="148"/>
      <c r="E106" s="94"/>
      <c r="F106" s="149"/>
      <c r="G106" s="246"/>
      <c r="H106" s="200" t="s">
        <v>49</v>
      </c>
      <c r="I106" s="95"/>
      <c r="J106" s="150"/>
      <c r="K106" s="150"/>
      <c r="L106" s="93"/>
    </row>
    <row r="107" spans="1:12" s="151" customFormat="1" ht="24" customHeight="1">
      <c r="A107" s="92">
        <v>106</v>
      </c>
      <c r="B107" s="234" t="str">
        <f t="shared" si="0"/>
        <v>UZUN-</v>
      </c>
      <c r="C107" s="148"/>
      <c r="D107" s="148"/>
      <c r="E107" s="94"/>
      <c r="F107" s="149"/>
      <c r="G107" s="246"/>
      <c r="H107" s="200" t="s">
        <v>49</v>
      </c>
      <c r="I107" s="95"/>
      <c r="J107" s="150"/>
      <c r="K107" s="150"/>
      <c r="L107" s="93"/>
    </row>
    <row r="108" spans="1:12" s="151" customFormat="1" ht="24" customHeight="1">
      <c r="A108" s="92">
        <v>107</v>
      </c>
      <c r="B108" s="234" t="str">
        <f t="shared" si="0"/>
        <v>UZUN-</v>
      </c>
      <c r="C108" s="148"/>
      <c r="D108" s="148"/>
      <c r="E108" s="94"/>
      <c r="F108" s="149"/>
      <c r="G108" s="246"/>
      <c r="H108" s="200" t="s">
        <v>49</v>
      </c>
      <c r="I108" s="95"/>
      <c r="J108" s="150"/>
      <c r="K108" s="150"/>
      <c r="L108" s="93"/>
    </row>
    <row r="109" spans="1:12" s="151" customFormat="1" ht="24" customHeight="1">
      <c r="A109" s="92">
        <v>108</v>
      </c>
      <c r="B109" s="234" t="str">
        <f t="shared" si="0"/>
        <v>UZUN-</v>
      </c>
      <c r="C109" s="148"/>
      <c r="D109" s="148"/>
      <c r="E109" s="94"/>
      <c r="F109" s="149"/>
      <c r="G109" s="246"/>
      <c r="H109" s="200" t="s">
        <v>49</v>
      </c>
      <c r="I109" s="95"/>
      <c r="J109" s="150"/>
      <c r="K109" s="150"/>
      <c r="L109" s="93"/>
    </row>
    <row r="110" spans="1:12" s="151" customFormat="1" ht="24" customHeight="1">
      <c r="A110" s="92">
        <v>109</v>
      </c>
      <c r="B110" s="234" t="str">
        <f t="shared" si="0"/>
        <v>UZUN-</v>
      </c>
      <c r="C110" s="148"/>
      <c r="D110" s="148"/>
      <c r="E110" s="94"/>
      <c r="F110" s="149"/>
      <c r="G110" s="246"/>
      <c r="H110" s="200" t="s">
        <v>49</v>
      </c>
      <c r="I110" s="95"/>
      <c r="J110" s="150"/>
      <c r="K110" s="150"/>
      <c r="L110" s="93"/>
    </row>
    <row r="111" spans="1:12" s="151" customFormat="1" ht="24" customHeight="1">
      <c r="A111" s="92">
        <v>110</v>
      </c>
      <c r="B111" s="234" t="str">
        <f t="shared" si="0"/>
        <v>UZUN-</v>
      </c>
      <c r="C111" s="148"/>
      <c r="D111" s="148"/>
      <c r="E111" s="94"/>
      <c r="F111" s="149"/>
      <c r="G111" s="246"/>
      <c r="H111" s="200" t="s">
        <v>49</v>
      </c>
      <c r="I111" s="95"/>
      <c r="J111" s="150"/>
      <c r="K111" s="150"/>
      <c r="L111" s="93"/>
    </row>
    <row r="112" spans="1:12" s="151" customFormat="1" ht="24" customHeight="1">
      <c r="A112" s="92">
        <v>111</v>
      </c>
      <c r="B112" s="234" t="str">
        <f t="shared" si="0"/>
        <v>UZUN-</v>
      </c>
      <c r="C112" s="148"/>
      <c r="D112" s="148"/>
      <c r="E112" s="94"/>
      <c r="F112" s="149"/>
      <c r="G112" s="246"/>
      <c r="H112" s="200" t="s">
        <v>49</v>
      </c>
      <c r="I112" s="95"/>
      <c r="J112" s="150"/>
      <c r="K112" s="150"/>
      <c r="L112" s="93"/>
    </row>
    <row r="113" spans="1:12" s="151" customFormat="1" ht="24" customHeight="1">
      <c r="A113" s="92">
        <v>112</v>
      </c>
      <c r="B113" s="234" t="str">
        <f t="shared" si="0"/>
        <v>UZUN-</v>
      </c>
      <c r="C113" s="148"/>
      <c r="D113" s="148"/>
      <c r="E113" s="94"/>
      <c r="F113" s="149"/>
      <c r="G113" s="246"/>
      <c r="H113" s="200" t="s">
        <v>49</v>
      </c>
      <c r="I113" s="95"/>
      <c r="J113" s="150"/>
      <c r="K113" s="150"/>
      <c r="L113" s="93"/>
    </row>
    <row r="114" spans="1:12" s="151" customFormat="1" ht="24" customHeight="1">
      <c r="A114" s="92">
        <v>113</v>
      </c>
      <c r="B114" s="234" t="str">
        <f t="shared" si="0"/>
        <v>UZUN-</v>
      </c>
      <c r="C114" s="148"/>
      <c r="D114" s="148"/>
      <c r="E114" s="94"/>
      <c r="F114" s="149"/>
      <c r="G114" s="246"/>
      <c r="H114" s="200" t="s">
        <v>49</v>
      </c>
      <c r="I114" s="95"/>
      <c r="J114" s="150"/>
      <c r="K114" s="150"/>
      <c r="L114" s="93"/>
    </row>
    <row r="115" spans="1:12" s="151" customFormat="1" ht="24" customHeight="1">
      <c r="A115" s="92">
        <v>114</v>
      </c>
      <c r="B115" s="234" t="str">
        <f t="shared" si="0"/>
        <v>YÜKSEK-19</v>
      </c>
      <c r="C115" s="236">
        <v>63</v>
      </c>
      <c r="D115" s="236"/>
      <c r="E115" s="237">
        <v>37678</v>
      </c>
      <c r="F115" s="238" t="s">
        <v>413</v>
      </c>
      <c r="G115" s="245" t="s">
        <v>408</v>
      </c>
      <c r="H115" s="239" t="s">
        <v>50</v>
      </c>
      <c r="I115" s="374">
        <v>138</v>
      </c>
      <c r="J115" s="241"/>
      <c r="K115" s="241"/>
      <c r="L115" s="242">
        <v>19</v>
      </c>
    </row>
    <row r="116" spans="1:12" s="151" customFormat="1" ht="24" customHeight="1">
      <c r="A116" s="92">
        <v>115</v>
      </c>
      <c r="B116" s="234" t="str">
        <f t="shared" si="0"/>
        <v>YÜKSEK-18</v>
      </c>
      <c r="C116" s="236">
        <v>64</v>
      </c>
      <c r="D116" s="236"/>
      <c r="E116" s="237">
        <v>37755</v>
      </c>
      <c r="F116" s="238" t="s">
        <v>414</v>
      </c>
      <c r="G116" s="245" t="s">
        <v>409</v>
      </c>
      <c r="H116" s="239" t="s">
        <v>50</v>
      </c>
      <c r="I116" s="374">
        <v>135</v>
      </c>
      <c r="J116" s="241"/>
      <c r="K116" s="241"/>
      <c r="L116" s="242">
        <v>18</v>
      </c>
    </row>
    <row r="117" spans="1:12" s="151" customFormat="1" ht="24" customHeight="1">
      <c r="A117" s="92">
        <v>116</v>
      </c>
      <c r="B117" s="234" t="str">
        <f t="shared" si="0"/>
        <v>YÜKSEK-17</v>
      </c>
      <c r="C117" s="236">
        <v>65</v>
      </c>
      <c r="D117" s="236"/>
      <c r="E117" s="237">
        <v>37828</v>
      </c>
      <c r="F117" s="238" t="s">
        <v>415</v>
      </c>
      <c r="G117" s="245" t="s">
        <v>410</v>
      </c>
      <c r="H117" s="239" t="s">
        <v>50</v>
      </c>
      <c r="I117" s="374">
        <v>135</v>
      </c>
      <c r="J117" s="241"/>
      <c r="K117" s="241"/>
      <c r="L117" s="242">
        <v>17</v>
      </c>
    </row>
    <row r="118" spans="1:12" s="151" customFormat="1" ht="24" customHeight="1">
      <c r="A118" s="92">
        <v>117</v>
      </c>
      <c r="B118" s="234" t="str">
        <f t="shared" si="0"/>
        <v>YÜKSEK-16</v>
      </c>
      <c r="C118" s="236">
        <v>66</v>
      </c>
      <c r="D118" s="236"/>
      <c r="E118" s="237">
        <v>37737</v>
      </c>
      <c r="F118" s="238" t="s">
        <v>416</v>
      </c>
      <c r="G118" s="245" t="s">
        <v>411</v>
      </c>
      <c r="H118" s="239" t="s">
        <v>50</v>
      </c>
      <c r="I118" s="374">
        <v>135</v>
      </c>
      <c r="J118" s="241"/>
      <c r="K118" s="241"/>
      <c r="L118" s="242">
        <v>16</v>
      </c>
    </row>
    <row r="119" spans="1:12" s="151" customFormat="1" ht="24" customHeight="1">
      <c r="A119" s="92">
        <v>118</v>
      </c>
      <c r="B119" s="234" t="str">
        <f t="shared" si="0"/>
        <v>YÜKSEK-15</v>
      </c>
      <c r="C119" s="236">
        <v>67</v>
      </c>
      <c r="D119" s="236"/>
      <c r="E119" s="237">
        <v>37820</v>
      </c>
      <c r="F119" s="238" t="s">
        <v>417</v>
      </c>
      <c r="G119" s="245" t="s">
        <v>412</v>
      </c>
      <c r="H119" s="239" t="s">
        <v>50</v>
      </c>
      <c r="I119" s="374">
        <v>135</v>
      </c>
      <c r="J119" s="241"/>
      <c r="K119" s="241"/>
      <c r="L119" s="242">
        <v>15</v>
      </c>
    </row>
    <row r="120" spans="1:12" s="151" customFormat="1" ht="24" customHeight="1">
      <c r="A120" s="92">
        <v>119</v>
      </c>
      <c r="B120" s="234" t="str">
        <f t="shared" si="0"/>
        <v>YÜKSEK-14</v>
      </c>
      <c r="C120" s="236">
        <v>68</v>
      </c>
      <c r="D120" s="236"/>
      <c r="E120" s="237">
        <v>37624</v>
      </c>
      <c r="F120" s="238" t="s">
        <v>421</v>
      </c>
      <c r="G120" s="245" t="s">
        <v>419</v>
      </c>
      <c r="H120" s="239" t="s">
        <v>50</v>
      </c>
      <c r="I120" s="374">
        <v>131</v>
      </c>
      <c r="J120" s="241"/>
      <c r="K120" s="241"/>
      <c r="L120" s="242">
        <v>14</v>
      </c>
    </row>
    <row r="121" spans="1:12" s="151" customFormat="1" ht="24" customHeight="1">
      <c r="A121" s="92">
        <v>120</v>
      </c>
      <c r="B121" s="234" t="str">
        <f t="shared" si="0"/>
        <v>YÜKSEK-</v>
      </c>
      <c r="C121" s="236"/>
      <c r="D121" s="236"/>
      <c r="E121" s="237"/>
      <c r="F121" s="238"/>
      <c r="G121" s="245"/>
      <c r="H121" s="239" t="s">
        <v>50</v>
      </c>
      <c r="I121" s="374"/>
      <c r="J121" s="241"/>
      <c r="K121" s="241"/>
      <c r="L121" s="242"/>
    </row>
    <row r="122" spans="1:12" s="151" customFormat="1" ht="24" customHeight="1">
      <c r="A122" s="92">
        <v>121</v>
      </c>
      <c r="B122" s="234" t="str">
        <f t="shared" si="0"/>
        <v>YÜKSEK-</v>
      </c>
      <c r="C122" s="236"/>
      <c r="D122" s="236"/>
      <c r="E122" s="237"/>
      <c r="F122" s="238"/>
      <c r="G122" s="245"/>
      <c r="H122" s="239" t="s">
        <v>50</v>
      </c>
      <c r="I122" s="374"/>
      <c r="J122" s="241"/>
      <c r="K122" s="241"/>
      <c r="L122" s="242"/>
    </row>
    <row r="123" spans="1:12" s="151" customFormat="1" ht="24" customHeight="1">
      <c r="A123" s="92">
        <v>122</v>
      </c>
      <c r="B123" s="234" t="str">
        <f t="shared" si="0"/>
        <v>YÜKSEK-</v>
      </c>
      <c r="C123" s="236"/>
      <c r="D123" s="236"/>
      <c r="E123" s="237"/>
      <c r="F123" s="238"/>
      <c r="G123" s="245"/>
      <c r="H123" s="239" t="s">
        <v>50</v>
      </c>
      <c r="I123" s="374"/>
      <c r="J123" s="241"/>
      <c r="K123" s="241"/>
      <c r="L123" s="242"/>
    </row>
    <row r="124" spans="1:12" s="151" customFormat="1" ht="24" customHeight="1">
      <c r="A124" s="92">
        <v>123</v>
      </c>
      <c r="B124" s="234" t="str">
        <f t="shared" si="0"/>
        <v>YÜKSEK-</v>
      </c>
      <c r="C124" s="236"/>
      <c r="D124" s="236"/>
      <c r="E124" s="237"/>
      <c r="F124" s="238"/>
      <c r="G124" s="245"/>
      <c r="H124" s="239" t="s">
        <v>50</v>
      </c>
      <c r="I124" s="374"/>
      <c r="J124" s="241"/>
      <c r="K124" s="241"/>
      <c r="L124" s="242"/>
    </row>
    <row r="125" spans="1:12" s="151" customFormat="1" ht="24" customHeight="1">
      <c r="A125" s="92">
        <v>124</v>
      </c>
      <c r="B125" s="234" t="str">
        <f t="shared" si="0"/>
        <v>YÜKSEK-</v>
      </c>
      <c r="C125" s="236"/>
      <c r="D125" s="236"/>
      <c r="E125" s="237"/>
      <c r="F125" s="238"/>
      <c r="G125" s="245"/>
      <c r="H125" s="239" t="s">
        <v>50</v>
      </c>
      <c r="I125" s="374"/>
      <c r="J125" s="241"/>
      <c r="K125" s="241"/>
      <c r="L125" s="242"/>
    </row>
    <row r="126" spans="1:12" s="151" customFormat="1" ht="24" customHeight="1">
      <c r="A126" s="92">
        <v>125</v>
      </c>
      <c r="B126" s="234" t="str">
        <f t="shared" si="0"/>
        <v>YÜKSEK-</v>
      </c>
      <c r="C126" s="236"/>
      <c r="D126" s="236"/>
      <c r="E126" s="237"/>
      <c r="F126" s="238"/>
      <c r="G126" s="245"/>
      <c r="H126" s="239" t="s">
        <v>50</v>
      </c>
      <c r="I126" s="374"/>
      <c r="J126" s="241"/>
      <c r="K126" s="241"/>
      <c r="L126" s="242"/>
    </row>
    <row r="127" spans="1:12" s="151" customFormat="1" ht="24" customHeight="1">
      <c r="A127" s="92">
        <v>126</v>
      </c>
      <c r="B127" s="234" t="str">
        <f t="shared" si="0"/>
        <v>YÜKSEK-</v>
      </c>
      <c r="C127" s="236"/>
      <c r="D127" s="236"/>
      <c r="E127" s="237"/>
      <c r="F127" s="238"/>
      <c r="G127" s="245"/>
      <c r="H127" s="239" t="s">
        <v>50</v>
      </c>
      <c r="I127" s="374"/>
      <c r="J127" s="241"/>
      <c r="K127" s="241"/>
      <c r="L127" s="242"/>
    </row>
    <row r="128" spans="1:12" s="151" customFormat="1" ht="24" customHeight="1">
      <c r="A128" s="92">
        <v>127</v>
      </c>
      <c r="B128" s="234" t="str">
        <f t="shared" si="0"/>
        <v>FIRLATMA-15</v>
      </c>
      <c r="C128" s="148">
        <v>69</v>
      </c>
      <c r="D128" s="148"/>
      <c r="E128" s="94">
        <v>37711</v>
      </c>
      <c r="F128" s="149" t="s">
        <v>420</v>
      </c>
      <c r="G128" s="246" t="s">
        <v>407</v>
      </c>
      <c r="H128" s="200" t="s">
        <v>126</v>
      </c>
      <c r="I128" s="95">
        <v>6895</v>
      </c>
      <c r="J128" s="150"/>
      <c r="K128" s="150"/>
      <c r="L128" s="93">
        <v>15</v>
      </c>
    </row>
    <row r="129" spans="1:12" s="151" customFormat="1" ht="24" customHeight="1">
      <c r="A129" s="92">
        <v>128</v>
      </c>
      <c r="B129" s="234" t="str">
        <f t="shared" si="0"/>
        <v>FIRLATMA-14</v>
      </c>
      <c r="C129" s="148">
        <v>68</v>
      </c>
      <c r="D129" s="148"/>
      <c r="E129" s="94">
        <v>37623</v>
      </c>
      <c r="F129" s="149" t="s">
        <v>421</v>
      </c>
      <c r="G129" s="246" t="s">
        <v>419</v>
      </c>
      <c r="H129" s="200" t="s">
        <v>126</v>
      </c>
      <c r="I129" s="95">
        <v>5830</v>
      </c>
      <c r="J129" s="150"/>
      <c r="K129" s="150"/>
      <c r="L129" s="93">
        <v>14</v>
      </c>
    </row>
    <row r="130" spans="1:12" s="151" customFormat="1" ht="24" customHeight="1">
      <c r="A130" s="92">
        <v>129</v>
      </c>
      <c r="B130" s="234" t="str">
        <f t="shared" si="0"/>
        <v>FIRLATMA-</v>
      </c>
      <c r="C130" s="148"/>
      <c r="D130" s="148"/>
      <c r="E130" s="94"/>
      <c r="F130" s="149"/>
      <c r="G130" s="246"/>
      <c r="H130" s="200" t="s">
        <v>126</v>
      </c>
      <c r="I130" s="95"/>
      <c r="J130" s="150"/>
      <c r="K130" s="150"/>
      <c r="L130" s="93"/>
    </row>
    <row r="131" spans="1:12" s="151" customFormat="1" ht="24" customHeight="1">
      <c r="A131" s="92">
        <v>130</v>
      </c>
      <c r="B131" s="234" t="str">
        <f t="shared" si="0"/>
        <v>FIRLATMA-</v>
      </c>
      <c r="C131" s="148"/>
      <c r="D131" s="148"/>
      <c r="E131" s="94"/>
      <c r="F131" s="149"/>
      <c r="G131" s="246"/>
      <c r="H131" s="200" t="s">
        <v>126</v>
      </c>
      <c r="I131" s="95"/>
      <c r="J131" s="150"/>
      <c r="K131" s="150"/>
      <c r="L131" s="93"/>
    </row>
    <row r="132" spans="1:12" s="151" customFormat="1" ht="24" customHeight="1">
      <c r="A132" s="92">
        <v>131</v>
      </c>
      <c r="B132" s="234" t="str">
        <f t="shared" si="0"/>
        <v>FIRLATMA-</v>
      </c>
      <c r="C132" s="148"/>
      <c r="D132" s="148"/>
      <c r="E132" s="94"/>
      <c r="F132" s="149"/>
      <c r="G132" s="246"/>
      <c r="H132" s="200" t="s">
        <v>126</v>
      </c>
      <c r="I132" s="95"/>
      <c r="J132" s="150"/>
      <c r="K132" s="150"/>
      <c r="L132" s="93"/>
    </row>
    <row r="133" spans="1:12" s="151" customFormat="1" ht="24" customHeight="1">
      <c r="A133" s="92">
        <v>132</v>
      </c>
      <c r="B133" s="234" t="str">
        <f t="shared" si="0"/>
        <v>FIRLATMA-</v>
      </c>
      <c r="C133" s="148"/>
      <c r="D133" s="148"/>
      <c r="E133" s="94"/>
      <c r="F133" s="149"/>
      <c r="G133" s="246"/>
      <c r="H133" s="200" t="s">
        <v>126</v>
      </c>
      <c r="I133" s="95"/>
      <c r="J133" s="150"/>
      <c r="K133" s="150"/>
      <c r="L133" s="93"/>
    </row>
    <row r="134" spans="1:12" s="151" customFormat="1" ht="24" customHeight="1">
      <c r="A134" s="92">
        <v>133</v>
      </c>
      <c r="B134" s="234" t="str">
        <f t="shared" si="0"/>
        <v>FIRLATMA-</v>
      </c>
      <c r="C134" s="148"/>
      <c r="D134" s="148"/>
      <c r="E134" s="94"/>
      <c r="F134" s="149"/>
      <c r="G134" s="246"/>
      <c r="H134" s="200" t="s">
        <v>126</v>
      </c>
      <c r="I134" s="95"/>
      <c r="J134" s="150"/>
      <c r="K134" s="150"/>
      <c r="L134" s="93"/>
    </row>
    <row r="135" spans="1:12" s="151" customFormat="1" ht="24" customHeight="1">
      <c r="A135" s="92">
        <v>134</v>
      </c>
      <c r="B135" s="234" t="str">
        <f t="shared" si="0"/>
        <v>FIRLATMA-</v>
      </c>
      <c r="C135" s="148"/>
      <c r="D135" s="148"/>
      <c r="E135" s="94"/>
      <c r="F135" s="149"/>
      <c r="G135" s="246"/>
      <c r="H135" s="200" t="s">
        <v>126</v>
      </c>
      <c r="I135" s="95"/>
      <c r="J135" s="150"/>
      <c r="K135" s="150"/>
      <c r="L135" s="93"/>
    </row>
    <row r="136" spans="1:12" s="151" customFormat="1" ht="24" customHeight="1">
      <c r="A136" s="92">
        <v>135</v>
      </c>
      <c r="B136" s="234" t="str">
        <f t="shared" si="0"/>
        <v>FIRLATMA-</v>
      </c>
      <c r="C136" s="148"/>
      <c r="D136" s="148"/>
      <c r="E136" s="94"/>
      <c r="F136" s="149"/>
      <c r="G136" s="246"/>
      <c r="H136" s="200" t="s">
        <v>126</v>
      </c>
      <c r="I136" s="95"/>
      <c r="J136" s="150"/>
      <c r="K136" s="150"/>
      <c r="L136" s="93"/>
    </row>
    <row r="137" spans="1:12" s="151" customFormat="1" ht="24" customHeight="1">
      <c r="A137" s="92">
        <v>136</v>
      </c>
      <c r="B137" s="234" t="str">
        <f t="shared" si="0"/>
        <v>FIRLATMA-</v>
      </c>
      <c r="C137" s="148"/>
      <c r="D137" s="148"/>
      <c r="E137" s="94"/>
      <c r="F137" s="149"/>
      <c r="G137" s="246"/>
      <c r="H137" s="200" t="s">
        <v>126</v>
      </c>
      <c r="I137" s="95"/>
      <c r="J137" s="150"/>
      <c r="K137" s="150"/>
      <c r="L137" s="93"/>
    </row>
    <row r="138" spans="1:12" s="151" customFormat="1" ht="24" customHeight="1">
      <c r="A138" s="92">
        <v>137</v>
      </c>
      <c r="B138" s="234" t="str">
        <f t="shared" si="0"/>
        <v>FIRLATMA-</v>
      </c>
      <c r="C138" s="148"/>
      <c r="D138" s="148"/>
      <c r="E138" s="94"/>
      <c r="F138" s="149"/>
      <c r="G138" s="246"/>
      <c r="H138" s="200" t="s">
        <v>126</v>
      </c>
      <c r="I138" s="95"/>
      <c r="J138" s="150"/>
      <c r="K138" s="150"/>
      <c r="L138" s="93"/>
    </row>
    <row r="139" spans="1:12" s="151" customFormat="1" ht="24" customHeight="1">
      <c r="A139" s="92">
        <v>138</v>
      </c>
      <c r="B139" s="234" t="str">
        <f t="shared" si="0"/>
        <v>FIRLATMA-</v>
      </c>
      <c r="C139" s="148"/>
      <c r="D139" s="148"/>
      <c r="E139" s="94"/>
      <c r="F139" s="149"/>
      <c r="G139" s="246"/>
      <c r="H139" s="200" t="s">
        <v>126</v>
      </c>
      <c r="I139" s="95"/>
      <c r="J139" s="150"/>
      <c r="K139" s="150"/>
      <c r="L139" s="93"/>
    </row>
    <row r="140" spans="1:12" s="151" customFormat="1" ht="24" customHeight="1">
      <c r="A140" s="92">
        <v>139</v>
      </c>
      <c r="B140" s="234" t="str">
        <f t="shared" ref="B140:B163" si="1">CONCATENATE(H140,"-",J140,"-",K140)</f>
        <v>100M--</v>
      </c>
      <c r="C140" s="236"/>
      <c r="D140" s="236"/>
      <c r="E140" s="237"/>
      <c r="F140" s="238"/>
      <c r="G140" s="245"/>
      <c r="H140" s="239" t="s">
        <v>125</v>
      </c>
      <c r="I140" s="240"/>
      <c r="J140" s="241"/>
      <c r="K140" s="241"/>
      <c r="L140" s="242"/>
    </row>
    <row r="141" spans="1:12" s="151" customFormat="1" ht="24" customHeight="1">
      <c r="A141" s="92">
        <v>140</v>
      </c>
      <c r="B141" s="234" t="str">
        <f t="shared" si="1"/>
        <v>100M--</v>
      </c>
      <c r="C141" s="236"/>
      <c r="D141" s="236"/>
      <c r="E141" s="237"/>
      <c r="F141" s="238"/>
      <c r="G141" s="245"/>
      <c r="H141" s="239" t="s">
        <v>125</v>
      </c>
      <c r="I141" s="240"/>
      <c r="J141" s="241"/>
      <c r="K141" s="241"/>
      <c r="L141" s="242"/>
    </row>
    <row r="142" spans="1:12" s="151" customFormat="1" ht="24" customHeight="1">
      <c r="A142" s="92">
        <v>141</v>
      </c>
      <c r="B142" s="234" t="str">
        <f t="shared" si="1"/>
        <v>100M--</v>
      </c>
      <c r="C142" s="236"/>
      <c r="D142" s="236"/>
      <c r="E142" s="237"/>
      <c r="F142" s="238"/>
      <c r="G142" s="245"/>
      <c r="H142" s="239" t="s">
        <v>125</v>
      </c>
      <c r="I142" s="240"/>
      <c r="J142" s="241"/>
      <c r="K142" s="241"/>
      <c r="L142" s="242"/>
    </row>
    <row r="143" spans="1:12" s="151" customFormat="1" ht="24" customHeight="1">
      <c r="A143" s="92">
        <v>142</v>
      </c>
      <c r="B143" s="234" t="str">
        <f t="shared" si="1"/>
        <v>100M--</v>
      </c>
      <c r="C143" s="236"/>
      <c r="D143" s="236"/>
      <c r="E143" s="237"/>
      <c r="F143" s="238"/>
      <c r="G143" s="245"/>
      <c r="H143" s="239" t="s">
        <v>125</v>
      </c>
      <c r="I143" s="240"/>
      <c r="J143" s="241"/>
      <c r="K143" s="241"/>
      <c r="L143" s="242"/>
    </row>
    <row r="144" spans="1:12" s="151" customFormat="1" ht="24" customHeight="1">
      <c r="A144" s="92">
        <v>143</v>
      </c>
      <c r="B144" s="234" t="str">
        <f t="shared" si="1"/>
        <v>100M--</v>
      </c>
      <c r="C144" s="236"/>
      <c r="D144" s="236"/>
      <c r="E144" s="237"/>
      <c r="F144" s="238"/>
      <c r="G144" s="245"/>
      <c r="H144" s="239" t="s">
        <v>125</v>
      </c>
      <c r="I144" s="240"/>
      <c r="J144" s="241"/>
      <c r="K144" s="241"/>
      <c r="L144" s="242"/>
    </row>
    <row r="145" spans="1:12" s="151" customFormat="1" ht="24" customHeight="1">
      <c r="A145" s="92">
        <v>144</v>
      </c>
      <c r="B145" s="234" t="str">
        <f t="shared" si="1"/>
        <v>100M-2-7</v>
      </c>
      <c r="C145" s="236">
        <v>69</v>
      </c>
      <c r="D145" s="236"/>
      <c r="E145" s="237">
        <v>37711</v>
      </c>
      <c r="F145" s="238" t="s">
        <v>420</v>
      </c>
      <c r="G145" s="245" t="s">
        <v>407</v>
      </c>
      <c r="H145" s="239" t="s">
        <v>125</v>
      </c>
      <c r="I145" s="240">
        <v>1343</v>
      </c>
      <c r="J145" s="241" t="s">
        <v>491</v>
      </c>
      <c r="K145" s="241" t="s">
        <v>495</v>
      </c>
      <c r="L145" s="242"/>
    </row>
    <row r="146" spans="1:12" s="151" customFormat="1" ht="24" customHeight="1">
      <c r="A146" s="92">
        <v>145</v>
      </c>
      <c r="B146" s="234" t="str">
        <f t="shared" si="1"/>
        <v>100M--</v>
      </c>
      <c r="C146" s="236"/>
      <c r="D146" s="236"/>
      <c r="E146" s="237"/>
      <c r="F146" s="238"/>
      <c r="G146" s="245"/>
      <c r="H146" s="239" t="s">
        <v>125</v>
      </c>
      <c r="I146" s="240"/>
      <c r="J146" s="241"/>
      <c r="K146" s="241"/>
      <c r="L146" s="242"/>
    </row>
    <row r="147" spans="1:12" s="151" customFormat="1" ht="24" customHeight="1">
      <c r="A147" s="92">
        <v>146</v>
      </c>
      <c r="B147" s="234" t="str">
        <f t="shared" si="1"/>
        <v>100M--</v>
      </c>
      <c r="C147" s="236"/>
      <c r="D147" s="236"/>
      <c r="E147" s="237"/>
      <c r="F147" s="238"/>
      <c r="G147" s="245"/>
      <c r="H147" s="239" t="s">
        <v>125</v>
      </c>
      <c r="I147" s="240"/>
      <c r="J147" s="241"/>
      <c r="K147" s="241"/>
      <c r="L147" s="242"/>
    </row>
    <row r="148" spans="1:12" s="151" customFormat="1" ht="24" customHeight="1">
      <c r="A148" s="92">
        <v>102</v>
      </c>
      <c r="B148" s="234" t="str">
        <f t="shared" si="1"/>
        <v>100M--</v>
      </c>
      <c r="C148" s="236"/>
      <c r="D148" s="236"/>
      <c r="E148" s="237"/>
      <c r="F148" s="238"/>
      <c r="G148" s="245"/>
      <c r="H148" s="239" t="s">
        <v>125</v>
      </c>
      <c r="I148" s="240"/>
      <c r="J148" s="241"/>
      <c r="K148" s="241"/>
      <c r="L148" s="242"/>
    </row>
    <row r="149" spans="1:12" s="151" customFormat="1" ht="24" customHeight="1">
      <c r="A149" s="92">
        <v>103</v>
      </c>
      <c r="B149" s="234" t="str">
        <f t="shared" si="1"/>
        <v>100M--</v>
      </c>
      <c r="C149" s="236"/>
      <c r="D149" s="236"/>
      <c r="E149" s="237"/>
      <c r="F149" s="238"/>
      <c r="G149" s="245"/>
      <c r="H149" s="239" t="s">
        <v>125</v>
      </c>
      <c r="I149" s="240"/>
      <c r="J149" s="241"/>
      <c r="K149" s="241"/>
      <c r="L149" s="242"/>
    </row>
    <row r="150" spans="1:12" s="151" customFormat="1" ht="24" customHeight="1">
      <c r="A150" s="92">
        <v>104</v>
      </c>
      <c r="B150" s="234" t="str">
        <f t="shared" si="1"/>
        <v>100M--</v>
      </c>
      <c r="C150" s="236"/>
      <c r="D150" s="236"/>
      <c r="E150" s="237"/>
      <c r="F150" s="238"/>
      <c r="G150" s="245"/>
      <c r="H150" s="239" t="s">
        <v>125</v>
      </c>
      <c r="I150" s="240"/>
      <c r="J150" s="241"/>
      <c r="K150" s="241"/>
      <c r="L150" s="242"/>
    </row>
    <row r="151" spans="1:12" s="151" customFormat="1" ht="24" customHeight="1">
      <c r="A151" s="92">
        <v>105</v>
      </c>
      <c r="B151" s="234" t="str">
        <f t="shared" si="1"/>
        <v>100M--</v>
      </c>
      <c r="C151" s="236"/>
      <c r="D151" s="236"/>
      <c r="E151" s="237"/>
      <c r="F151" s="238"/>
      <c r="G151" s="245"/>
      <c r="H151" s="239" t="s">
        <v>125</v>
      </c>
      <c r="I151" s="240"/>
      <c r="J151" s="241"/>
      <c r="K151" s="241"/>
      <c r="L151" s="242"/>
    </row>
    <row r="152" spans="1:12" s="151" customFormat="1" ht="24" customHeight="1">
      <c r="A152" s="92">
        <v>106</v>
      </c>
      <c r="B152" s="234" t="str">
        <f t="shared" si="1"/>
        <v>1000M--</v>
      </c>
      <c r="C152" s="148"/>
      <c r="D152" s="148"/>
      <c r="E152" s="94"/>
      <c r="F152" s="149"/>
      <c r="G152" s="246"/>
      <c r="H152" s="200" t="s">
        <v>320</v>
      </c>
      <c r="I152" s="95"/>
      <c r="J152" s="150"/>
      <c r="K152" s="150"/>
      <c r="L152" s="93"/>
    </row>
    <row r="153" spans="1:12" s="151" customFormat="1" ht="24" customHeight="1">
      <c r="A153" s="92">
        <v>107</v>
      </c>
      <c r="B153" s="234" t="str">
        <f t="shared" si="1"/>
        <v>1000M--</v>
      </c>
      <c r="C153" s="148"/>
      <c r="D153" s="148"/>
      <c r="E153" s="94"/>
      <c r="F153" s="149"/>
      <c r="G153" s="246"/>
      <c r="H153" s="200" t="s">
        <v>320</v>
      </c>
      <c r="I153" s="95"/>
      <c r="J153" s="150"/>
      <c r="K153" s="150"/>
      <c r="L153" s="93"/>
    </row>
    <row r="154" spans="1:12" s="151" customFormat="1" ht="24" customHeight="1">
      <c r="A154" s="92">
        <v>108</v>
      </c>
      <c r="B154" s="234" t="str">
        <f t="shared" si="1"/>
        <v>1000M--</v>
      </c>
      <c r="C154" s="148"/>
      <c r="D154" s="148"/>
      <c r="E154" s="94"/>
      <c r="F154" s="149"/>
      <c r="G154" s="246"/>
      <c r="H154" s="200" t="s">
        <v>320</v>
      </c>
      <c r="I154" s="95"/>
      <c r="J154" s="150"/>
      <c r="K154" s="150"/>
      <c r="L154" s="93"/>
    </row>
    <row r="155" spans="1:12" s="151" customFormat="1" ht="24" customHeight="1">
      <c r="A155" s="92">
        <v>109</v>
      </c>
      <c r="B155" s="234" t="str">
        <f t="shared" si="1"/>
        <v>1000M--</v>
      </c>
      <c r="C155" s="148"/>
      <c r="D155" s="148"/>
      <c r="E155" s="94"/>
      <c r="F155" s="149"/>
      <c r="G155" s="246"/>
      <c r="H155" s="200" t="s">
        <v>320</v>
      </c>
      <c r="I155" s="95"/>
      <c r="J155" s="150"/>
      <c r="K155" s="150"/>
      <c r="L155" s="93"/>
    </row>
    <row r="156" spans="1:12" s="151" customFormat="1" ht="24" customHeight="1">
      <c r="A156" s="92">
        <v>110</v>
      </c>
      <c r="B156" s="234" t="str">
        <f t="shared" si="1"/>
        <v>1000M--</v>
      </c>
      <c r="C156" s="148"/>
      <c r="D156" s="148"/>
      <c r="E156" s="94"/>
      <c r="F156" s="149"/>
      <c r="G156" s="246"/>
      <c r="H156" s="200" t="s">
        <v>320</v>
      </c>
      <c r="I156" s="95"/>
      <c r="J156" s="150"/>
      <c r="K156" s="150"/>
      <c r="L156" s="93"/>
    </row>
    <row r="157" spans="1:12" s="151" customFormat="1" ht="24" customHeight="1">
      <c r="A157" s="92">
        <v>111</v>
      </c>
      <c r="B157" s="234" t="str">
        <f t="shared" si="1"/>
        <v>1000M--</v>
      </c>
      <c r="C157" s="148"/>
      <c r="D157" s="148"/>
      <c r="E157" s="94"/>
      <c r="F157" s="149"/>
      <c r="G157" s="246"/>
      <c r="H157" s="200" t="s">
        <v>320</v>
      </c>
      <c r="I157" s="95"/>
      <c r="J157" s="150"/>
      <c r="K157" s="150"/>
      <c r="L157" s="93"/>
    </row>
    <row r="158" spans="1:12" s="151" customFormat="1" ht="24" customHeight="1">
      <c r="A158" s="92">
        <v>112</v>
      </c>
      <c r="B158" s="234" t="str">
        <f t="shared" si="1"/>
        <v>1000M--</v>
      </c>
      <c r="C158" s="148"/>
      <c r="D158" s="148"/>
      <c r="E158" s="94"/>
      <c r="F158" s="149"/>
      <c r="G158" s="246"/>
      <c r="H158" s="200" t="s">
        <v>320</v>
      </c>
      <c r="I158" s="95"/>
      <c r="J158" s="150"/>
      <c r="K158" s="150"/>
      <c r="L158" s="93"/>
    </row>
    <row r="159" spans="1:12" s="151" customFormat="1" ht="24" customHeight="1">
      <c r="A159" s="92">
        <v>113</v>
      </c>
      <c r="B159" s="234" t="str">
        <f t="shared" si="1"/>
        <v>1000M--</v>
      </c>
      <c r="C159" s="148"/>
      <c r="D159" s="148"/>
      <c r="E159" s="94"/>
      <c r="F159" s="149"/>
      <c r="G159" s="246"/>
      <c r="H159" s="200" t="s">
        <v>320</v>
      </c>
      <c r="I159" s="95"/>
      <c r="J159" s="150"/>
      <c r="K159" s="150"/>
      <c r="L159" s="93"/>
    </row>
    <row r="160" spans="1:12" s="151" customFormat="1" ht="24" customHeight="1">
      <c r="A160" s="92">
        <v>114</v>
      </c>
      <c r="B160" s="234" t="str">
        <f t="shared" si="1"/>
        <v>1000M--</v>
      </c>
      <c r="C160" s="148"/>
      <c r="D160" s="148"/>
      <c r="E160" s="94"/>
      <c r="F160" s="149"/>
      <c r="G160" s="246"/>
      <c r="H160" s="200" t="s">
        <v>320</v>
      </c>
      <c r="I160" s="95"/>
      <c r="J160" s="150"/>
      <c r="K160" s="150"/>
      <c r="L160" s="93"/>
    </row>
    <row r="161" spans="1:12" s="151" customFormat="1" ht="24" customHeight="1">
      <c r="A161" s="92">
        <v>115</v>
      </c>
      <c r="B161" s="234" t="str">
        <f t="shared" si="1"/>
        <v>1000M--</v>
      </c>
      <c r="C161" s="148"/>
      <c r="D161" s="148"/>
      <c r="E161" s="94"/>
      <c r="F161" s="149"/>
      <c r="G161" s="246"/>
      <c r="H161" s="200" t="s">
        <v>320</v>
      </c>
      <c r="I161" s="95"/>
      <c r="J161" s="150"/>
      <c r="K161" s="150"/>
      <c r="L161" s="93"/>
    </row>
    <row r="162" spans="1:12" s="151" customFormat="1" ht="24" customHeight="1">
      <c r="A162" s="92">
        <v>116</v>
      </c>
      <c r="B162" s="234" t="str">
        <f t="shared" si="1"/>
        <v>1000M--</v>
      </c>
      <c r="C162" s="148"/>
      <c r="D162" s="148"/>
      <c r="E162" s="94"/>
      <c r="F162" s="149"/>
      <c r="G162" s="246"/>
      <c r="H162" s="200" t="s">
        <v>320</v>
      </c>
      <c r="I162" s="95"/>
      <c r="J162" s="150"/>
      <c r="K162" s="150"/>
      <c r="L162" s="93"/>
    </row>
    <row r="163" spans="1:12" s="151" customFormat="1" ht="24" customHeight="1">
      <c r="A163" s="92">
        <v>117</v>
      </c>
      <c r="B163" s="234" t="str">
        <f t="shared" si="1"/>
        <v>1000M--</v>
      </c>
      <c r="C163" s="148"/>
      <c r="D163" s="148"/>
      <c r="E163" s="94"/>
      <c r="F163" s="149"/>
      <c r="G163" s="246"/>
      <c r="H163" s="200" t="s">
        <v>320</v>
      </c>
      <c r="I163" s="95"/>
      <c r="J163" s="150"/>
      <c r="K163" s="150"/>
      <c r="L163" s="93"/>
    </row>
    <row r="164" spans="1:12" s="151" customFormat="1" ht="24" customHeight="1">
      <c r="A164" s="92">
        <v>118</v>
      </c>
      <c r="B164" s="234"/>
      <c r="C164" s="148"/>
      <c r="D164" s="148"/>
      <c r="E164" s="94"/>
      <c r="F164" s="149"/>
      <c r="G164" s="246"/>
      <c r="H164" s="200"/>
      <c r="I164" s="95"/>
      <c r="J164" s="150"/>
      <c r="K164" s="150"/>
      <c r="L164" s="93"/>
    </row>
    <row r="165" spans="1:12" s="151" customFormat="1" ht="24" customHeight="1">
      <c r="A165" s="92">
        <v>119</v>
      </c>
      <c r="B165" s="234"/>
      <c r="C165" s="148"/>
      <c r="D165" s="148"/>
      <c r="E165" s="94"/>
      <c r="F165" s="149"/>
      <c r="G165" s="246"/>
      <c r="H165" s="200"/>
      <c r="I165" s="95"/>
      <c r="J165" s="150"/>
      <c r="K165" s="150"/>
      <c r="L165" s="93"/>
    </row>
    <row r="166" spans="1:12" s="151" customFormat="1" ht="24" customHeight="1">
      <c r="A166" s="92">
        <v>120</v>
      </c>
      <c r="B166" s="234"/>
      <c r="C166" s="148"/>
      <c r="D166" s="148"/>
      <c r="E166" s="94"/>
      <c r="F166" s="149"/>
      <c r="G166" s="246"/>
      <c r="H166" s="200"/>
      <c r="I166" s="95"/>
      <c r="J166" s="150"/>
      <c r="K166" s="150"/>
      <c r="L166" s="93"/>
    </row>
    <row r="167" spans="1:12" s="151" customFormat="1" ht="24" customHeight="1">
      <c r="A167" s="92">
        <v>121</v>
      </c>
      <c r="B167" s="234"/>
      <c r="C167" s="148"/>
      <c r="D167" s="148"/>
      <c r="E167" s="94"/>
      <c r="F167" s="149"/>
      <c r="G167" s="246"/>
      <c r="H167" s="200"/>
      <c r="I167" s="95"/>
      <c r="J167" s="150"/>
      <c r="K167" s="150"/>
      <c r="L167" s="93"/>
    </row>
    <row r="168" spans="1:12" s="151" customFormat="1" ht="24" customHeight="1">
      <c r="A168" s="92">
        <v>122</v>
      </c>
      <c r="B168" s="234"/>
      <c r="C168" s="148"/>
      <c r="D168" s="148"/>
      <c r="E168" s="94"/>
      <c r="F168" s="149"/>
      <c r="G168" s="246"/>
      <c r="H168" s="200"/>
      <c r="I168" s="95"/>
      <c r="J168" s="150"/>
      <c r="K168" s="150"/>
      <c r="L168" s="93"/>
    </row>
    <row r="169" spans="1:12" s="151" customFormat="1" ht="24" customHeight="1">
      <c r="A169" s="92">
        <v>123</v>
      </c>
      <c r="B169" s="234"/>
      <c r="C169" s="148"/>
      <c r="D169" s="148"/>
      <c r="E169" s="94"/>
      <c r="F169" s="149"/>
      <c r="G169" s="246"/>
      <c r="H169" s="200"/>
      <c r="I169" s="95"/>
      <c r="J169" s="150"/>
      <c r="K169" s="150"/>
      <c r="L169" s="93"/>
    </row>
    <row r="170" spans="1:12" s="151" customFormat="1" ht="24" customHeight="1">
      <c r="A170" s="92">
        <v>124</v>
      </c>
      <c r="B170" s="234"/>
      <c r="C170" s="148"/>
      <c r="D170" s="148"/>
      <c r="E170" s="94"/>
      <c r="F170" s="149"/>
      <c r="G170" s="246"/>
      <c r="H170" s="200"/>
      <c r="I170" s="95"/>
      <c r="J170" s="150"/>
      <c r="K170" s="150"/>
      <c r="L170" s="93"/>
    </row>
    <row r="171" spans="1:12" s="151" customFormat="1" ht="24" customHeight="1">
      <c r="A171" s="92">
        <v>125</v>
      </c>
      <c r="B171" s="234"/>
      <c r="C171" s="148"/>
      <c r="D171" s="148"/>
      <c r="E171" s="94"/>
      <c r="F171" s="149"/>
      <c r="G171" s="246"/>
      <c r="H171" s="200"/>
      <c r="I171" s="95"/>
      <c r="J171" s="150"/>
      <c r="K171" s="150"/>
      <c r="L171" s="93"/>
    </row>
    <row r="172" spans="1:12" s="151" customFormat="1" ht="24" customHeight="1">
      <c r="A172" s="92">
        <v>126</v>
      </c>
      <c r="B172" s="234"/>
      <c r="C172" s="148"/>
      <c r="D172" s="148"/>
      <c r="E172" s="94"/>
      <c r="F172" s="149"/>
      <c r="G172" s="246"/>
      <c r="H172" s="200"/>
      <c r="I172" s="95"/>
      <c r="J172" s="150"/>
      <c r="K172" s="150"/>
      <c r="L172" s="93"/>
    </row>
    <row r="173" spans="1:12" s="151" customFormat="1" ht="24" customHeight="1">
      <c r="A173" s="92">
        <v>127</v>
      </c>
      <c r="B173" s="234"/>
      <c r="C173" s="148"/>
      <c r="D173" s="148"/>
      <c r="E173" s="94"/>
      <c r="F173" s="149"/>
      <c r="G173" s="246"/>
      <c r="H173" s="200"/>
      <c r="I173" s="95"/>
      <c r="J173" s="150"/>
      <c r="K173" s="150"/>
      <c r="L173" s="93"/>
    </row>
    <row r="174" spans="1:12" s="151" customFormat="1" ht="24" customHeight="1">
      <c r="A174" s="92">
        <v>128</v>
      </c>
      <c r="B174" s="234"/>
      <c r="C174" s="148"/>
      <c r="D174" s="148"/>
      <c r="E174" s="94"/>
      <c r="F174" s="149"/>
      <c r="G174" s="246"/>
      <c r="H174" s="200"/>
      <c r="I174" s="95"/>
      <c r="J174" s="150"/>
      <c r="K174" s="150"/>
      <c r="L174" s="93"/>
    </row>
    <row r="175" spans="1:12" s="151" customFormat="1" ht="24" customHeight="1">
      <c r="A175" s="92">
        <v>129</v>
      </c>
      <c r="B175" s="234"/>
      <c r="C175" s="148"/>
      <c r="D175" s="148"/>
      <c r="E175" s="94"/>
      <c r="F175" s="149"/>
      <c r="G175" s="246"/>
      <c r="H175" s="200"/>
      <c r="I175" s="95"/>
      <c r="J175" s="150"/>
      <c r="K175" s="150"/>
      <c r="L175" s="93"/>
    </row>
    <row r="176" spans="1:12" s="151" customFormat="1" ht="24" customHeight="1">
      <c r="A176" s="92">
        <v>130</v>
      </c>
      <c r="B176" s="234"/>
      <c r="C176" s="148"/>
      <c r="D176" s="148"/>
      <c r="E176" s="94"/>
      <c r="F176" s="149"/>
      <c r="G176" s="246"/>
      <c r="H176" s="200"/>
      <c r="I176" s="95"/>
      <c r="J176" s="150"/>
      <c r="K176" s="150"/>
      <c r="L176" s="93"/>
    </row>
    <row r="177" spans="1:12" s="151" customFormat="1" ht="24" customHeight="1">
      <c r="A177" s="92">
        <v>131</v>
      </c>
      <c r="B177" s="234"/>
      <c r="C177" s="148"/>
      <c r="D177" s="148"/>
      <c r="E177" s="94"/>
      <c r="F177" s="149"/>
      <c r="G177" s="246"/>
      <c r="H177" s="200"/>
      <c r="I177" s="95"/>
      <c r="J177" s="150"/>
      <c r="K177" s="150"/>
      <c r="L177" s="93"/>
    </row>
    <row r="178" spans="1:12" s="151" customFormat="1" ht="24" customHeight="1">
      <c r="A178" s="92">
        <v>132</v>
      </c>
      <c r="B178" s="234"/>
      <c r="C178" s="148"/>
      <c r="D178" s="148"/>
      <c r="E178" s="94"/>
      <c r="F178" s="149"/>
      <c r="G178" s="246"/>
      <c r="H178" s="200"/>
      <c r="I178" s="95"/>
      <c r="J178" s="150"/>
      <c r="K178" s="150"/>
      <c r="L178" s="93"/>
    </row>
    <row r="179" spans="1:12" s="151" customFormat="1" ht="24" customHeight="1">
      <c r="A179" s="92">
        <v>133</v>
      </c>
      <c r="B179" s="234"/>
      <c r="C179" s="148"/>
      <c r="D179" s="148"/>
      <c r="E179" s="94"/>
      <c r="F179" s="149"/>
      <c r="G179" s="246"/>
      <c r="H179" s="200"/>
      <c r="I179" s="95"/>
      <c r="J179" s="150"/>
      <c r="K179" s="150"/>
      <c r="L179" s="93"/>
    </row>
    <row r="180" spans="1:12" s="151" customFormat="1" ht="24" customHeight="1">
      <c r="A180" s="92">
        <v>134</v>
      </c>
      <c r="B180" s="234"/>
      <c r="C180" s="148"/>
      <c r="D180" s="148"/>
      <c r="E180" s="94"/>
      <c r="F180" s="149"/>
      <c r="G180" s="246"/>
      <c r="H180" s="200"/>
      <c r="I180" s="95"/>
      <c r="J180" s="150"/>
      <c r="K180" s="150"/>
      <c r="L180" s="93"/>
    </row>
    <row r="181" spans="1:12" s="151" customFormat="1" ht="24" customHeight="1">
      <c r="A181" s="92">
        <v>135</v>
      </c>
      <c r="B181" s="234"/>
      <c r="C181" s="148"/>
      <c r="D181" s="148"/>
      <c r="E181" s="94"/>
      <c r="F181" s="149"/>
      <c r="G181" s="246"/>
      <c r="H181" s="200"/>
      <c r="I181" s="95"/>
      <c r="J181" s="150"/>
      <c r="K181" s="150"/>
      <c r="L181" s="93"/>
    </row>
    <row r="182" spans="1:12" s="151" customFormat="1" ht="24" customHeight="1">
      <c r="A182" s="92">
        <v>136</v>
      </c>
      <c r="B182" s="234"/>
      <c r="C182" s="148"/>
      <c r="D182" s="148"/>
      <c r="E182" s="94"/>
      <c r="F182" s="149"/>
      <c r="G182" s="246"/>
      <c r="H182" s="200"/>
      <c r="I182" s="95"/>
      <c r="J182" s="150"/>
      <c r="K182" s="150"/>
      <c r="L182" s="93"/>
    </row>
    <row r="183" spans="1:12" s="151" customFormat="1" ht="24" customHeight="1">
      <c r="A183" s="92">
        <v>137</v>
      </c>
      <c r="B183" s="234"/>
      <c r="C183" s="148"/>
      <c r="D183" s="148"/>
      <c r="E183" s="94"/>
      <c r="F183" s="149"/>
      <c r="G183" s="246"/>
      <c r="H183" s="200"/>
      <c r="I183" s="95"/>
      <c r="J183" s="150"/>
      <c r="K183" s="150"/>
      <c r="L183" s="93"/>
    </row>
    <row r="184" spans="1:12" s="151" customFormat="1" ht="24" customHeight="1">
      <c r="A184" s="92">
        <v>138</v>
      </c>
      <c r="B184" s="234"/>
      <c r="C184" s="148"/>
      <c r="D184" s="148"/>
      <c r="E184" s="94"/>
      <c r="F184" s="149"/>
      <c r="G184" s="246"/>
      <c r="H184" s="200"/>
      <c r="I184" s="95"/>
      <c r="J184" s="150"/>
      <c r="K184" s="150"/>
      <c r="L184" s="93"/>
    </row>
    <row r="185" spans="1:12" s="151" customFormat="1" ht="24" customHeight="1">
      <c r="A185" s="92">
        <v>139</v>
      </c>
      <c r="B185" s="234"/>
      <c r="C185" s="148"/>
      <c r="D185" s="148"/>
      <c r="E185" s="94"/>
      <c r="F185" s="149"/>
      <c r="G185" s="246"/>
      <c r="H185" s="200"/>
      <c r="I185" s="95"/>
      <c r="J185" s="150"/>
      <c r="K185" s="150"/>
      <c r="L185" s="93"/>
    </row>
    <row r="186" spans="1:12" s="151" customFormat="1" ht="24" customHeight="1">
      <c r="A186" s="92">
        <v>140</v>
      </c>
      <c r="B186" s="234"/>
      <c r="C186" s="148"/>
      <c r="D186" s="148"/>
      <c r="E186" s="94"/>
      <c r="F186" s="149"/>
      <c r="G186" s="246"/>
      <c r="H186" s="200"/>
      <c r="I186" s="95"/>
      <c r="J186" s="150"/>
      <c r="K186" s="150"/>
      <c r="L186" s="93"/>
    </row>
    <row r="187" spans="1:12" s="151" customFormat="1" ht="24" customHeight="1">
      <c r="A187" s="92">
        <v>141</v>
      </c>
      <c r="B187" s="234"/>
      <c r="C187" s="148"/>
      <c r="D187" s="148"/>
      <c r="E187" s="94"/>
      <c r="F187" s="149"/>
      <c r="G187" s="246"/>
      <c r="H187" s="200"/>
      <c r="I187" s="95"/>
      <c r="J187" s="150"/>
      <c r="K187" s="150"/>
      <c r="L187" s="93"/>
    </row>
    <row r="188" spans="1:12" s="151" customFormat="1" ht="24" customHeight="1">
      <c r="A188" s="92">
        <v>142</v>
      </c>
      <c r="B188" s="234"/>
      <c r="C188" s="148"/>
      <c r="D188" s="148"/>
      <c r="E188" s="94"/>
      <c r="F188" s="149"/>
      <c r="G188" s="246"/>
      <c r="H188" s="200"/>
      <c r="I188" s="95"/>
      <c r="J188" s="150"/>
      <c r="K188" s="150"/>
      <c r="L188" s="93"/>
    </row>
    <row r="189" spans="1:12" s="151" customFormat="1" ht="24" customHeight="1">
      <c r="A189" s="92">
        <v>143</v>
      </c>
      <c r="B189" s="234"/>
      <c r="C189" s="148"/>
      <c r="D189" s="148"/>
      <c r="E189" s="94"/>
      <c r="F189" s="149"/>
      <c r="G189" s="246"/>
      <c r="H189" s="200"/>
      <c r="I189" s="95"/>
      <c r="J189" s="150"/>
      <c r="K189" s="150"/>
      <c r="L189" s="93"/>
    </row>
    <row r="190" spans="1:12" s="151" customFormat="1" ht="24" customHeight="1">
      <c r="A190" s="92">
        <v>144</v>
      </c>
      <c r="B190" s="234"/>
      <c r="C190" s="148"/>
      <c r="D190" s="148"/>
      <c r="E190" s="94"/>
      <c r="F190" s="149"/>
      <c r="G190" s="246"/>
      <c r="H190" s="200"/>
      <c r="I190" s="95"/>
      <c r="J190" s="150"/>
      <c r="K190" s="150"/>
      <c r="L190" s="93"/>
    </row>
    <row r="191" spans="1:12" s="151" customFormat="1" ht="24" customHeight="1">
      <c r="A191" s="92">
        <v>145</v>
      </c>
      <c r="B191" s="234"/>
      <c r="C191" s="148"/>
      <c r="D191" s="148"/>
      <c r="E191" s="94"/>
      <c r="F191" s="149"/>
      <c r="G191" s="246"/>
      <c r="H191" s="200"/>
      <c r="I191" s="95"/>
      <c r="J191" s="150"/>
      <c r="K191" s="150"/>
      <c r="L191" s="93"/>
    </row>
    <row r="192" spans="1:12" s="151" customFormat="1" ht="24" customHeight="1">
      <c r="A192" s="92">
        <v>146</v>
      </c>
      <c r="B192" s="234"/>
      <c r="C192" s="148"/>
      <c r="D192" s="148"/>
      <c r="E192" s="94"/>
      <c r="F192" s="149"/>
      <c r="G192" s="246"/>
      <c r="H192" s="200"/>
      <c r="I192" s="95"/>
      <c r="J192" s="150"/>
      <c r="K192" s="150"/>
      <c r="L192" s="93"/>
    </row>
    <row r="193" spans="1:12" ht="24" customHeight="1">
      <c r="A193" s="92">
        <v>159</v>
      </c>
      <c r="B193" s="234"/>
      <c r="C193" s="148"/>
      <c r="D193" s="148"/>
      <c r="E193" s="94"/>
      <c r="F193" s="149"/>
      <c r="G193" s="246"/>
      <c r="H193" s="200"/>
      <c r="I193" s="95"/>
      <c r="J193" s="150"/>
      <c r="K193" s="150"/>
      <c r="L193" s="93"/>
    </row>
    <row r="194" spans="1:12" ht="24" customHeight="1">
      <c r="A194" s="92">
        <v>160</v>
      </c>
      <c r="B194" s="234"/>
      <c r="C194" s="148"/>
      <c r="D194" s="148"/>
      <c r="E194" s="94"/>
      <c r="F194" s="149"/>
      <c r="G194" s="246"/>
      <c r="H194" s="200"/>
      <c r="I194" s="95"/>
      <c r="J194" s="150"/>
      <c r="K194" s="150"/>
      <c r="L194" s="93"/>
    </row>
    <row r="195" spans="1:12" ht="24" customHeight="1">
      <c r="A195" s="92">
        <v>161</v>
      </c>
      <c r="B195" s="234"/>
      <c r="C195" s="148"/>
      <c r="D195" s="148"/>
      <c r="E195" s="94"/>
      <c r="F195" s="149"/>
      <c r="G195" s="246"/>
      <c r="H195" s="200"/>
      <c r="I195" s="95"/>
      <c r="J195" s="150"/>
      <c r="K195" s="150"/>
      <c r="L195" s="93"/>
    </row>
    <row r="196" spans="1:12" ht="24" customHeight="1">
      <c r="A196" s="92">
        <v>162</v>
      </c>
      <c r="B196" s="234"/>
      <c r="C196" s="148"/>
      <c r="D196" s="148"/>
      <c r="E196" s="94"/>
      <c r="F196" s="149"/>
      <c r="G196" s="246"/>
      <c r="H196" s="200"/>
      <c r="I196" s="95"/>
      <c r="J196" s="150"/>
      <c r="K196" s="150"/>
      <c r="L196" s="93"/>
    </row>
    <row r="197" spans="1:12" ht="24" customHeight="1">
      <c r="A197" s="92">
        <v>163</v>
      </c>
      <c r="B197" s="234"/>
      <c r="C197" s="148"/>
      <c r="D197" s="148"/>
      <c r="E197" s="94"/>
      <c r="F197" s="149"/>
      <c r="G197" s="246"/>
      <c r="H197" s="200"/>
      <c r="I197" s="95"/>
      <c r="J197" s="150"/>
      <c r="K197" s="150"/>
      <c r="L197" s="93"/>
    </row>
    <row r="198" spans="1:12" ht="24" customHeight="1">
      <c r="A198" s="92">
        <v>164</v>
      </c>
      <c r="B198" s="234"/>
      <c r="C198" s="148"/>
      <c r="D198" s="148"/>
      <c r="E198" s="94"/>
      <c r="F198" s="149"/>
      <c r="G198" s="246"/>
      <c r="H198" s="200"/>
      <c r="I198" s="95"/>
      <c r="J198" s="150"/>
      <c r="K198" s="150"/>
      <c r="L198" s="93"/>
    </row>
    <row r="199" spans="1:12" ht="24" customHeight="1">
      <c r="A199" s="92">
        <v>165</v>
      </c>
      <c r="B199" s="234"/>
      <c r="C199" s="148"/>
      <c r="D199" s="148"/>
      <c r="E199" s="94"/>
      <c r="F199" s="149"/>
      <c r="G199" s="246"/>
      <c r="H199" s="200"/>
      <c r="I199" s="95"/>
      <c r="J199" s="150"/>
      <c r="K199" s="150"/>
      <c r="L199" s="93"/>
    </row>
    <row r="200" spans="1:12" ht="24" customHeight="1">
      <c r="A200" s="92">
        <v>166</v>
      </c>
      <c r="B200" s="234"/>
      <c r="C200" s="148"/>
      <c r="D200" s="148"/>
      <c r="E200" s="94"/>
      <c r="F200" s="149"/>
      <c r="G200" s="246"/>
      <c r="H200" s="200"/>
      <c r="I200" s="95"/>
      <c r="J200" s="150"/>
      <c r="K200" s="150"/>
      <c r="L200" s="93"/>
    </row>
    <row r="201" spans="1:12" ht="24" customHeight="1">
      <c r="A201" s="92">
        <v>167</v>
      </c>
      <c r="B201" s="234"/>
      <c r="C201" s="148"/>
      <c r="D201" s="148"/>
      <c r="E201" s="94"/>
      <c r="F201" s="149"/>
      <c r="G201" s="246"/>
      <c r="H201" s="200"/>
      <c r="I201" s="95"/>
      <c r="J201" s="150"/>
      <c r="K201" s="150"/>
      <c r="L201" s="93"/>
    </row>
    <row r="202" spans="1:12" ht="24" customHeight="1">
      <c r="A202" s="92">
        <v>168</v>
      </c>
      <c r="B202" s="234"/>
      <c r="C202" s="148"/>
      <c r="D202" s="148"/>
      <c r="E202" s="94"/>
      <c r="F202" s="149"/>
      <c r="G202" s="246"/>
      <c r="H202" s="200"/>
      <c r="I202" s="95"/>
      <c r="J202" s="150"/>
      <c r="K202" s="150"/>
      <c r="L202" s="93"/>
    </row>
    <row r="203" spans="1:12" ht="24" customHeight="1">
      <c r="A203" s="92">
        <v>169</v>
      </c>
      <c r="B203" s="234"/>
      <c r="C203" s="148"/>
      <c r="D203" s="148"/>
      <c r="E203" s="94"/>
      <c r="F203" s="149"/>
      <c r="G203" s="246"/>
      <c r="H203" s="200"/>
      <c r="I203" s="95"/>
      <c r="J203" s="150"/>
      <c r="K203" s="150"/>
      <c r="L203" s="93"/>
    </row>
    <row r="204" spans="1:12" ht="24" customHeight="1">
      <c r="A204" s="92">
        <v>170</v>
      </c>
      <c r="B204" s="234"/>
      <c r="C204" s="148"/>
      <c r="D204" s="148"/>
      <c r="E204" s="94"/>
      <c r="F204" s="149"/>
      <c r="G204" s="246"/>
      <c r="H204" s="200"/>
      <c r="I204" s="95"/>
      <c r="J204" s="150"/>
      <c r="K204" s="150"/>
      <c r="L204" s="93"/>
    </row>
    <row r="205" spans="1:12" ht="24" customHeight="1">
      <c r="A205" s="92">
        <v>171</v>
      </c>
      <c r="B205" s="234"/>
      <c r="C205" s="148"/>
      <c r="D205" s="148"/>
      <c r="E205" s="94"/>
      <c r="F205" s="149"/>
      <c r="G205" s="246"/>
      <c r="H205" s="200"/>
      <c r="I205" s="95"/>
      <c r="J205" s="150"/>
      <c r="K205" s="150"/>
      <c r="L205" s="93"/>
    </row>
    <row r="206" spans="1:12" ht="24" customHeight="1">
      <c r="A206" s="92">
        <v>172</v>
      </c>
      <c r="B206" s="234"/>
      <c r="C206" s="148"/>
      <c r="D206" s="148"/>
      <c r="E206" s="94"/>
      <c r="F206" s="149"/>
      <c r="G206" s="246"/>
      <c r="H206" s="200"/>
      <c r="I206" s="95"/>
      <c r="J206" s="150"/>
      <c r="K206" s="150"/>
      <c r="L206" s="93"/>
    </row>
    <row r="207" spans="1:12" ht="24" customHeight="1">
      <c r="A207" s="92">
        <v>173</v>
      </c>
      <c r="B207" s="234"/>
      <c r="C207" s="148"/>
      <c r="D207" s="148"/>
      <c r="E207" s="94"/>
      <c r="F207" s="149"/>
      <c r="G207" s="246"/>
      <c r="H207" s="200"/>
      <c r="I207" s="95"/>
      <c r="J207" s="150"/>
      <c r="K207" s="150"/>
      <c r="L207" s="93"/>
    </row>
    <row r="208" spans="1:12" ht="24" customHeight="1">
      <c r="A208" s="92">
        <v>174</v>
      </c>
      <c r="B208" s="234"/>
      <c r="C208" s="148"/>
      <c r="D208" s="148"/>
      <c r="E208" s="94"/>
      <c r="F208" s="149"/>
      <c r="G208" s="246"/>
      <c r="H208" s="200"/>
      <c r="I208" s="95"/>
      <c r="J208" s="150"/>
      <c r="K208" s="150"/>
      <c r="L208" s="93"/>
    </row>
    <row r="209" spans="1:12" ht="24" customHeight="1">
      <c r="A209" s="92">
        <v>175</v>
      </c>
      <c r="B209" s="234"/>
      <c r="C209" s="148"/>
      <c r="D209" s="148"/>
      <c r="E209" s="94"/>
      <c r="F209" s="149"/>
      <c r="G209" s="246"/>
      <c r="H209" s="200"/>
      <c r="I209" s="95"/>
      <c r="J209" s="150"/>
      <c r="K209" s="150"/>
      <c r="L209" s="93"/>
    </row>
    <row r="210" spans="1:12" ht="24" customHeight="1">
      <c r="A210" s="92">
        <v>176</v>
      </c>
      <c r="B210" s="234"/>
      <c r="C210" s="148"/>
      <c r="D210" s="148"/>
      <c r="E210" s="94"/>
      <c r="F210" s="149"/>
      <c r="G210" s="246"/>
      <c r="H210" s="200"/>
      <c r="I210" s="95"/>
      <c r="J210" s="150"/>
      <c r="K210" s="150"/>
      <c r="L210" s="93"/>
    </row>
    <row r="211" spans="1:12" ht="24" customHeight="1">
      <c r="A211" s="92">
        <v>177</v>
      </c>
      <c r="B211" s="234"/>
      <c r="C211" s="148"/>
      <c r="D211" s="148"/>
      <c r="E211" s="94"/>
      <c r="F211" s="149"/>
      <c r="G211" s="246"/>
      <c r="H211" s="200"/>
      <c r="I211" s="95"/>
      <c r="J211" s="150"/>
      <c r="K211" s="150"/>
      <c r="L211" s="93"/>
    </row>
    <row r="212" spans="1:12" ht="24" customHeight="1">
      <c r="A212" s="92">
        <v>178</v>
      </c>
      <c r="B212" s="234"/>
      <c r="C212" s="148"/>
      <c r="D212" s="148"/>
      <c r="E212" s="94"/>
      <c r="F212" s="149"/>
      <c r="G212" s="246"/>
      <c r="H212" s="200"/>
      <c r="I212" s="95"/>
      <c r="J212" s="150"/>
      <c r="K212" s="150"/>
      <c r="L212" s="93"/>
    </row>
    <row r="213" spans="1:12" ht="24" customHeight="1">
      <c r="A213" s="92">
        <v>179</v>
      </c>
      <c r="B213" s="234"/>
      <c r="C213" s="148"/>
      <c r="D213" s="148"/>
      <c r="E213" s="94"/>
      <c r="F213" s="149"/>
      <c r="G213" s="246"/>
      <c r="H213" s="200"/>
      <c r="I213" s="95"/>
      <c r="J213" s="150"/>
      <c r="K213" s="150"/>
      <c r="L213" s="93"/>
    </row>
    <row r="214" spans="1:12" ht="24" customHeight="1">
      <c r="A214" s="92">
        <v>180</v>
      </c>
      <c r="B214" s="234"/>
      <c r="C214" s="148"/>
      <c r="D214" s="148"/>
      <c r="E214" s="94"/>
      <c r="F214" s="149"/>
      <c r="G214" s="246"/>
      <c r="H214" s="200"/>
      <c r="I214" s="95"/>
      <c r="J214" s="150"/>
      <c r="K214" s="150"/>
      <c r="L214" s="93"/>
    </row>
    <row r="215" spans="1:12" ht="24" customHeight="1">
      <c r="A215" s="92">
        <v>181</v>
      </c>
      <c r="B215" s="234"/>
      <c r="C215" s="148"/>
      <c r="D215" s="148"/>
      <c r="E215" s="94"/>
      <c r="F215" s="149"/>
      <c r="G215" s="246"/>
      <c r="H215" s="200"/>
      <c r="I215" s="95"/>
      <c r="J215" s="150"/>
      <c r="K215" s="150"/>
      <c r="L215" s="93"/>
    </row>
    <row r="216" spans="1:12" ht="24" customHeight="1">
      <c r="A216" s="92">
        <v>182</v>
      </c>
      <c r="B216" s="234"/>
      <c r="C216" s="148"/>
      <c r="D216" s="148"/>
      <c r="E216" s="94"/>
      <c r="F216" s="149"/>
      <c r="G216" s="246"/>
      <c r="H216" s="200"/>
      <c r="I216" s="95"/>
      <c r="J216" s="150"/>
      <c r="K216" s="150"/>
      <c r="L216" s="93"/>
    </row>
    <row r="217" spans="1:12" ht="24" customHeight="1">
      <c r="A217" s="92">
        <v>183</v>
      </c>
      <c r="B217" s="234"/>
      <c r="C217" s="148"/>
      <c r="D217" s="148"/>
      <c r="E217" s="94"/>
      <c r="F217" s="149"/>
      <c r="G217" s="246"/>
      <c r="H217" s="200"/>
      <c r="I217" s="95"/>
      <c r="J217" s="150"/>
      <c r="K217" s="150"/>
      <c r="L217" s="93"/>
    </row>
    <row r="218" spans="1:12" ht="24" customHeight="1">
      <c r="A218" s="92">
        <v>184</v>
      </c>
      <c r="B218" s="234"/>
      <c r="C218" s="148"/>
      <c r="D218" s="148"/>
      <c r="E218" s="94"/>
      <c r="F218" s="149"/>
      <c r="G218" s="246"/>
      <c r="H218" s="200"/>
      <c r="I218" s="95"/>
      <c r="J218" s="150"/>
      <c r="K218" s="150"/>
      <c r="L218" s="93"/>
    </row>
    <row r="219" spans="1:12" ht="24" customHeight="1">
      <c r="A219" s="92">
        <v>185</v>
      </c>
      <c r="B219" s="234"/>
      <c r="C219" s="148"/>
      <c r="D219" s="148"/>
      <c r="E219" s="94"/>
      <c r="F219" s="149"/>
      <c r="G219" s="246"/>
      <c r="H219" s="200"/>
      <c r="I219" s="95"/>
      <c r="J219" s="150"/>
      <c r="K219" s="150"/>
      <c r="L219" s="93"/>
    </row>
    <row r="220" spans="1:12" ht="24" customHeight="1">
      <c r="A220" s="92">
        <v>186</v>
      </c>
      <c r="B220" s="234"/>
      <c r="C220" s="148"/>
      <c r="D220" s="148"/>
      <c r="E220" s="94"/>
      <c r="F220" s="149"/>
      <c r="G220" s="246"/>
      <c r="H220" s="200"/>
      <c r="I220" s="95"/>
      <c r="J220" s="150"/>
      <c r="K220" s="150"/>
      <c r="L220" s="93"/>
    </row>
    <row r="221" spans="1:12" ht="24" customHeight="1">
      <c r="A221" s="92">
        <v>187</v>
      </c>
      <c r="B221" s="234"/>
      <c r="C221" s="148"/>
      <c r="D221" s="148"/>
      <c r="E221" s="94"/>
      <c r="F221" s="149"/>
      <c r="G221" s="246"/>
      <c r="H221" s="200"/>
      <c r="I221" s="95"/>
      <c r="J221" s="150"/>
      <c r="K221" s="150"/>
      <c r="L221" s="93"/>
    </row>
    <row r="222" spans="1:12" ht="24" customHeight="1">
      <c r="A222" s="92">
        <v>188</v>
      </c>
      <c r="B222" s="234"/>
      <c r="C222" s="148"/>
      <c r="D222" s="148"/>
      <c r="E222" s="94"/>
      <c r="F222" s="149"/>
      <c r="G222" s="246"/>
      <c r="H222" s="200"/>
      <c r="I222" s="95"/>
      <c r="J222" s="150"/>
      <c r="K222" s="150"/>
      <c r="L222" s="93"/>
    </row>
    <row r="223" spans="1:12" ht="24" customHeight="1">
      <c r="A223" s="92">
        <v>261</v>
      </c>
      <c r="B223" s="234"/>
      <c r="C223" s="148"/>
      <c r="D223" s="148"/>
      <c r="E223" s="94"/>
      <c r="F223" s="149"/>
      <c r="G223" s="246"/>
      <c r="H223" s="200"/>
      <c r="I223" s="95"/>
      <c r="J223" s="150"/>
      <c r="K223" s="150"/>
      <c r="L223" s="93"/>
    </row>
    <row r="224" spans="1:12" ht="24" customHeight="1">
      <c r="A224" s="92">
        <v>262</v>
      </c>
      <c r="B224" s="234"/>
      <c r="C224" s="148"/>
      <c r="D224" s="148"/>
      <c r="E224" s="94"/>
      <c r="F224" s="149"/>
      <c r="G224" s="246"/>
      <c r="H224" s="200"/>
      <c r="I224" s="95"/>
      <c r="J224" s="150"/>
      <c r="K224" s="150"/>
      <c r="L224" s="93"/>
    </row>
    <row r="225" spans="1:12" ht="24" customHeight="1">
      <c r="A225" s="92">
        <v>263</v>
      </c>
      <c r="B225" s="234"/>
      <c r="C225" s="148"/>
      <c r="D225" s="148"/>
      <c r="E225" s="94"/>
      <c r="F225" s="149"/>
      <c r="G225" s="246"/>
      <c r="H225" s="200"/>
      <c r="I225" s="95"/>
      <c r="J225" s="150"/>
      <c r="K225" s="150"/>
      <c r="L225" s="93"/>
    </row>
    <row r="226" spans="1:12" ht="24" customHeight="1">
      <c r="A226" s="92">
        <v>264</v>
      </c>
      <c r="B226" s="234"/>
      <c r="C226" s="148"/>
      <c r="D226" s="148"/>
      <c r="E226" s="94"/>
      <c r="F226" s="149"/>
      <c r="G226" s="246"/>
      <c r="H226" s="200"/>
      <c r="I226" s="95"/>
      <c r="J226" s="150"/>
      <c r="K226" s="150"/>
      <c r="L226" s="93"/>
    </row>
    <row r="227" spans="1:12" ht="24" customHeight="1">
      <c r="A227" s="92">
        <v>265</v>
      </c>
      <c r="B227" s="234"/>
      <c r="C227" s="148"/>
      <c r="D227" s="148"/>
      <c r="E227" s="94"/>
      <c r="F227" s="149"/>
      <c r="G227" s="246"/>
      <c r="H227" s="200"/>
      <c r="I227" s="95"/>
      <c r="J227" s="150"/>
      <c r="K227" s="150"/>
      <c r="L227" s="93"/>
    </row>
    <row r="228" spans="1:12" ht="24" customHeight="1">
      <c r="A228" s="92">
        <v>266</v>
      </c>
      <c r="B228" s="234"/>
      <c r="C228" s="148"/>
      <c r="D228" s="148"/>
      <c r="E228" s="94"/>
      <c r="F228" s="149"/>
      <c r="G228" s="246"/>
      <c r="H228" s="200"/>
      <c r="I228" s="95"/>
      <c r="J228" s="150"/>
      <c r="K228" s="150"/>
      <c r="L228" s="93"/>
    </row>
    <row r="229" spans="1:12" ht="24" customHeight="1">
      <c r="A229" s="92">
        <v>267</v>
      </c>
      <c r="B229" s="234"/>
      <c r="C229" s="148"/>
      <c r="D229" s="148"/>
      <c r="E229" s="94"/>
      <c r="F229" s="149"/>
      <c r="G229" s="246"/>
      <c r="H229" s="200"/>
      <c r="I229" s="95"/>
      <c r="J229" s="150"/>
      <c r="K229" s="150"/>
      <c r="L229" s="93"/>
    </row>
    <row r="230" spans="1:12" ht="24" customHeight="1">
      <c r="A230" s="92">
        <v>268</v>
      </c>
      <c r="B230" s="234"/>
      <c r="C230" s="148"/>
      <c r="D230" s="148"/>
      <c r="E230" s="94"/>
      <c r="F230" s="149"/>
      <c r="G230" s="246"/>
      <c r="H230" s="200"/>
      <c r="I230" s="95"/>
      <c r="J230" s="150"/>
      <c r="K230" s="150"/>
      <c r="L230" s="93"/>
    </row>
    <row r="231" spans="1:12" ht="24" customHeight="1">
      <c r="A231" s="92">
        <v>269</v>
      </c>
      <c r="B231" s="234"/>
      <c r="C231" s="148"/>
      <c r="D231" s="148"/>
      <c r="E231" s="94"/>
      <c r="F231" s="149"/>
      <c r="G231" s="246"/>
      <c r="H231" s="200"/>
      <c r="I231" s="95"/>
      <c r="J231" s="150"/>
      <c r="K231" s="150"/>
      <c r="L231" s="93"/>
    </row>
    <row r="232" spans="1:12" ht="24" customHeight="1">
      <c r="A232" s="92">
        <v>270</v>
      </c>
      <c r="B232" s="234"/>
      <c r="C232" s="148"/>
      <c r="D232" s="148"/>
      <c r="E232" s="94"/>
      <c r="F232" s="149"/>
      <c r="G232" s="246"/>
      <c r="H232" s="200"/>
      <c r="I232" s="95"/>
      <c r="J232" s="150"/>
      <c r="K232" s="150"/>
      <c r="L232" s="93"/>
    </row>
    <row r="233" spans="1:12" ht="24" customHeight="1">
      <c r="A233" s="92">
        <v>271</v>
      </c>
      <c r="B233" s="234"/>
      <c r="C233" s="148"/>
      <c r="D233" s="148"/>
      <c r="E233" s="94"/>
      <c r="F233" s="149"/>
      <c r="G233" s="246"/>
      <c r="H233" s="200"/>
      <c r="I233" s="95"/>
      <c r="J233" s="150"/>
      <c r="K233" s="150"/>
      <c r="L233" s="93"/>
    </row>
    <row r="234" spans="1:12" ht="24" customHeight="1">
      <c r="A234" s="92">
        <v>272</v>
      </c>
      <c r="B234" s="234"/>
      <c r="C234" s="148"/>
      <c r="D234" s="148"/>
      <c r="E234" s="94"/>
      <c r="F234" s="149"/>
      <c r="G234" s="246"/>
      <c r="H234" s="200"/>
      <c r="I234" s="95"/>
      <c r="J234" s="150"/>
      <c r="K234" s="150"/>
      <c r="L234" s="93"/>
    </row>
    <row r="235" spans="1:12" ht="24" customHeight="1">
      <c r="A235" s="92">
        <v>273</v>
      </c>
      <c r="B235" s="234"/>
      <c r="C235" s="148"/>
      <c r="D235" s="148"/>
      <c r="E235" s="94"/>
      <c r="F235" s="149"/>
      <c r="G235" s="246"/>
      <c r="H235" s="200"/>
      <c r="I235" s="95"/>
      <c r="J235" s="150"/>
      <c r="K235" s="150"/>
      <c r="L235" s="93"/>
    </row>
    <row r="236" spans="1:12" ht="24" customHeight="1">
      <c r="A236" s="92">
        <v>279</v>
      </c>
      <c r="B236" s="234"/>
      <c r="C236" s="148"/>
      <c r="D236" s="148"/>
      <c r="E236" s="94"/>
      <c r="F236" s="149"/>
      <c r="G236" s="246"/>
      <c r="H236" s="200"/>
      <c r="I236" s="95"/>
      <c r="J236" s="150"/>
      <c r="K236" s="150"/>
      <c r="L236" s="93"/>
    </row>
    <row r="237" spans="1:12" ht="24" customHeight="1">
      <c r="A237" s="92">
        <v>280</v>
      </c>
      <c r="B237" s="234"/>
      <c r="C237" s="148"/>
      <c r="D237" s="148"/>
      <c r="E237" s="94"/>
      <c r="F237" s="149"/>
      <c r="G237" s="246"/>
      <c r="H237" s="200"/>
      <c r="I237" s="95"/>
      <c r="J237" s="150"/>
      <c r="K237" s="150"/>
      <c r="L237" s="93"/>
    </row>
    <row r="238" spans="1:12" ht="24" customHeight="1">
      <c r="A238" s="92">
        <v>281</v>
      </c>
      <c r="B238" s="234"/>
      <c r="C238" s="148"/>
      <c r="D238" s="148"/>
      <c r="E238" s="94"/>
      <c r="F238" s="149"/>
      <c r="G238" s="246"/>
      <c r="H238" s="200"/>
      <c r="I238" s="95"/>
      <c r="J238" s="150"/>
      <c r="K238" s="150"/>
      <c r="L238" s="93"/>
    </row>
    <row r="239" spans="1:12" ht="24" customHeight="1">
      <c r="A239" s="92">
        <v>282</v>
      </c>
      <c r="B239" s="234"/>
      <c r="C239" s="148"/>
      <c r="D239" s="148"/>
      <c r="E239" s="94"/>
      <c r="F239" s="149"/>
      <c r="G239" s="246"/>
      <c r="H239" s="200"/>
      <c r="I239" s="95"/>
      <c r="J239" s="150"/>
      <c r="K239" s="150"/>
      <c r="L239" s="93"/>
    </row>
    <row r="240" spans="1:12" ht="24" customHeight="1">
      <c r="A240" s="92">
        <v>286</v>
      </c>
      <c r="B240" s="234"/>
      <c r="C240" s="148"/>
      <c r="D240" s="148"/>
      <c r="E240" s="94"/>
      <c r="F240" s="149"/>
      <c r="G240" s="246"/>
      <c r="H240" s="200"/>
      <c r="I240" s="95"/>
      <c r="J240" s="150"/>
      <c r="K240" s="150"/>
      <c r="L240" s="93"/>
    </row>
    <row r="241" spans="1:12" ht="24" customHeight="1">
      <c r="A241" s="92">
        <v>287</v>
      </c>
      <c r="B241" s="234"/>
      <c r="C241" s="148"/>
      <c r="D241" s="148"/>
      <c r="E241" s="94"/>
      <c r="F241" s="149"/>
      <c r="G241" s="246"/>
      <c r="H241" s="200"/>
      <c r="I241" s="95"/>
      <c r="J241" s="150"/>
      <c r="K241" s="150"/>
      <c r="L241" s="93"/>
    </row>
    <row r="242" spans="1:12" ht="24" customHeight="1">
      <c r="A242" s="92">
        <v>288</v>
      </c>
      <c r="B242" s="234"/>
      <c r="C242" s="148"/>
      <c r="D242" s="148"/>
      <c r="E242" s="94"/>
      <c r="F242" s="149"/>
      <c r="G242" s="246"/>
      <c r="H242" s="200"/>
      <c r="I242" s="95"/>
      <c r="J242" s="150"/>
      <c r="K242" s="150"/>
      <c r="L242" s="93"/>
    </row>
    <row r="243" spans="1:12" ht="24" customHeight="1">
      <c r="A243" s="92">
        <v>289</v>
      </c>
      <c r="B243" s="234"/>
      <c r="C243" s="148"/>
      <c r="D243" s="148"/>
      <c r="E243" s="94"/>
      <c r="F243" s="149"/>
      <c r="G243" s="246"/>
      <c r="H243" s="200"/>
      <c r="I243" s="95"/>
      <c r="J243" s="150"/>
      <c r="K243" s="150"/>
      <c r="L243" s="93"/>
    </row>
    <row r="244" spans="1:12" ht="24" customHeight="1">
      <c r="A244" s="92">
        <v>290</v>
      </c>
      <c r="B244" s="234"/>
      <c r="C244" s="148"/>
      <c r="D244" s="148"/>
      <c r="E244" s="94"/>
      <c r="F244" s="149"/>
      <c r="G244" s="246"/>
      <c r="H244" s="200"/>
      <c r="I244" s="95"/>
      <c r="J244" s="150"/>
      <c r="K244" s="150"/>
      <c r="L244" s="93"/>
    </row>
    <row r="245" spans="1:12" ht="24" customHeight="1">
      <c r="A245" s="92">
        <v>291</v>
      </c>
      <c r="B245" s="234"/>
      <c r="C245" s="148"/>
      <c r="D245" s="148"/>
      <c r="E245" s="94"/>
      <c r="F245" s="149"/>
      <c r="G245" s="246"/>
      <c r="H245" s="200"/>
      <c r="I245" s="95"/>
      <c r="J245" s="150"/>
      <c r="K245" s="150"/>
      <c r="L245" s="93"/>
    </row>
    <row r="246" spans="1:12" ht="24" customHeight="1">
      <c r="A246" s="92">
        <v>292</v>
      </c>
      <c r="B246" s="234"/>
      <c r="C246" s="148"/>
      <c r="D246" s="148"/>
      <c r="E246" s="94"/>
      <c r="F246" s="149"/>
      <c r="G246" s="246"/>
      <c r="H246" s="200"/>
      <c r="I246" s="95"/>
      <c r="J246" s="150"/>
      <c r="K246" s="150"/>
      <c r="L246" s="93"/>
    </row>
    <row r="247" spans="1:12" ht="24" customHeight="1">
      <c r="A247" s="92">
        <v>293</v>
      </c>
      <c r="B247" s="234"/>
      <c r="C247" s="148"/>
      <c r="D247" s="148"/>
      <c r="E247" s="94"/>
      <c r="F247" s="149"/>
      <c r="G247" s="246"/>
      <c r="H247" s="200"/>
      <c r="I247" s="95"/>
      <c r="J247" s="150"/>
      <c r="K247" s="150"/>
      <c r="L247" s="93"/>
    </row>
    <row r="248" spans="1:12" ht="24" customHeight="1">
      <c r="A248" s="92">
        <v>294</v>
      </c>
      <c r="B248" s="234"/>
      <c r="C248" s="148"/>
      <c r="D248" s="148"/>
      <c r="E248" s="94"/>
      <c r="F248" s="149"/>
      <c r="G248" s="246"/>
      <c r="H248" s="200"/>
      <c r="I248" s="95"/>
      <c r="J248" s="150"/>
      <c r="K248" s="150"/>
      <c r="L248" s="93"/>
    </row>
    <row r="249" spans="1:12" ht="24" customHeight="1">
      <c r="A249" s="92">
        <v>295</v>
      </c>
      <c r="B249" s="234"/>
      <c r="C249" s="148"/>
      <c r="D249" s="148"/>
      <c r="E249" s="94"/>
      <c r="F249" s="149"/>
      <c r="G249" s="246"/>
      <c r="H249" s="200"/>
      <c r="I249" s="95"/>
      <c r="J249" s="150"/>
      <c r="K249" s="150"/>
      <c r="L249" s="93"/>
    </row>
    <row r="250" spans="1:12" ht="24" customHeight="1">
      <c r="A250" s="92">
        <v>296</v>
      </c>
      <c r="B250" s="234"/>
      <c r="C250" s="148"/>
      <c r="D250" s="148"/>
      <c r="E250" s="94"/>
      <c r="F250" s="149"/>
      <c r="G250" s="246"/>
      <c r="H250" s="200"/>
      <c r="I250" s="95"/>
      <c r="J250" s="150"/>
      <c r="K250" s="150"/>
      <c r="L250" s="93"/>
    </row>
    <row r="251" spans="1:12" ht="24" customHeight="1">
      <c r="A251" s="92">
        <v>297</v>
      </c>
      <c r="B251" s="234"/>
      <c r="C251" s="148"/>
      <c r="D251" s="148"/>
      <c r="E251" s="94"/>
      <c r="F251" s="149"/>
      <c r="G251" s="246"/>
      <c r="H251" s="200"/>
      <c r="I251" s="95"/>
      <c r="J251" s="150"/>
      <c r="K251" s="150"/>
      <c r="L251" s="93"/>
    </row>
    <row r="252" spans="1:12" ht="24" customHeight="1">
      <c r="A252" s="92">
        <v>298</v>
      </c>
      <c r="B252" s="234"/>
      <c r="C252" s="148"/>
      <c r="D252" s="148"/>
      <c r="E252" s="94"/>
      <c r="F252" s="149"/>
      <c r="G252" s="246"/>
      <c r="H252" s="200"/>
      <c r="I252" s="95"/>
      <c r="J252" s="150"/>
      <c r="K252" s="150"/>
      <c r="L252" s="93"/>
    </row>
    <row r="253" spans="1:12" ht="24" customHeight="1">
      <c r="A253" s="92">
        <v>299</v>
      </c>
      <c r="B253" s="234"/>
      <c r="C253" s="148"/>
      <c r="D253" s="148"/>
      <c r="E253" s="94"/>
      <c r="F253" s="149"/>
      <c r="G253" s="246"/>
      <c r="H253" s="200"/>
      <c r="I253" s="95"/>
      <c r="J253" s="150"/>
      <c r="K253" s="150"/>
      <c r="L253" s="93"/>
    </row>
    <row r="254" spans="1:12" ht="24" customHeight="1">
      <c r="A254" s="92">
        <v>300</v>
      </c>
      <c r="B254" s="234"/>
      <c r="C254" s="148"/>
      <c r="D254" s="148"/>
      <c r="E254" s="94"/>
      <c r="F254" s="149"/>
      <c r="G254" s="246"/>
      <c r="H254" s="200"/>
      <c r="I254" s="95"/>
      <c r="J254" s="150"/>
      <c r="K254" s="150"/>
      <c r="L254" s="93"/>
    </row>
    <row r="255" spans="1:12" ht="24" customHeight="1">
      <c r="A255" s="92">
        <v>301</v>
      </c>
      <c r="B255" s="234"/>
      <c r="C255" s="148"/>
      <c r="D255" s="148"/>
      <c r="E255" s="94"/>
      <c r="F255" s="149"/>
      <c r="G255" s="246"/>
      <c r="H255" s="200"/>
      <c r="I255" s="95"/>
      <c r="J255" s="150"/>
      <c r="K255" s="150"/>
      <c r="L255" s="93"/>
    </row>
    <row r="256" spans="1:12" ht="24" customHeight="1">
      <c r="A256" s="92">
        <v>302</v>
      </c>
      <c r="B256" s="234"/>
      <c r="C256" s="148"/>
      <c r="D256" s="148"/>
      <c r="E256" s="94"/>
      <c r="F256" s="149"/>
      <c r="G256" s="246"/>
      <c r="H256" s="200"/>
      <c r="I256" s="95"/>
      <c r="J256" s="150"/>
      <c r="K256" s="150"/>
      <c r="L256" s="93"/>
    </row>
    <row r="257" spans="1:12" ht="24" customHeight="1">
      <c r="A257" s="92">
        <v>303</v>
      </c>
      <c r="B257" s="234"/>
      <c r="C257" s="148"/>
      <c r="D257" s="148"/>
      <c r="E257" s="94"/>
      <c r="F257" s="149"/>
      <c r="G257" s="246"/>
      <c r="H257" s="200"/>
      <c r="I257" s="95"/>
      <c r="J257" s="150"/>
      <c r="K257" s="150"/>
      <c r="L257" s="93"/>
    </row>
    <row r="258" spans="1:12" ht="24" customHeight="1">
      <c r="A258" s="92">
        <v>304</v>
      </c>
      <c r="B258" s="234"/>
      <c r="C258" s="148"/>
      <c r="D258" s="148"/>
      <c r="E258" s="94"/>
      <c r="F258" s="149"/>
      <c r="G258" s="246"/>
      <c r="H258" s="200"/>
      <c r="I258" s="95"/>
      <c r="J258" s="150"/>
      <c r="K258" s="150"/>
      <c r="L258" s="93"/>
    </row>
    <row r="259" spans="1:12" ht="24" customHeight="1">
      <c r="A259" s="92">
        <v>305</v>
      </c>
      <c r="B259" s="234"/>
      <c r="C259" s="148"/>
      <c r="D259" s="148"/>
      <c r="E259" s="94"/>
      <c r="F259" s="149"/>
      <c r="G259" s="246"/>
      <c r="H259" s="200"/>
      <c r="I259" s="95"/>
      <c r="J259" s="150"/>
      <c r="K259" s="150"/>
      <c r="L259" s="93"/>
    </row>
    <row r="260" spans="1:12" ht="24" customHeight="1">
      <c r="A260" s="92">
        <v>306</v>
      </c>
      <c r="B260" s="234"/>
      <c r="C260" s="148"/>
      <c r="D260" s="148"/>
      <c r="E260" s="94"/>
      <c r="F260" s="149"/>
      <c r="G260" s="246"/>
      <c r="H260" s="200"/>
      <c r="I260" s="95"/>
      <c r="J260" s="150"/>
      <c r="K260" s="150"/>
      <c r="L260" s="93"/>
    </row>
    <row r="261" spans="1:12" ht="24" customHeight="1">
      <c r="A261" s="92">
        <v>307</v>
      </c>
      <c r="B261" s="234"/>
      <c r="C261" s="148"/>
      <c r="D261" s="148"/>
      <c r="E261" s="94"/>
      <c r="F261" s="149"/>
      <c r="G261" s="246"/>
      <c r="H261" s="200"/>
      <c r="I261" s="95"/>
      <c r="J261" s="150"/>
      <c r="K261" s="150"/>
      <c r="L261" s="93"/>
    </row>
    <row r="262" spans="1:12" ht="24" customHeight="1">
      <c r="A262" s="92">
        <v>480</v>
      </c>
      <c r="B262" s="234"/>
      <c r="C262" s="148"/>
      <c r="D262" s="148"/>
      <c r="E262" s="94"/>
      <c r="F262" s="149"/>
      <c r="G262" s="246"/>
      <c r="H262" s="200"/>
      <c r="I262" s="95"/>
      <c r="J262" s="150"/>
      <c r="K262" s="150"/>
      <c r="L262" s="93"/>
    </row>
    <row r="263" spans="1:12" ht="24" customHeight="1">
      <c r="A263" s="92">
        <v>481</v>
      </c>
      <c r="B263" s="234"/>
      <c r="C263" s="148"/>
      <c r="D263" s="148"/>
      <c r="E263" s="94"/>
      <c r="F263" s="149"/>
      <c r="G263" s="246"/>
      <c r="H263" s="200"/>
      <c r="I263" s="95"/>
      <c r="J263" s="150"/>
      <c r="K263" s="150"/>
      <c r="L263" s="93"/>
    </row>
    <row r="264" spans="1:12" ht="24" customHeight="1">
      <c r="A264" s="92">
        <v>482</v>
      </c>
      <c r="B264" s="234"/>
      <c r="C264" s="148"/>
      <c r="D264" s="148"/>
      <c r="E264" s="94"/>
      <c r="F264" s="149"/>
      <c r="G264" s="246"/>
      <c r="H264" s="200"/>
      <c r="I264" s="95"/>
      <c r="J264" s="150"/>
      <c r="K264" s="150"/>
      <c r="L264" s="93"/>
    </row>
    <row r="265" spans="1:12" ht="24" customHeight="1">
      <c r="A265" s="92">
        <v>483</v>
      </c>
      <c r="B265" s="234"/>
      <c r="C265" s="148"/>
      <c r="D265" s="148"/>
      <c r="E265" s="94"/>
      <c r="F265" s="149"/>
      <c r="G265" s="246"/>
      <c r="H265" s="200"/>
      <c r="I265" s="95"/>
      <c r="J265" s="150"/>
      <c r="K265" s="150"/>
      <c r="L265" s="93"/>
    </row>
    <row r="266" spans="1:12" ht="24" customHeight="1">
      <c r="A266" s="92">
        <v>484</v>
      </c>
      <c r="B266" s="234"/>
      <c r="C266" s="148"/>
      <c r="D266" s="148"/>
      <c r="E266" s="94"/>
      <c r="F266" s="149"/>
      <c r="G266" s="246"/>
      <c r="H266" s="200"/>
      <c r="I266" s="95"/>
      <c r="J266" s="150"/>
      <c r="K266" s="150"/>
      <c r="L266" s="93"/>
    </row>
    <row r="267" spans="1:12" ht="24" customHeight="1">
      <c r="A267" s="92">
        <v>485</v>
      </c>
      <c r="B267" s="234"/>
      <c r="C267" s="148"/>
      <c r="D267" s="148"/>
      <c r="E267" s="94"/>
      <c r="F267" s="149"/>
      <c r="G267" s="246"/>
      <c r="H267" s="200"/>
      <c r="I267" s="95"/>
      <c r="J267" s="150"/>
      <c r="K267" s="150"/>
      <c r="L267" s="93"/>
    </row>
    <row r="268" spans="1:12" ht="24" customHeight="1">
      <c r="A268" s="92">
        <v>486</v>
      </c>
      <c r="B268" s="234"/>
      <c r="C268" s="148"/>
      <c r="D268" s="148"/>
      <c r="E268" s="94"/>
      <c r="F268" s="149"/>
      <c r="G268" s="246"/>
      <c r="H268" s="200"/>
      <c r="I268" s="95"/>
      <c r="J268" s="150"/>
      <c r="K268" s="150"/>
      <c r="L268" s="93"/>
    </row>
    <row r="269" spans="1:12" ht="24" customHeight="1">
      <c r="A269" s="92">
        <v>487</v>
      </c>
      <c r="B269" s="234"/>
      <c r="C269" s="148"/>
      <c r="D269" s="148"/>
      <c r="E269" s="94"/>
      <c r="F269" s="149"/>
      <c r="G269" s="246"/>
      <c r="H269" s="200"/>
      <c r="I269" s="95"/>
      <c r="J269" s="150"/>
      <c r="K269" s="150"/>
      <c r="L269" s="93"/>
    </row>
    <row r="270" spans="1:12" ht="24" customHeight="1">
      <c r="A270" s="92">
        <v>488</v>
      </c>
      <c r="B270" s="234"/>
      <c r="C270" s="148"/>
      <c r="D270" s="148"/>
      <c r="E270" s="94"/>
      <c r="F270" s="149"/>
      <c r="G270" s="246"/>
      <c r="H270" s="200"/>
      <c r="I270" s="95"/>
      <c r="J270" s="150"/>
      <c r="K270" s="150"/>
      <c r="L270" s="93"/>
    </row>
    <row r="271" spans="1:12" ht="24" customHeight="1">
      <c r="A271" s="92">
        <v>489</v>
      </c>
      <c r="B271" s="234"/>
      <c r="C271" s="148"/>
      <c r="D271" s="148"/>
      <c r="E271" s="94"/>
      <c r="F271" s="149"/>
      <c r="G271" s="246"/>
      <c r="H271" s="200"/>
      <c r="I271" s="95"/>
      <c r="J271" s="150"/>
      <c r="K271" s="150"/>
      <c r="L271" s="93"/>
    </row>
    <row r="272" spans="1:12" ht="24" customHeight="1">
      <c r="A272" s="92">
        <v>490</v>
      </c>
      <c r="B272" s="234"/>
      <c r="C272" s="148"/>
      <c r="D272" s="148"/>
      <c r="E272" s="94"/>
      <c r="F272" s="149"/>
      <c r="G272" s="246"/>
      <c r="H272" s="200"/>
      <c r="I272" s="95"/>
      <c r="J272" s="150"/>
      <c r="K272" s="150"/>
      <c r="L272" s="93"/>
    </row>
    <row r="273" spans="1:12" ht="24" customHeight="1">
      <c r="A273" s="92">
        <v>491</v>
      </c>
      <c r="B273" s="234"/>
      <c r="C273" s="148"/>
      <c r="D273" s="148"/>
      <c r="E273" s="94"/>
      <c r="F273" s="149"/>
      <c r="G273" s="246"/>
      <c r="H273" s="200"/>
      <c r="I273" s="95"/>
      <c r="J273" s="150"/>
      <c r="K273" s="150"/>
      <c r="L273" s="93"/>
    </row>
    <row r="274" spans="1:12" ht="24" customHeight="1">
      <c r="A274" s="92">
        <v>492</v>
      </c>
      <c r="B274" s="234"/>
      <c r="C274" s="148"/>
      <c r="D274" s="148"/>
      <c r="E274" s="94"/>
      <c r="F274" s="149"/>
      <c r="G274" s="246"/>
      <c r="H274" s="200"/>
      <c r="I274" s="95"/>
      <c r="J274" s="150"/>
      <c r="K274" s="150"/>
      <c r="L274" s="93"/>
    </row>
    <row r="275" spans="1:12" ht="24" customHeight="1">
      <c r="A275" s="92">
        <v>493</v>
      </c>
      <c r="B275" s="234"/>
      <c r="C275" s="148"/>
      <c r="D275" s="148"/>
      <c r="E275" s="94"/>
      <c r="F275" s="149"/>
      <c r="G275" s="246"/>
      <c r="H275" s="200"/>
      <c r="I275" s="95"/>
      <c r="J275" s="150"/>
      <c r="K275" s="150"/>
      <c r="L275" s="93"/>
    </row>
    <row r="276" spans="1:12" ht="24" customHeight="1">
      <c r="A276" s="92">
        <v>494</v>
      </c>
      <c r="B276" s="234"/>
      <c r="C276" s="148"/>
      <c r="D276" s="148"/>
      <c r="E276" s="94"/>
      <c r="F276" s="149"/>
      <c r="G276" s="246"/>
      <c r="H276" s="200"/>
      <c r="I276" s="95"/>
      <c r="J276" s="150"/>
      <c r="K276" s="150"/>
      <c r="L276" s="93"/>
    </row>
    <row r="277" spans="1:12" ht="24" customHeight="1">
      <c r="A277" s="92">
        <v>495</v>
      </c>
      <c r="B277" s="234"/>
      <c r="C277" s="148"/>
      <c r="D277" s="148"/>
      <c r="E277" s="94"/>
      <c r="F277" s="149"/>
      <c r="G277" s="246"/>
      <c r="H277" s="200"/>
      <c r="I277" s="95"/>
      <c r="J277" s="150"/>
      <c r="K277" s="150"/>
      <c r="L277" s="93"/>
    </row>
    <row r="278" spans="1:12" ht="24" customHeight="1">
      <c r="A278" s="92">
        <v>496</v>
      </c>
      <c r="B278" s="234"/>
      <c r="C278" s="148"/>
      <c r="D278" s="148"/>
      <c r="E278" s="94"/>
      <c r="F278" s="149"/>
      <c r="G278" s="246"/>
      <c r="H278" s="200"/>
      <c r="I278" s="95"/>
      <c r="J278" s="150"/>
      <c r="K278" s="150"/>
      <c r="L278" s="93"/>
    </row>
    <row r="279" spans="1:12" ht="24" customHeight="1">
      <c r="A279" s="92">
        <v>497</v>
      </c>
      <c r="B279" s="234"/>
      <c r="C279" s="148"/>
      <c r="D279" s="148"/>
      <c r="E279" s="94"/>
      <c r="F279" s="149"/>
      <c r="G279" s="246"/>
      <c r="H279" s="200"/>
      <c r="I279" s="95"/>
      <c r="J279" s="150"/>
      <c r="K279" s="150"/>
      <c r="L279" s="93"/>
    </row>
    <row r="280" spans="1:12" ht="24" customHeight="1">
      <c r="A280" s="92">
        <v>498</v>
      </c>
      <c r="B280" s="234"/>
      <c r="C280" s="148"/>
      <c r="D280" s="148"/>
      <c r="E280" s="94"/>
      <c r="F280" s="149"/>
      <c r="G280" s="246"/>
      <c r="H280" s="200"/>
      <c r="I280" s="95"/>
      <c r="J280" s="150"/>
      <c r="K280" s="150"/>
      <c r="L280" s="93"/>
    </row>
    <row r="281" spans="1:12" ht="24" customHeight="1">
      <c r="A281" s="92">
        <v>499</v>
      </c>
      <c r="B281" s="234"/>
      <c r="C281" s="148"/>
      <c r="D281" s="148"/>
      <c r="E281" s="94"/>
      <c r="F281" s="149"/>
      <c r="G281" s="246"/>
      <c r="H281" s="200"/>
      <c r="I281" s="95"/>
      <c r="J281" s="150"/>
      <c r="K281" s="150"/>
      <c r="L281" s="93"/>
    </row>
    <row r="282" spans="1:12" ht="24" customHeight="1">
      <c r="A282" s="92">
        <v>500</v>
      </c>
      <c r="B282" s="234"/>
      <c r="C282" s="148"/>
      <c r="D282" s="148"/>
      <c r="E282" s="94"/>
      <c r="F282" s="149"/>
      <c r="G282" s="246"/>
      <c r="H282" s="200"/>
      <c r="I282" s="95"/>
      <c r="J282" s="150"/>
      <c r="K282" s="150"/>
      <c r="L282" s="93"/>
    </row>
    <row r="283" spans="1:12" ht="24" customHeight="1">
      <c r="A283" s="92">
        <v>501</v>
      </c>
      <c r="B283" s="234"/>
      <c r="C283" s="148"/>
      <c r="D283" s="148"/>
      <c r="E283" s="94"/>
      <c r="F283" s="149"/>
      <c r="G283" s="246"/>
      <c r="H283" s="200"/>
      <c r="I283" s="95"/>
      <c r="J283" s="150"/>
      <c r="K283" s="150"/>
      <c r="L283" s="93"/>
    </row>
    <row r="284" spans="1:12" ht="24" customHeight="1">
      <c r="A284" s="92">
        <v>502</v>
      </c>
      <c r="B284" s="234"/>
      <c r="C284" s="148"/>
      <c r="D284" s="148"/>
      <c r="E284" s="94"/>
      <c r="F284" s="149"/>
      <c r="G284" s="246"/>
      <c r="H284" s="200"/>
      <c r="I284" s="95"/>
      <c r="J284" s="150"/>
      <c r="K284" s="150"/>
      <c r="L284" s="93"/>
    </row>
    <row r="285" spans="1:12" ht="24" customHeight="1">
      <c r="A285" s="92">
        <v>503</v>
      </c>
      <c r="B285" s="234"/>
      <c r="C285" s="148"/>
      <c r="D285" s="148"/>
      <c r="E285" s="94"/>
      <c r="F285" s="149"/>
      <c r="G285" s="246"/>
      <c r="H285" s="200"/>
      <c r="I285" s="95"/>
      <c r="J285" s="150"/>
      <c r="K285" s="150"/>
      <c r="L285" s="93"/>
    </row>
    <row r="286" spans="1:12" ht="24" customHeight="1">
      <c r="A286" s="92">
        <v>504</v>
      </c>
      <c r="B286" s="234"/>
      <c r="C286" s="148"/>
      <c r="D286" s="148"/>
      <c r="E286" s="223"/>
      <c r="F286" s="149"/>
      <c r="G286" s="246"/>
      <c r="H286" s="200"/>
      <c r="I286" s="95"/>
      <c r="J286" s="150"/>
      <c r="K286" s="150"/>
      <c r="L286" s="93"/>
    </row>
    <row r="287" spans="1:12" ht="24" customHeight="1">
      <c r="A287" s="92">
        <v>505</v>
      </c>
      <c r="B287" s="234"/>
      <c r="C287" s="148"/>
      <c r="D287" s="148"/>
      <c r="E287" s="94"/>
      <c r="F287" s="149"/>
      <c r="G287" s="246"/>
      <c r="H287" s="200"/>
      <c r="I287" s="95"/>
      <c r="J287" s="150"/>
      <c r="K287" s="150"/>
      <c r="L287" s="93"/>
    </row>
    <row r="288" spans="1:12" ht="24" customHeight="1">
      <c r="A288" s="92">
        <v>506</v>
      </c>
      <c r="B288" s="234"/>
      <c r="C288" s="148"/>
      <c r="D288" s="148"/>
      <c r="E288" s="94"/>
      <c r="F288" s="149"/>
      <c r="G288" s="246"/>
      <c r="H288" s="200"/>
      <c r="I288" s="95"/>
      <c r="J288" s="150"/>
      <c r="K288" s="150"/>
      <c r="L288" s="93"/>
    </row>
    <row r="289" spans="1:12" ht="24" customHeight="1">
      <c r="A289" s="92">
        <v>507</v>
      </c>
      <c r="B289" s="234"/>
      <c r="C289" s="148"/>
      <c r="D289" s="148"/>
      <c r="E289" s="94"/>
      <c r="F289" s="149"/>
      <c r="G289" s="246"/>
      <c r="H289" s="200"/>
      <c r="I289" s="95"/>
      <c r="J289" s="150"/>
      <c r="K289" s="150"/>
      <c r="L289" s="93"/>
    </row>
    <row r="290" spans="1:12" ht="24" customHeight="1">
      <c r="A290" s="92">
        <v>508</v>
      </c>
      <c r="B290" s="234"/>
      <c r="C290" s="148"/>
      <c r="D290" s="148"/>
      <c r="E290" s="94"/>
      <c r="F290" s="149"/>
      <c r="G290" s="246"/>
      <c r="H290" s="200"/>
      <c r="I290" s="95"/>
      <c r="J290" s="150"/>
      <c r="K290" s="150"/>
      <c r="L290" s="93"/>
    </row>
    <row r="291" spans="1:12" ht="24" customHeight="1">
      <c r="A291" s="92">
        <v>509</v>
      </c>
      <c r="B291" s="234"/>
      <c r="C291" s="148"/>
      <c r="D291" s="148"/>
      <c r="E291" s="94"/>
      <c r="F291" s="149"/>
      <c r="G291" s="246"/>
      <c r="H291" s="200"/>
      <c r="I291" s="95"/>
      <c r="J291" s="150"/>
      <c r="K291" s="150"/>
      <c r="L291" s="93"/>
    </row>
    <row r="292" spans="1:12" ht="24" customHeight="1">
      <c r="A292" s="92">
        <v>510</v>
      </c>
      <c r="B292" s="234"/>
      <c r="C292" s="148"/>
      <c r="D292" s="148"/>
      <c r="E292" s="94"/>
      <c r="F292" s="149"/>
      <c r="G292" s="246"/>
      <c r="H292" s="200"/>
      <c r="I292" s="95"/>
      <c r="J292" s="150"/>
      <c r="K292" s="150"/>
      <c r="L292" s="93"/>
    </row>
    <row r="293" spans="1:12" ht="24" customHeight="1">
      <c r="A293" s="92">
        <v>511</v>
      </c>
      <c r="B293" s="234"/>
      <c r="C293" s="148"/>
      <c r="D293" s="148"/>
      <c r="E293" s="94"/>
      <c r="F293" s="149"/>
      <c r="G293" s="246"/>
      <c r="H293" s="200"/>
      <c r="I293" s="95"/>
      <c r="J293" s="150"/>
      <c r="K293" s="150"/>
      <c r="L293" s="93"/>
    </row>
    <row r="294" spans="1:12" ht="24" customHeight="1">
      <c r="A294" s="92">
        <v>512</v>
      </c>
      <c r="B294" s="234"/>
      <c r="C294" s="148"/>
      <c r="D294" s="148"/>
      <c r="E294" s="94"/>
      <c r="F294" s="149"/>
      <c r="G294" s="246"/>
      <c r="H294" s="200"/>
      <c r="I294" s="95"/>
      <c r="J294" s="150"/>
      <c r="K294" s="150"/>
      <c r="L294" s="93"/>
    </row>
    <row r="295" spans="1:12" ht="24" customHeight="1">
      <c r="A295" s="92">
        <v>513</v>
      </c>
      <c r="B295" s="234"/>
      <c r="C295" s="148"/>
      <c r="D295" s="148"/>
      <c r="E295" s="94"/>
      <c r="F295" s="149"/>
      <c r="G295" s="246"/>
      <c r="H295" s="200"/>
      <c r="I295" s="95"/>
      <c r="J295" s="150"/>
      <c r="K295" s="150"/>
      <c r="L295" s="93"/>
    </row>
    <row r="296" spans="1:12" ht="24" customHeight="1">
      <c r="A296" s="92">
        <v>514</v>
      </c>
      <c r="B296" s="234"/>
      <c r="C296" s="148"/>
      <c r="D296" s="148"/>
      <c r="E296" s="94"/>
      <c r="F296" s="149"/>
      <c r="G296" s="246"/>
      <c r="H296" s="200"/>
      <c r="I296" s="95"/>
      <c r="J296" s="150"/>
      <c r="K296" s="150"/>
      <c r="L296" s="93"/>
    </row>
    <row r="297" spans="1:12" ht="24" customHeight="1">
      <c r="A297" s="92">
        <v>515</v>
      </c>
      <c r="B297" s="234"/>
      <c r="C297" s="148"/>
      <c r="D297" s="148"/>
      <c r="E297" s="94"/>
      <c r="F297" s="149"/>
      <c r="G297" s="246"/>
      <c r="H297" s="200"/>
      <c r="I297" s="95"/>
      <c r="J297" s="150"/>
      <c r="K297" s="150"/>
      <c r="L297" s="93"/>
    </row>
    <row r="298" spans="1:12" ht="24" customHeight="1">
      <c r="A298" s="92">
        <v>516</v>
      </c>
      <c r="B298" s="234"/>
      <c r="C298" s="148"/>
      <c r="D298" s="148"/>
      <c r="E298" s="94"/>
      <c r="F298" s="149"/>
      <c r="G298" s="246"/>
      <c r="H298" s="200"/>
      <c r="I298" s="95"/>
      <c r="J298" s="150"/>
      <c r="K298" s="150"/>
      <c r="L298" s="93"/>
    </row>
    <row r="299" spans="1:12" ht="24" customHeight="1">
      <c r="A299" s="92">
        <v>517</v>
      </c>
      <c r="B299" s="234"/>
      <c r="C299" s="148"/>
      <c r="D299" s="148"/>
      <c r="E299" s="94"/>
      <c r="F299" s="149"/>
      <c r="G299" s="246"/>
      <c r="H299" s="200"/>
      <c r="I299" s="95"/>
      <c r="J299" s="150"/>
      <c r="K299" s="150"/>
      <c r="L299" s="93"/>
    </row>
    <row r="300" spans="1:12" ht="24" customHeight="1">
      <c r="A300" s="92">
        <v>518</v>
      </c>
      <c r="B300" s="234"/>
      <c r="C300" s="148"/>
      <c r="D300" s="148"/>
      <c r="E300" s="94"/>
      <c r="F300" s="149"/>
      <c r="G300" s="246"/>
      <c r="H300" s="200"/>
      <c r="I300" s="95"/>
      <c r="J300" s="150"/>
      <c r="K300" s="150"/>
      <c r="L300" s="93"/>
    </row>
    <row r="301" spans="1:12" ht="24" customHeight="1">
      <c r="A301" s="92">
        <v>519</v>
      </c>
      <c r="B301" s="234"/>
      <c r="C301" s="148"/>
      <c r="D301" s="148"/>
      <c r="E301" s="94"/>
      <c r="F301" s="149"/>
      <c r="G301" s="246"/>
      <c r="H301" s="200"/>
      <c r="I301" s="95"/>
      <c r="J301" s="150"/>
      <c r="K301" s="150"/>
      <c r="L301" s="93"/>
    </row>
    <row r="302" spans="1:12" ht="24" customHeight="1">
      <c r="A302" s="92">
        <v>520</v>
      </c>
      <c r="B302" s="234"/>
      <c r="C302" s="148"/>
      <c r="D302" s="148"/>
      <c r="E302" s="94"/>
      <c r="F302" s="149"/>
      <c r="G302" s="246"/>
      <c r="H302" s="200"/>
      <c r="I302" s="95"/>
      <c r="J302" s="150"/>
      <c r="K302" s="150"/>
      <c r="L302" s="93"/>
    </row>
    <row r="303" spans="1:12" ht="24" customHeight="1">
      <c r="A303" s="92">
        <v>521</v>
      </c>
      <c r="B303" s="234"/>
      <c r="C303" s="148"/>
      <c r="D303" s="148"/>
      <c r="E303" s="94"/>
      <c r="F303" s="149"/>
      <c r="G303" s="246"/>
      <c r="H303" s="200"/>
      <c r="I303" s="95"/>
      <c r="J303" s="150"/>
      <c r="K303" s="150"/>
      <c r="L303" s="93"/>
    </row>
    <row r="304" spans="1:12" ht="24" customHeight="1">
      <c r="A304" s="92">
        <v>595</v>
      </c>
      <c r="B304" s="234"/>
      <c r="C304" s="148"/>
      <c r="D304" s="148"/>
      <c r="E304" s="94"/>
      <c r="F304" s="149"/>
      <c r="G304" s="246"/>
      <c r="H304" s="200"/>
      <c r="I304" s="95"/>
      <c r="J304" s="150"/>
      <c r="K304" s="150"/>
      <c r="L304" s="93"/>
    </row>
    <row r="305" spans="1:12" ht="24" customHeight="1">
      <c r="A305" s="92">
        <v>596</v>
      </c>
      <c r="B305" s="234"/>
      <c r="C305" s="148"/>
      <c r="D305" s="148"/>
      <c r="E305" s="94"/>
      <c r="F305" s="149"/>
      <c r="G305" s="246"/>
      <c r="H305" s="200"/>
      <c r="I305" s="95"/>
      <c r="J305" s="150"/>
      <c r="K305" s="150"/>
      <c r="L305" s="93"/>
    </row>
    <row r="306" spans="1:12" ht="24" customHeight="1">
      <c r="A306" s="92">
        <v>597</v>
      </c>
      <c r="B306" s="234"/>
      <c r="C306" s="148"/>
      <c r="D306" s="148"/>
      <c r="E306" s="94"/>
      <c r="F306" s="149"/>
      <c r="G306" s="246"/>
      <c r="H306" s="200"/>
      <c r="I306" s="95"/>
      <c r="J306" s="150"/>
      <c r="K306" s="150"/>
      <c r="L306" s="93"/>
    </row>
    <row r="307" spans="1:12" ht="24" customHeight="1">
      <c r="A307" s="92">
        <v>598</v>
      </c>
      <c r="B307" s="234"/>
      <c r="C307" s="148"/>
      <c r="D307" s="148"/>
      <c r="E307" s="94"/>
      <c r="F307" s="149"/>
      <c r="G307" s="246"/>
      <c r="H307" s="200"/>
      <c r="I307" s="95"/>
      <c r="J307" s="150"/>
      <c r="K307" s="150"/>
      <c r="L307" s="93"/>
    </row>
    <row r="308" spans="1:12" ht="24" customHeight="1">
      <c r="A308" s="92">
        <v>599</v>
      </c>
      <c r="B308" s="234"/>
      <c r="C308" s="148"/>
      <c r="D308" s="148"/>
      <c r="E308" s="94"/>
      <c r="F308" s="149"/>
      <c r="G308" s="246"/>
      <c r="H308" s="200"/>
      <c r="I308" s="95"/>
      <c r="J308" s="150"/>
      <c r="K308" s="150"/>
      <c r="L308" s="93"/>
    </row>
    <row r="309" spans="1:12" ht="24" customHeight="1">
      <c r="A309" s="92">
        <v>600</v>
      </c>
      <c r="B309" s="234"/>
      <c r="C309" s="148"/>
      <c r="D309" s="148"/>
      <c r="E309" s="94"/>
      <c r="F309" s="149"/>
      <c r="G309" s="246"/>
      <c r="H309" s="200"/>
      <c r="I309" s="95"/>
      <c r="J309" s="150"/>
      <c r="K309" s="150"/>
      <c r="L309" s="93"/>
    </row>
    <row r="310" spans="1:12" ht="24" customHeight="1">
      <c r="A310" s="92">
        <v>601</v>
      </c>
      <c r="B310" s="234"/>
      <c r="C310" s="148"/>
      <c r="D310" s="148"/>
      <c r="E310" s="94"/>
      <c r="F310" s="149"/>
      <c r="G310" s="246"/>
      <c r="H310" s="200"/>
      <c r="I310" s="95"/>
      <c r="J310" s="150"/>
      <c r="K310" s="150"/>
      <c r="L310" s="93"/>
    </row>
    <row r="311" spans="1:12" ht="24" customHeight="1">
      <c r="A311" s="92">
        <v>602</v>
      </c>
      <c r="B311" s="234"/>
      <c r="C311" s="148"/>
      <c r="D311" s="148"/>
      <c r="E311" s="94"/>
      <c r="F311" s="149"/>
      <c r="G311" s="246"/>
      <c r="H311" s="200"/>
      <c r="I311" s="95"/>
      <c r="J311" s="150"/>
      <c r="K311" s="150"/>
      <c r="L311" s="93"/>
    </row>
    <row r="312" spans="1:12" ht="24" customHeight="1">
      <c r="A312" s="92">
        <v>603</v>
      </c>
      <c r="B312" s="234"/>
      <c r="C312" s="148"/>
      <c r="D312" s="148"/>
      <c r="E312" s="94"/>
      <c r="F312" s="149"/>
      <c r="G312" s="246"/>
      <c r="H312" s="200"/>
      <c r="I312" s="95"/>
      <c r="J312" s="150"/>
      <c r="K312" s="150"/>
      <c r="L312" s="93"/>
    </row>
    <row r="313" spans="1:12" ht="24" customHeight="1">
      <c r="A313" s="92">
        <v>604</v>
      </c>
      <c r="B313" s="234"/>
      <c r="C313" s="148"/>
      <c r="D313" s="148"/>
      <c r="E313" s="94"/>
      <c r="F313" s="149"/>
      <c r="G313" s="246"/>
      <c r="H313" s="200"/>
      <c r="I313" s="95"/>
      <c r="J313" s="150"/>
      <c r="K313" s="150"/>
      <c r="L313" s="93"/>
    </row>
    <row r="314" spans="1:12" ht="24" customHeight="1">
      <c r="A314" s="92">
        <v>605</v>
      </c>
      <c r="B314" s="234"/>
      <c r="C314" s="148"/>
      <c r="D314" s="148"/>
      <c r="E314" s="94"/>
      <c r="F314" s="149"/>
      <c r="G314" s="246"/>
      <c r="H314" s="200"/>
      <c r="I314" s="95"/>
      <c r="J314" s="150"/>
      <c r="K314" s="150"/>
      <c r="L314" s="93"/>
    </row>
    <row r="315" spans="1:12" ht="24" customHeight="1">
      <c r="A315" s="92">
        <v>606</v>
      </c>
      <c r="B315" s="234"/>
      <c r="C315" s="148"/>
      <c r="D315" s="148"/>
      <c r="E315" s="94"/>
      <c r="F315" s="149"/>
      <c r="G315" s="246"/>
      <c r="H315" s="200"/>
      <c r="I315" s="95"/>
      <c r="J315" s="150"/>
      <c r="K315" s="150"/>
      <c r="L315" s="93"/>
    </row>
    <row r="316" spans="1:12" ht="24" customHeight="1">
      <c r="A316" s="92">
        <v>607</v>
      </c>
      <c r="B316" s="234"/>
      <c r="C316" s="148"/>
      <c r="D316" s="148"/>
      <c r="E316" s="94"/>
      <c r="F316" s="149"/>
      <c r="G316" s="246"/>
      <c r="H316" s="200"/>
      <c r="I316" s="95"/>
      <c r="J316" s="150"/>
      <c r="K316" s="150"/>
      <c r="L316" s="93"/>
    </row>
    <row r="317" spans="1:12" ht="24" customHeight="1">
      <c r="A317" s="92">
        <v>608</v>
      </c>
      <c r="B317" s="234"/>
      <c r="C317" s="148"/>
      <c r="D317" s="148"/>
      <c r="E317" s="94"/>
      <c r="F317" s="149"/>
      <c r="G317" s="246"/>
      <c r="H317" s="200"/>
      <c r="I317" s="95"/>
      <c r="J317" s="150"/>
      <c r="K317" s="150"/>
      <c r="L317" s="93"/>
    </row>
    <row r="318" spans="1:12" ht="24" customHeight="1">
      <c r="A318" s="92">
        <v>609</v>
      </c>
      <c r="B318" s="234"/>
      <c r="C318" s="148"/>
      <c r="D318" s="148"/>
      <c r="E318" s="94"/>
      <c r="F318" s="149"/>
      <c r="G318" s="246"/>
      <c r="H318" s="200"/>
      <c r="I318" s="95"/>
      <c r="J318" s="150"/>
      <c r="K318" s="150"/>
      <c r="L318" s="93"/>
    </row>
    <row r="319" spans="1:12" ht="24" customHeight="1">
      <c r="A319" s="92">
        <v>610</v>
      </c>
      <c r="B319" s="234"/>
      <c r="C319" s="148"/>
      <c r="D319" s="148"/>
      <c r="E319" s="94"/>
      <c r="F319" s="149"/>
      <c r="G319" s="246"/>
      <c r="H319" s="200"/>
      <c r="I319" s="95"/>
      <c r="J319" s="150"/>
      <c r="K319" s="150"/>
      <c r="L319" s="93"/>
    </row>
    <row r="320" spans="1:12" ht="24" customHeight="1">
      <c r="A320" s="92">
        <v>611</v>
      </c>
      <c r="B320" s="234"/>
      <c r="C320" s="148"/>
      <c r="D320" s="148"/>
      <c r="E320" s="94"/>
      <c r="F320" s="149"/>
      <c r="G320" s="246"/>
      <c r="H320" s="200"/>
      <c r="I320" s="95"/>
      <c r="J320" s="150"/>
      <c r="K320" s="150"/>
      <c r="L320" s="93"/>
    </row>
    <row r="321" spans="1:12" ht="24" customHeight="1">
      <c r="A321" s="92">
        <v>612</v>
      </c>
      <c r="B321" s="234"/>
      <c r="C321" s="148"/>
      <c r="D321" s="148"/>
      <c r="E321" s="94"/>
      <c r="F321" s="149"/>
      <c r="G321" s="246"/>
      <c r="H321" s="200"/>
      <c r="I321" s="95"/>
      <c r="J321" s="150"/>
      <c r="K321" s="150"/>
      <c r="L321" s="93"/>
    </row>
    <row r="322" spans="1:12" ht="24" customHeight="1">
      <c r="A322" s="92">
        <v>613</v>
      </c>
      <c r="B322" s="234"/>
      <c r="C322" s="148"/>
      <c r="D322" s="148"/>
      <c r="E322" s="94"/>
      <c r="F322" s="149"/>
      <c r="G322" s="246"/>
      <c r="H322" s="200"/>
      <c r="I322" s="95"/>
      <c r="J322" s="150"/>
      <c r="K322" s="150"/>
      <c r="L322" s="93"/>
    </row>
    <row r="323" spans="1:12" ht="24" customHeight="1">
      <c r="A323" s="92">
        <v>614</v>
      </c>
      <c r="B323" s="234"/>
      <c r="C323" s="148"/>
      <c r="D323" s="148"/>
      <c r="E323" s="94"/>
      <c r="F323" s="149"/>
      <c r="G323" s="246"/>
      <c r="H323" s="200"/>
      <c r="I323" s="95"/>
      <c r="J323" s="150"/>
      <c r="K323" s="150"/>
      <c r="L323" s="93"/>
    </row>
    <row r="324" spans="1:12" ht="24" customHeight="1">
      <c r="A324" s="92">
        <v>615</v>
      </c>
      <c r="B324" s="234"/>
      <c r="C324" s="148"/>
      <c r="D324" s="148"/>
      <c r="E324" s="94"/>
      <c r="F324" s="149"/>
      <c r="G324" s="246"/>
      <c r="H324" s="200"/>
      <c r="I324" s="95"/>
      <c r="J324" s="150"/>
      <c r="K324" s="150"/>
      <c r="L324" s="93"/>
    </row>
    <row r="325" spans="1:12" ht="24" customHeight="1">
      <c r="A325" s="92">
        <v>616</v>
      </c>
      <c r="B325" s="234"/>
      <c r="C325" s="148"/>
      <c r="D325" s="148"/>
      <c r="E325" s="94"/>
      <c r="F325" s="149"/>
      <c r="G325" s="246"/>
      <c r="H325" s="200"/>
      <c r="I325" s="95"/>
      <c r="J325" s="150"/>
      <c r="K325" s="150"/>
      <c r="L325" s="93"/>
    </row>
    <row r="326" spans="1:12" ht="24" customHeight="1">
      <c r="A326" s="92">
        <v>617</v>
      </c>
      <c r="B326" s="234"/>
      <c r="C326" s="148"/>
      <c r="D326" s="148"/>
      <c r="E326" s="94"/>
      <c r="F326" s="149"/>
      <c r="G326" s="246"/>
      <c r="H326" s="200"/>
      <c r="I326" s="95"/>
      <c r="J326" s="150"/>
      <c r="K326" s="150"/>
      <c r="L326" s="93"/>
    </row>
    <row r="327" spans="1:12" ht="24" customHeight="1">
      <c r="A327" s="92">
        <v>618</v>
      </c>
      <c r="B327" s="234"/>
      <c r="C327" s="148"/>
      <c r="D327" s="148"/>
      <c r="E327" s="94"/>
      <c r="F327" s="149"/>
      <c r="G327" s="246"/>
      <c r="H327" s="200"/>
      <c r="I327" s="95"/>
      <c r="J327" s="150"/>
      <c r="K327" s="150"/>
      <c r="L327" s="93"/>
    </row>
    <row r="328" spans="1:12" ht="24" customHeight="1">
      <c r="A328" s="92">
        <v>619</v>
      </c>
      <c r="B328" s="234"/>
      <c r="C328" s="148"/>
      <c r="D328" s="148"/>
      <c r="E328" s="94"/>
      <c r="F328" s="149"/>
      <c r="G328" s="246"/>
      <c r="H328" s="200"/>
      <c r="I328" s="95"/>
      <c r="J328" s="150"/>
      <c r="K328" s="150"/>
      <c r="L328" s="93"/>
    </row>
    <row r="329" spans="1:12" ht="24" customHeight="1">
      <c r="A329" s="92">
        <v>620</v>
      </c>
      <c r="B329" s="234"/>
      <c r="C329" s="148"/>
      <c r="D329" s="148"/>
      <c r="E329" s="94"/>
      <c r="F329" s="149"/>
      <c r="G329" s="246"/>
      <c r="H329" s="200"/>
      <c r="I329" s="95"/>
      <c r="J329" s="150"/>
      <c r="K329" s="150"/>
      <c r="L329" s="93"/>
    </row>
    <row r="330" spans="1:12" ht="24" customHeight="1">
      <c r="A330" s="92">
        <v>621</v>
      </c>
      <c r="B330" s="234"/>
      <c r="C330" s="148"/>
      <c r="D330" s="148"/>
      <c r="E330" s="94"/>
      <c r="F330" s="149"/>
      <c r="G330" s="246"/>
      <c r="H330" s="200"/>
      <c r="I330" s="95"/>
      <c r="J330" s="150"/>
      <c r="K330" s="150"/>
      <c r="L330" s="93"/>
    </row>
    <row r="331" spans="1:12" ht="24" customHeight="1">
      <c r="A331" s="92">
        <v>622</v>
      </c>
      <c r="B331" s="234"/>
      <c r="C331" s="148"/>
      <c r="D331" s="148"/>
      <c r="E331" s="94"/>
      <c r="F331" s="149"/>
      <c r="G331" s="246"/>
      <c r="H331" s="200"/>
      <c r="I331" s="95"/>
      <c r="J331" s="150"/>
      <c r="K331" s="150"/>
      <c r="L331" s="93"/>
    </row>
    <row r="332" spans="1:12" ht="24" customHeight="1">
      <c r="A332" s="92">
        <v>623</v>
      </c>
      <c r="B332" s="234"/>
      <c r="C332" s="148"/>
      <c r="D332" s="148"/>
      <c r="E332" s="94"/>
      <c r="F332" s="149"/>
      <c r="G332" s="246"/>
      <c r="H332" s="200"/>
      <c r="I332" s="95"/>
      <c r="J332" s="150"/>
      <c r="K332" s="150"/>
      <c r="L332" s="93"/>
    </row>
    <row r="333" spans="1:12" ht="24" customHeight="1">
      <c r="A333" s="92">
        <v>624</v>
      </c>
      <c r="B333" s="234"/>
      <c r="C333" s="148"/>
      <c r="D333" s="148"/>
      <c r="E333" s="94"/>
      <c r="F333" s="149"/>
      <c r="G333" s="246"/>
      <c r="H333" s="200"/>
      <c r="I333" s="95"/>
      <c r="J333" s="150"/>
      <c r="K333" s="150"/>
      <c r="L333" s="93"/>
    </row>
    <row r="334" spans="1:12" ht="24" customHeight="1">
      <c r="A334" s="92">
        <v>625</v>
      </c>
      <c r="B334" s="234"/>
      <c r="C334" s="148"/>
      <c r="D334" s="148"/>
      <c r="E334" s="94"/>
      <c r="F334" s="149"/>
      <c r="G334" s="246"/>
      <c r="H334" s="200"/>
      <c r="I334" s="95"/>
      <c r="J334" s="150"/>
      <c r="K334" s="150"/>
      <c r="L334" s="93"/>
    </row>
    <row r="335" spans="1:12" ht="24" customHeight="1">
      <c r="A335" s="92">
        <v>626</v>
      </c>
      <c r="B335" s="234"/>
      <c r="C335" s="148"/>
      <c r="D335" s="148"/>
      <c r="E335" s="94"/>
      <c r="F335" s="149"/>
      <c r="G335" s="246"/>
      <c r="H335" s="200"/>
      <c r="I335" s="95"/>
      <c r="J335" s="150"/>
      <c r="K335" s="150"/>
      <c r="L335" s="93"/>
    </row>
    <row r="336" spans="1:12" ht="24" customHeight="1">
      <c r="A336" s="92">
        <v>627</v>
      </c>
      <c r="B336" s="234"/>
      <c r="C336" s="148"/>
      <c r="D336" s="148"/>
      <c r="E336" s="94"/>
      <c r="F336" s="149"/>
      <c r="G336" s="246"/>
      <c r="H336" s="200"/>
      <c r="I336" s="95"/>
      <c r="J336" s="150"/>
      <c r="K336" s="150"/>
      <c r="L336" s="93"/>
    </row>
    <row r="337" spans="1:12" ht="24" customHeight="1">
      <c r="A337" s="92">
        <v>628</v>
      </c>
      <c r="B337" s="234"/>
      <c r="C337" s="148"/>
      <c r="D337" s="148"/>
      <c r="E337" s="94"/>
      <c r="F337" s="149"/>
      <c r="G337" s="246"/>
      <c r="H337" s="200"/>
      <c r="I337" s="95"/>
      <c r="J337" s="150"/>
      <c r="K337" s="150"/>
      <c r="L337" s="93"/>
    </row>
    <row r="338" spans="1:12" ht="24" customHeight="1">
      <c r="A338" s="92">
        <v>629</v>
      </c>
      <c r="B338" s="234"/>
      <c r="C338" s="148"/>
      <c r="D338" s="148"/>
      <c r="E338" s="94"/>
      <c r="F338" s="149"/>
      <c r="G338" s="246"/>
      <c r="H338" s="200"/>
      <c r="I338" s="95"/>
      <c r="J338" s="150"/>
      <c r="K338" s="150"/>
      <c r="L338" s="93"/>
    </row>
    <row r="339" spans="1:12" ht="24" customHeight="1">
      <c r="A339" s="92">
        <v>630</v>
      </c>
      <c r="B339" s="234"/>
      <c r="C339" s="148"/>
      <c r="D339" s="148"/>
      <c r="E339" s="94"/>
      <c r="F339" s="149"/>
      <c r="G339" s="246"/>
      <c r="H339" s="200"/>
      <c r="I339" s="95"/>
      <c r="J339" s="150"/>
      <c r="K339" s="150"/>
      <c r="L339" s="93"/>
    </row>
    <row r="340" spans="1:12" ht="24" customHeight="1">
      <c r="A340" s="92">
        <v>631</v>
      </c>
      <c r="B340" s="234"/>
      <c r="C340" s="148"/>
      <c r="D340" s="148"/>
      <c r="E340" s="94"/>
      <c r="F340" s="149"/>
      <c r="G340" s="246"/>
      <c r="H340" s="200"/>
      <c r="I340" s="95"/>
      <c r="J340" s="150"/>
      <c r="K340" s="150"/>
      <c r="L340" s="93"/>
    </row>
    <row r="341" spans="1:12" ht="24" customHeight="1">
      <c r="A341" s="92">
        <v>632</v>
      </c>
      <c r="B341" s="234"/>
      <c r="C341" s="148"/>
      <c r="D341" s="148"/>
      <c r="E341" s="94"/>
      <c r="F341" s="149"/>
      <c r="G341" s="246"/>
      <c r="H341" s="200"/>
      <c r="I341" s="95"/>
      <c r="J341" s="150"/>
      <c r="K341" s="150"/>
      <c r="L341" s="93"/>
    </row>
    <row r="342" spans="1:12" ht="24" customHeight="1">
      <c r="A342" s="92">
        <v>633</v>
      </c>
      <c r="B342" s="234"/>
      <c r="C342" s="148"/>
      <c r="D342" s="148"/>
      <c r="E342" s="94"/>
      <c r="F342" s="149"/>
      <c r="G342" s="246"/>
      <c r="H342" s="200"/>
      <c r="I342" s="95"/>
      <c r="J342" s="150"/>
      <c r="K342" s="150"/>
      <c r="L342" s="93"/>
    </row>
    <row r="343" spans="1:12" ht="24" customHeight="1">
      <c r="A343" s="92">
        <v>634</v>
      </c>
      <c r="B343" s="234"/>
      <c r="C343" s="148"/>
      <c r="D343" s="148"/>
      <c r="E343" s="94"/>
      <c r="F343" s="149"/>
      <c r="G343" s="246"/>
      <c r="H343" s="200"/>
      <c r="I343" s="95"/>
      <c r="J343" s="150"/>
      <c r="K343" s="150"/>
      <c r="L343" s="93"/>
    </row>
    <row r="344" spans="1:12" ht="24" customHeight="1">
      <c r="A344" s="92">
        <v>635</v>
      </c>
      <c r="B344" s="234"/>
      <c r="C344" s="148"/>
      <c r="D344" s="148"/>
      <c r="E344" s="94"/>
      <c r="F344" s="149"/>
      <c r="G344" s="246"/>
      <c r="H344" s="200"/>
      <c r="I344" s="95"/>
      <c r="J344" s="150"/>
      <c r="K344" s="150"/>
      <c r="L344" s="93"/>
    </row>
    <row r="345" spans="1:12" ht="24" customHeight="1">
      <c r="A345" s="92">
        <v>636</v>
      </c>
      <c r="B345" s="234"/>
      <c r="C345" s="148"/>
      <c r="D345" s="148"/>
      <c r="E345" s="94"/>
      <c r="F345" s="149"/>
      <c r="G345" s="246"/>
      <c r="H345" s="200"/>
      <c r="I345" s="95"/>
      <c r="J345" s="150"/>
      <c r="K345" s="150"/>
      <c r="L345" s="93"/>
    </row>
    <row r="346" spans="1:12" ht="24" customHeight="1">
      <c r="A346" s="92">
        <v>637</v>
      </c>
      <c r="B346" s="234"/>
      <c r="C346" s="148"/>
      <c r="D346" s="148"/>
      <c r="E346" s="94"/>
      <c r="F346" s="149"/>
      <c r="G346" s="246"/>
      <c r="H346" s="200"/>
      <c r="I346" s="95"/>
      <c r="J346" s="150"/>
      <c r="K346" s="150"/>
      <c r="L346" s="93"/>
    </row>
    <row r="347" spans="1:12" ht="24" customHeight="1">
      <c r="A347" s="92">
        <v>638</v>
      </c>
      <c r="B347" s="234"/>
      <c r="C347" s="148"/>
      <c r="D347" s="148"/>
      <c r="E347" s="94"/>
      <c r="F347" s="149"/>
      <c r="G347" s="246"/>
      <c r="H347" s="200"/>
      <c r="I347" s="95"/>
      <c r="J347" s="150"/>
      <c r="K347" s="150"/>
      <c r="L347" s="93"/>
    </row>
    <row r="348" spans="1:12" ht="24" customHeight="1">
      <c r="A348" s="92">
        <v>639</v>
      </c>
      <c r="B348" s="234"/>
      <c r="C348" s="148"/>
      <c r="D348" s="148"/>
      <c r="E348" s="94"/>
      <c r="F348" s="149"/>
      <c r="G348" s="246"/>
      <c r="H348" s="200"/>
      <c r="I348" s="95"/>
      <c r="J348" s="150"/>
      <c r="K348" s="150"/>
      <c r="L348" s="93"/>
    </row>
    <row r="349" spans="1:12" ht="24" customHeight="1">
      <c r="A349" s="92">
        <v>640</v>
      </c>
      <c r="B349" s="234"/>
      <c r="C349" s="148"/>
      <c r="D349" s="148"/>
      <c r="E349" s="94"/>
      <c r="F349" s="149"/>
      <c r="G349" s="246"/>
      <c r="H349" s="200"/>
      <c r="I349" s="95"/>
      <c r="J349" s="150"/>
      <c r="K349" s="150"/>
      <c r="L349" s="93"/>
    </row>
    <row r="350" spans="1:12" ht="24" customHeight="1">
      <c r="A350" s="92">
        <v>641</v>
      </c>
      <c r="B350" s="234"/>
      <c r="C350" s="148"/>
      <c r="D350" s="148"/>
      <c r="E350" s="94"/>
      <c r="F350" s="149"/>
      <c r="G350" s="246"/>
      <c r="H350" s="200"/>
      <c r="I350" s="95"/>
      <c r="J350" s="150"/>
      <c r="K350" s="150"/>
      <c r="L350" s="93"/>
    </row>
    <row r="351" spans="1:12" ht="24" customHeight="1">
      <c r="A351" s="92">
        <v>642</v>
      </c>
      <c r="B351" s="234"/>
      <c r="C351" s="148"/>
      <c r="D351" s="148"/>
      <c r="E351" s="94"/>
      <c r="F351" s="149"/>
      <c r="G351" s="246"/>
      <c r="H351" s="200"/>
      <c r="I351" s="95"/>
      <c r="J351" s="150"/>
      <c r="K351" s="150"/>
      <c r="L351" s="93"/>
    </row>
    <row r="352" spans="1:12" ht="24" customHeight="1">
      <c r="A352" s="92">
        <v>643</v>
      </c>
      <c r="B352" s="234"/>
      <c r="C352" s="148"/>
      <c r="D352" s="148"/>
      <c r="E352" s="94"/>
      <c r="F352" s="149"/>
      <c r="G352" s="246"/>
      <c r="H352" s="200"/>
      <c r="I352" s="95"/>
      <c r="J352" s="150"/>
      <c r="K352" s="150"/>
      <c r="L352" s="93"/>
    </row>
    <row r="353" spans="1:12" ht="24" customHeight="1">
      <c r="A353" s="92">
        <v>644</v>
      </c>
      <c r="B353" s="234"/>
      <c r="C353" s="148"/>
      <c r="D353" s="148"/>
      <c r="E353" s="94"/>
      <c r="F353" s="149"/>
      <c r="G353" s="246"/>
      <c r="H353" s="200"/>
      <c r="I353" s="95"/>
      <c r="J353" s="150"/>
      <c r="K353" s="150"/>
      <c r="L353" s="93"/>
    </row>
    <row r="354" spans="1:12" ht="24" customHeight="1">
      <c r="A354" s="92">
        <v>645</v>
      </c>
      <c r="B354" s="234"/>
      <c r="C354" s="148"/>
      <c r="D354" s="148"/>
      <c r="E354" s="94"/>
      <c r="F354" s="149"/>
      <c r="G354" s="246"/>
      <c r="H354" s="200"/>
      <c r="I354" s="95"/>
      <c r="J354" s="150"/>
      <c r="K354" s="150"/>
      <c r="L354" s="93"/>
    </row>
    <row r="355" spans="1:12" ht="24" customHeight="1">
      <c r="A355" s="92">
        <v>646</v>
      </c>
      <c r="B355" s="234"/>
      <c r="C355" s="148"/>
      <c r="D355" s="148"/>
      <c r="E355" s="94"/>
      <c r="F355" s="149"/>
      <c r="G355" s="246"/>
      <c r="H355" s="200"/>
      <c r="I355" s="95"/>
      <c r="J355" s="150"/>
      <c r="K355" s="150"/>
      <c r="L355" s="93"/>
    </row>
    <row r="356" spans="1:12" ht="24" customHeight="1">
      <c r="A356" s="92">
        <v>647</v>
      </c>
      <c r="B356" s="234"/>
      <c r="C356" s="148"/>
      <c r="D356" s="148"/>
      <c r="E356" s="94"/>
      <c r="F356" s="149"/>
      <c r="G356" s="246"/>
      <c r="H356" s="200"/>
      <c r="I356" s="95"/>
      <c r="J356" s="150"/>
      <c r="K356" s="150"/>
      <c r="L356" s="93"/>
    </row>
    <row r="357" spans="1:12" ht="24" customHeight="1">
      <c r="A357" s="92">
        <v>648</v>
      </c>
      <c r="B357" s="234"/>
      <c r="C357" s="148"/>
      <c r="D357" s="148"/>
      <c r="E357" s="94"/>
      <c r="F357" s="149"/>
      <c r="G357" s="246"/>
      <c r="H357" s="200"/>
      <c r="I357" s="95"/>
      <c r="J357" s="150"/>
      <c r="K357" s="150"/>
      <c r="L357" s="93"/>
    </row>
    <row r="358" spans="1:12" ht="24" customHeight="1">
      <c r="A358" s="92">
        <v>649</v>
      </c>
      <c r="B358" s="234"/>
      <c r="C358" s="148"/>
      <c r="D358" s="148"/>
      <c r="E358" s="94"/>
      <c r="F358" s="149"/>
      <c r="G358" s="246"/>
      <c r="H358" s="200"/>
      <c r="I358" s="95"/>
      <c r="J358" s="150"/>
      <c r="K358" s="150"/>
      <c r="L358" s="93"/>
    </row>
    <row r="359" spans="1:12" ht="24" customHeight="1">
      <c r="A359" s="92">
        <v>650</v>
      </c>
      <c r="B359" s="234"/>
      <c r="C359" s="148"/>
      <c r="D359" s="148"/>
      <c r="E359" s="94"/>
      <c r="F359" s="149"/>
      <c r="G359" s="246"/>
      <c r="H359" s="200"/>
      <c r="I359" s="95"/>
      <c r="J359" s="150"/>
      <c r="K359" s="150"/>
      <c r="L359" s="93"/>
    </row>
    <row r="360" spans="1:12" ht="24" customHeight="1">
      <c r="A360" s="92">
        <v>651</v>
      </c>
      <c r="B360" s="234"/>
      <c r="C360" s="148"/>
      <c r="D360" s="148"/>
      <c r="E360" s="94"/>
      <c r="F360" s="149"/>
      <c r="G360" s="246"/>
      <c r="H360" s="200"/>
      <c r="I360" s="95"/>
      <c r="J360" s="150"/>
      <c r="K360" s="150"/>
      <c r="L360" s="93"/>
    </row>
    <row r="361" spans="1:12" ht="24" customHeight="1">
      <c r="A361" s="92">
        <v>652</v>
      </c>
      <c r="B361" s="234"/>
      <c r="C361" s="148"/>
      <c r="D361" s="148"/>
      <c r="E361" s="94"/>
      <c r="F361" s="149"/>
      <c r="G361" s="246"/>
      <c r="H361" s="200"/>
      <c r="I361" s="95"/>
      <c r="J361" s="150"/>
      <c r="K361" s="150"/>
      <c r="L361" s="93"/>
    </row>
    <row r="362" spans="1:12" ht="24" customHeight="1">
      <c r="A362" s="92">
        <v>653</v>
      </c>
      <c r="B362" s="234"/>
      <c r="C362" s="148"/>
      <c r="D362" s="148"/>
      <c r="E362" s="94"/>
      <c r="F362" s="149"/>
      <c r="G362" s="246"/>
      <c r="H362" s="200"/>
      <c r="I362" s="95"/>
      <c r="J362" s="150"/>
      <c r="K362" s="150"/>
      <c r="L362" s="93"/>
    </row>
    <row r="363" spans="1:12" ht="24" customHeight="1">
      <c r="A363" s="92">
        <v>654</v>
      </c>
      <c r="B363" s="234"/>
      <c r="C363" s="148"/>
      <c r="D363" s="148"/>
      <c r="E363" s="94"/>
      <c r="F363" s="149"/>
      <c r="G363" s="246"/>
      <c r="H363" s="200"/>
      <c r="I363" s="95"/>
      <c r="J363" s="150"/>
      <c r="K363" s="150"/>
      <c r="L363" s="93"/>
    </row>
    <row r="364" spans="1:12" ht="24" customHeight="1">
      <c r="A364" s="92">
        <v>655</v>
      </c>
      <c r="B364" s="234"/>
      <c r="C364" s="148"/>
      <c r="D364" s="148"/>
      <c r="E364" s="94"/>
      <c r="F364" s="149"/>
      <c r="G364" s="246"/>
      <c r="H364" s="200"/>
      <c r="I364" s="95"/>
      <c r="J364" s="150"/>
      <c r="K364" s="150"/>
      <c r="L364" s="93"/>
    </row>
    <row r="365" spans="1:12" ht="24" customHeight="1">
      <c r="A365" s="92">
        <v>656</v>
      </c>
      <c r="B365" s="234"/>
      <c r="C365" s="148"/>
      <c r="D365" s="148"/>
      <c r="E365" s="94"/>
      <c r="F365" s="149"/>
      <c r="G365" s="246"/>
      <c r="H365" s="200"/>
      <c r="I365" s="95"/>
      <c r="J365" s="150"/>
      <c r="K365" s="150"/>
      <c r="L365" s="93"/>
    </row>
    <row r="366" spans="1:12" ht="24" customHeight="1">
      <c r="A366" s="92">
        <v>657</v>
      </c>
      <c r="B366" s="234"/>
      <c r="C366" s="148"/>
      <c r="D366" s="148"/>
      <c r="E366" s="94"/>
      <c r="F366" s="149"/>
      <c r="G366" s="246"/>
      <c r="H366" s="200"/>
      <c r="I366" s="95"/>
      <c r="J366" s="150"/>
      <c r="K366" s="150"/>
      <c r="L366" s="93"/>
    </row>
    <row r="367" spans="1:12" ht="24" customHeight="1">
      <c r="A367" s="92">
        <v>658</v>
      </c>
      <c r="B367" s="234"/>
      <c r="C367" s="148"/>
      <c r="D367" s="148"/>
      <c r="E367" s="94"/>
      <c r="F367" s="149"/>
      <c r="G367" s="246"/>
      <c r="H367" s="200"/>
      <c r="I367" s="95"/>
      <c r="J367" s="150"/>
      <c r="K367" s="150"/>
      <c r="L367" s="93"/>
    </row>
    <row r="368" spans="1:12" ht="24" customHeight="1">
      <c r="A368" s="92">
        <v>659</v>
      </c>
      <c r="B368" s="234"/>
      <c r="C368" s="148"/>
      <c r="D368" s="148"/>
      <c r="E368" s="94"/>
      <c r="F368" s="149"/>
      <c r="G368" s="246"/>
      <c r="H368" s="200"/>
      <c r="I368" s="95"/>
      <c r="J368" s="150"/>
      <c r="K368" s="150"/>
      <c r="L368" s="93"/>
    </row>
    <row r="369" spans="1:12" ht="24" customHeight="1">
      <c r="A369" s="92">
        <v>660</v>
      </c>
      <c r="B369" s="234"/>
      <c r="C369" s="148"/>
      <c r="D369" s="148"/>
      <c r="E369" s="94"/>
      <c r="F369" s="149"/>
      <c r="G369" s="246"/>
      <c r="H369" s="200"/>
      <c r="I369" s="95"/>
      <c r="J369" s="150"/>
      <c r="K369" s="150"/>
      <c r="L369" s="93"/>
    </row>
    <row r="370" spans="1:12" ht="24" customHeight="1">
      <c r="A370" s="92">
        <v>661</v>
      </c>
      <c r="B370" s="234"/>
      <c r="C370" s="148"/>
      <c r="D370" s="148"/>
      <c r="E370" s="94"/>
      <c r="F370" s="149"/>
      <c r="G370" s="246"/>
      <c r="H370" s="200"/>
      <c r="I370" s="95"/>
      <c r="J370" s="150"/>
      <c r="K370" s="150"/>
      <c r="L370" s="93"/>
    </row>
    <row r="371" spans="1:12" ht="24" customHeight="1">
      <c r="A371" s="92">
        <v>662</v>
      </c>
      <c r="B371" s="234"/>
      <c r="C371" s="148"/>
      <c r="D371" s="148"/>
      <c r="E371" s="94"/>
      <c r="F371" s="149"/>
      <c r="G371" s="246"/>
      <c r="H371" s="200"/>
      <c r="I371" s="95"/>
      <c r="J371" s="150"/>
      <c r="K371" s="150"/>
      <c r="L371" s="93"/>
    </row>
    <row r="372" spans="1:12" ht="24" customHeight="1">
      <c r="A372" s="92">
        <v>663</v>
      </c>
      <c r="B372" s="234"/>
      <c r="C372" s="148"/>
      <c r="D372" s="148"/>
      <c r="E372" s="94"/>
      <c r="F372" s="149"/>
      <c r="G372" s="246"/>
      <c r="H372" s="200"/>
      <c r="I372" s="95"/>
      <c r="J372" s="150"/>
      <c r="K372" s="150"/>
      <c r="L372" s="93"/>
    </row>
    <row r="373" spans="1:12" ht="24" customHeight="1">
      <c r="A373" s="92">
        <v>664</v>
      </c>
      <c r="B373" s="234"/>
      <c r="C373" s="148"/>
      <c r="D373" s="148"/>
      <c r="E373" s="94"/>
      <c r="F373" s="149"/>
      <c r="G373" s="246"/>
      <c r="H373" s="200"/>
      <c r="I373" s="95"/>
      <c r="J373" s="150"/>
      <c r="K373" s="150"/>
      <c r="L373" s="93"/>
    </row>
    <row r="374" spans="1:12" ht="24" customHeight="1">
      <c r="A374" s="92">
        <v>665</v>
      </c>
      <c r="B374" s="234"/>
      <c r="C374" s="148"/>
      <c r="D374" s="148"/>
      <c r="E374" s="94"/>
      <c r="F374" s="149"/>
      <c r="G374" s="246"/>
      <c r="H374" s="200"/>
      <c r="I374" s="95"/>
      <c r="J374" s="150"/>
      <c r="K374" s="150"/>
      <c r="L374" s="93"/>
    </row>
    <row r="375" spans="1:12" ht="24" customHeight="1">
      <c r="A375" s="92">
        <v>666</v>
      </c>
      <c r="B375" s="234"/>
      <c r="C375" s="148"/>
      <c r="D375" s="148"/>
      <c r="E375" s="94"/>
      <c r="F375" s="149"/>
      <c r="G375" s="246"/>
      <c r="H375" s="200"/>
      <c r="I375" s="95"/>
      <c r="J375" s="150"/>
      <c r="K375" s="150"/>
      <c r="L375" s="93"/>
    </row>
    <row r="376" spans="1:12" ht="24" customHeight="1">
      <c r="A376" s="92">
        <v>667</v>
      </c>
      <c r="B376" s="234"/>
      <c r="C376" s="148"/>
      <c r="D376" s="148"/>
      <c r="E376" s="94"/>
      <c r="F376" s="149"/>
      <c r="G376" s="246"/>
      <c r="H376" s="200"/>
      <c r="I376" s="95"/>
      <c r="J376" s="150"/>
      <c r="K376" s="150"/>
      <c r="L376" s="93"/>
    </row>
    <row r="377" spans="1:12" ht="24" customHeight="1">
      <c r="A377" s="92">
        <v>668</v>
      </c>
      <c r="B377" s="234"/>
      <c r="C377" s="148"/>
      <c r="D377" s="148"/>
      <c r="E377" s="94"/>
      <c r="F377" s="149"/>
      <c r="G377" s="246"/>
      <c r="H377" s="200"/>
      <c r="I377" s="95"/>
      <c r="J377" s="150"/>
      <c r="K377" s="150"/>
      <c r="L377" s="93"/>
    </row>
    <row r="378" spans="1:12" ht="24" customHeight="1">
      <c r="A378" s="92">
        <v>669</v>
      </c>
      <c r="B378" s="234"/>
      <c r="C378" s="148"/>
      <c r="D378" s="148"/>
      <c r="E378" s="94"/>
      <c r="F378" s="149"/>
      <c r="G378" s="246"/>
      <c r="H378" s="200"/>
      <c r="I378" s="95"/>
      <c r="J378" s="150"/>
      <c r="K378" s="150"/>
      <c r="L378" s="93"/>
    </row>
    <row r="379" spans="1:12" ht="24" customHeight="1">
      <c r="A379" s="92">
        <v>670</v>
      </c>
      <c r="B379" s="234"/>
      <c r="C379" s="148"/>
      <c r="D379" s="148"/>
      <c r="E379" s="94"/>
      <c r="F379" s="149"/>
      <c r="G379" s="246"/>
      <c r="H379" s="200"/>
      <c r="I379" s="95"/>
      <c r="J379" s="150"/>
      <c r="K379" s="150"/>
      <c r="L379" s="93"/>
    </row>
    <row r="380" spans="1:12" ht="24" customHeight="1">
      <c r="A380" s="92">
        <v>671</v>
      </c>
      <c r="B380" s="234"/>
      <c r="C380" s="148"/>
      <c r="D380" s="148"/>
      <c r="E380" s="94"/>
      <c r="F380" s="149"/>
      <c r="G380" s="246"/>
      <c r="H380" s="200"/>
      <c r="I380" s="95"/>
      <c r="J380" s="150"/>
      <c r="K380" s="150"/>
      <c r="L380" s="93"/>
    </row>
    <row r="381" spans="1:12" ht="24" customHeight="1">
      <c r="A381" s="92">
        <v>672</v>
      </c>
      <c r="B381" s="234"/>
      <c r="C381" s="148"/>
      <c r="D381" s="148"/>
      <c r="E381" s="94"/>
      <c r="F381" s="149"/>
      <c r="G381" s="246"/>
      <c r="H381" s="200"/>
      <c r="I381" s="95"/>
      <c r="J381" s="150"/>
      <c r="K381" s="150"/>
      <c r="L381" s="93"/>
    </row>
    <row r="382" spans="1:12" ht="24" customHeight="1">
      <c r="A382" s="92">
        <v>673</v>
      </c>
      <c r="B382" s="234"/>
      <c r="C382" s="148"/>
      <c r="D382" s="148"/>
      <c r="E382" s="94"/>
      <c r="F382" s="149"/>
      <c r="G382" s="246"/>
      <c r="H382" s="200"/>
      <c r="I382" s="95"/>
      <c r="J382" s="150"/>
      <c r="K382" s="150"/>
      <c r="L382" s="93"/>
    </row>
    <row r="383" spans="1:12" ht="24" customHeight="1">
      <c r="A383" s="92">
        <v>674</v>
      </c>
      <c r="B383" s="234"/>
      <c r="C383" s="148"/>
      <c r="D383" s="148"/>
      <c r="E383" s="94"/>
      <c r="F383" s="149"/>
      <c r="G383" s="246"/>
      <c r="H383" s="200"/>
      <c r="I383" s="95"/>
      <c r="J383" s="150"/>
      <c r="K383" s="150"/>
      <c r="L383" s="93"/>
    </row>
    <row r="384" spans="1:12" ht="24" customHeight="1">
      <c r="A384" s="92">
        <v>675</v>
      </c>
      <c r="B384" s="234"/>
      <c r="C384" s="148"/>
      <c r="D384" s="148"/>
      <c r="E384" s="94"/>
      <c r="F384" s="149"/>
      <c r="G384" s="246"/>
      <c r="H384" s="200"/>
      <c r="I384" s="95"/>
      <c r="J384" s="150"/>
      <c r="K384" s="150"/>
      <c r="L384" s="93"/>
    </row>
    <row r="385" spans="1:12" ht="24" customHeight="1">
      <c r="A385" s="92">
        <v>676</v>
      </c>
      <c r="B385" s="234"/>
      <c r="C385" s="148"/>
      <c r="D385" s="148"/>
      <c r="E385" s="94"/>
      <c r="F385" s="149"/>
      <c r="G385" s="246"/>
      <c r="H385" s="200"/>
      <c r="I385" s="95"/>
      <c r="J385" s="150"/>
      <c r="K385" s="150"/>
      <c r="L385" s="93"/>
    </row>
    <row r="386" spans="1:12" ht="24" customHeight="1">
      <c r="A386" s="92">
        <v>677</v>
      </c>
      <c r="B386" s="234"/>
      <c r="C386" s="148"/>
      <c r="D386" s="148"/>
      <c r="E386" s="94"/>
      <c r="F386" s="149"/>
      <c r="G386" s="246"/>
      <c r="H386" s="200"/>
      <c r="I386" s="95"/>
      <c r="J386" s="150"/>
      <c r="K386" s="150"/>
      <c r="L386" s="93"/>
    </row>
    <row r="387" spans="1:12" ht="24" customHeight="1">
      <c r="A387" s="92">
        <v>678</v>
      </c>
      <c r="B387" s="234"/>
      <c r="C387" s="148"/>
      <c r="D387" s="148"/>
      <c r="E387" s="94"/>
      <c r="F387" s="149"/>
      <c r="G387" s="246"/>
      <c r="H387" s="200"/>
      <c r="I387" s="95"/>
      <c r="J387" s="150"/>
      <c r="K387" s="150"/>
      <c r="L387" s="93"/>
    </row>
    <row r="388" spans="1:12" ht="24" customHeight="1">
      <c r="A388" s="92">
        <v>679</v>
      </c>
      <c r="B388" s="234"/>
      <c r="C388" s="148"/>
      <c r="D388" s="148"/>
      <c r="E388" s="94"/>
      <c r="F388" s="149"/>
      <c r="G388" s="246"/>
      <c r="H388" s="200"/>
      <c r="I388" s="95"/>
      <c r="J388" s="150"/>
      <c r="K388" s="150"/>
      <c r="L388" s="93"/>
    </row>
    <row r="389" spans="1:12" ht="24" customHeight="1">
      <c r="A389" s="92">
        <v>680</v>
      </c>
      <c r="B389" s="234"/>
      <c r="C389" s="148"/>
      <c r="D389" s="148"/>
      <c r="E389" s="94"/>
      <c r="F389" s="149"/>
      <c r="G389" s="246"/>
      <c r="H389" s="200"/>
      <c r="I389" s="95"/>
      <c r="J389" s="150"/>
      <c r="K389" s="150"/>
      <c r="L389" s="93"/>
    </row>
    <row r="390" spans="1:12" ht="24" customHeight="1">
      <c r="A390" s="92">
        <v>681</v>
      </c>
      <c r="B390" s="234"/>
      <c r="C390" s="148"/>
      <c r="D390" s="148"/>
      <c r="E390" s="94"/>
      <c r="F390" s="149"/>
      <c r="G390" s="246"/>
      <c r="H390" s="200"/>
      <c r="I390" s="95"/>
      <c r="J390" s="150"/>
      <c r="K390" s="150"/>
      <c r="L390" s="93"/>
    </row>
    <row r="391" spans="1:12" ht="24" customHeight="1">
      <c r="A391" s="92">
        <v>682</v>
      </c>
      <c r="B391" s="234"/>
      <c r="C391" s="148"/>
      <c r="D391" s="148"/>
      <c r="E391" s="94"/>
      <c r="F391" s="149"/>
      <c r="G391" s="246"/>
      <c r="H391" s="200"/>
      <c r="I391" s="95"/>
      <c r="J391" s="150"/>
      <c r="K391" s="150"/>
      <c r="L391" s="93"/>
    </row>
    <row r="392" spans="1:12" ht="24" customHeight="1">
      <c r="A392" s="92">
        <v>683</v>
      </c>
      <c r="B392" s="234"/>
      <c r="C392" s="148"/>
      <c r="D392" s="148"/>
      <c r="E392" s="94"/>
      <c r="F392" s="149"/>
      <c r="G392" s="246"/>
      <c r="H392" s="200"/>
      <c r="I392" s="95"/>
      <c r="J392" s="150"/>
      <c r="K392" s="150"/>
      <c r="L392" s="93"/>
    </row>
    <row r="393" spans="1:12" ht="24" customHeight="1">
      <c r="A393" s="92">
        <v>684</v>
      </c>
      <c r="B393" s="234"/>
      <c r="C393" s="148"/>
      <c r="D393" s="148"/>
      <c r="E393" s="94"/>
      <c r="F393" s="149"/>
      <c r="G393" s="246"/>
      <c r="H393" s="200"/>
      <c r="I393" s="95"/>
      <c r="J393" s="150"/>
      <c r="K393" s="150"/>
      <c r="L393" s="93"/>
    </row>
    <row r="394" spans="1:12" ht="24" customHeight="1">
      <c r="A394" s="92">
        <v>685</v>
      </c>
      <c r="B394" s="234"/>
      <c r="C394" s="148"/>
      <c r="D394" s="148"/>
      <c r="E394" s="94"/>
      <c r="F394" s="149"/>
      <c r="G394" s="246"/>
      <c r="H394" s="200"/>
      <c r="I394" s="95"/>
      <c r="J394" s="150"/>
      <c r="K394" s="150"/>
      <c r="L394" s="93"/>
    </row>
    <row r="395" spans="1:12" ht="24" customHeight="1">
      <c r="A395" s="92">
        <v>686</v>
      </c>
      <c r="B395" s="234"/>
      <c r="C395" s="148"/>
      <c r="D395" s="148"/>
      <c r="E395" s="94"/>
      <c r="F395" s="149"/>
      <c r="G395" s="246"/>
      <c r="H395" s="200"/>
      <c r="I395" s="95"/>
      <c r="J395" s="150"/>
      <c r="K395" s="150"/>
      <c r="L395" s="93"/>
    </row>
    <row r="396" spans="1:12" ht="24" customHeight="1">
      <c r="A396" s="92">
        <v>687</v>
      </c>
      <c r="B396" s="234"/>
      <c r="C396" s="148"/>
      <c r="D396" s="148"/>
      <c r="E396" s="94"/>
      <c r="F396" s="149"/>
      <c r="G396" s="246"/>
      <c r="H396" s="200"/>
      <c r="I396" s="95"/>
      <c r="J396" s="150"/>
      <c r="K396" s="150"/>
      <c r="L396" s="93"/>
    </row>
    <row r="397" spans="1:12" ht="24" customHeight="1">
      <c r="A397" s="92">
        <v>688</v>
      </c>
      <c r="B397" s="234"/>
      <c r="C397" s="148"/>
      <c r="D397" s="148"/>
      <c r="E397" s="94"/>
      <c r="F397" s="149"/>
      <c r="G397" s="246"/>
      <c r="H397" s="200"/>
      <c r="I397" s="95"/>
      <c r="J397" s="150"/>
      <c r="K397" s="150"/>
      <c r="L397" s="93"/>
    </row>
    <row r="398" spans="1:12" ht="24" customHeight="1">
      <c r="A398" s="92">
        <v>689</v>
      </c>
      <c r="B398" s="234"/>
      <c r="C398" s="148"/>
      <c r="D398" s="148"/>
      <c r="E398" s="94"/>
      <c r="F398" s="149"/>
      <c r="G398" s="246"/>
      <c r="H398" s="200"/>
      <c r="I398" s="95"/>
      <c r="J398" s="150"/>
      <c r="K398" s="150"/>
      <c r="L398" s="93"/>
    </row>
    <row r="399" spans="1:12" ht="24" customHeight="1">
      <c r="A399" s="92">
        <v>690</v>
      </c>
      <c r="B399" s="234"/>
      <c r="C399" s="148"/>
      <c r="D399" s="148"/>
      <c r="E399" s="94"/>
      <c r="F399" s="149"/>
      <c r="G399" s="246"/>
      <c r="H399" s="200"/>
      <c r="I399" s="95"/>
      <c r="J399" s="150"/>
      <c r="K399" s="150"/>
      <c r="L399" s="93"/>
    </row>
    <row r="400" spans="1:12" ht="24" customHeight="1">
      <c r="A400" s="92">
        <v>691</v>
      </c>
      <c r="B400" s="234"/>
      <c r="C400" s="148"/>
      <c r="D400" s="148"/>
      <c r="E400" s="94"/>
      <c r="F400" s="149"/>
      <c r="G400" s="246"/>
      <c r="H400" s="200"/>
      <c r="I400" s="95"/>
      <c r="J400" s="150"/>
      <c r="K400" s="150"/>
      <c r="L400" s="93"/>
    </row>
    <row r="401" spans="1:12" ht="24" customHeight="1">
      <c r="A401" s="92">
        <v>692</v>
      </c>
      <c r="B401" s="234"/>
      <c r="C401" s="148"/>
      <c r="D401" s="148"/>
      <c r="E401" s="94"/>
      <c r="F401" s="149"/>
      <c r="G401" s="246"/>
      <c r="H401" s="200"/>
      <c r="I401" s="95"/>
      <c r="J401" s="150"/>
      <c r="K401" s="150"/>
      <c r="L401" s="93"/>
    </row>
    <row r="402" spans="1:12" ht="24" customHeight="1">
      <c r="A402" s="92">
        <v>693</v>
      </c>
      <c r="B402" s="234"/>
      <c r="C402" s="148"/>
      <c r="D402" s="148"/>
      <c r="E402" s="94"/>
      <c r="F402" s="149"/>
      <c r="G402" s="246"/>
      <c r="H402" s="200"/>
      <c r="I402" s="95"/>
      <c r="J402" s="150"/>
      <c r="K402" s="150"/>
      <c r="L402" s="93"/>
    </row>
    <row r="403" spans="1:12" ht="24" customHeight="1">
      <c r="A403" s="92">
        <v>694</v>
      </c>
      <c r="B403" s="234"/>
      <c r="C403" s="148"/>
      <c r="D403" s="148"/>
      <c r="E403" s="94"/>
      <c r="F403" s="149"/>
      <c r="G403" s="246"/>
      <c r="H403" s="200"/>
      <c r="I403" s="95"/>
      <c r="J403" s="150"/>
      <c r="K403" s="150"/>
      <c r="L403" s="93"/>
    </row>
    <row r="404" spans="1:12" ht="24" customHeight="1">
      <c r="A404" s="92">
        <v>695</v>
      </c>
      <c r="B404" s="234"/>
      <c r="C404" s="148"/>
      <c r="D404" s="148"/>
      <c r="E404" s="94"/>
      <c r="F404" s="149"/>
      <c r="G404" s="246"/>
      <c r="H404" s="200"/>
      <c r="I404" s="95"/>
      <c r="J404" s="150"/>
      <c r="K404" s="150"/>
      <c r="L404" s="93"/>
    </row>
    <row r="405" spans="1:12" ht="24" customHeight="1">
      <c r="A405" s="92">
        <v>696</v>
      </c>
      <c r="B405" s="234"/>
      <c r="C405" s="148"/>
      <c r="D405" s="148"/>
      <c r="E405" s="94"/>
      <c r="F405" s="149"/>
      <c r="G405" s="246"/>
      <c r="H405" s="200"/>
      <c r="I405" s="95"/>
      <c r="J405" s="150"/>
      <c r="K405" s="150"/>
      <c r="L405" s="93"/>
    </row>
    <row r="406" spans="1:12" ht="24" customHeight="1">
      <c r="A406" s="92">
        <v>697</v>
      </c>
      <c r="B406" s="234"/>
      <c r="C406" s="148"/>
      <c r="D406" s="148"/>
      <c r="E406" s="94"/>
      <c r="F406" s="149"/>
      <c r="G406" s="246"/>
      <c r="H406" s="200"/>
      <c r="I406" s="95"/>
      <c r="J406" s="150"/>
      <c r="K406" s="150"/>
      <c r="L406" s="93"/>
    </row>
    <row r="407" spans="1:12" ht="24" customHeight="1">
      <c r="A407" s="92">
        <v>698</v>
      </c>
      <c r="B407" s="234"/>
      <c r="C407" s="148"/>
      <c r="D407" s="148"/>
      <c r="E407" s="94"/>
      <c r="F407" s="149"/>
      <c r="G407" s="246"/>
      <c r="H407" s="200"/>
      <c r="I407" s="95"/>
      <c r="J407" s="150"/>
      <c r="K407" s="150"/>
      <c r="L407" s="93"/>
    </row>
    <row r="408" spans="1:12" ht="24" customHeight="1">
      <c r="A408" s="92">
        <v>699</v>
      </c>
      <c r="B408" s="234"/>
      <c r="C408" s="148"/>
      <c r="D408" s="148"/>
      <c r="E408" s="94"/>
      <c r="F408" s="149"/>
      <c r="G408" s="246"/>
      <c r="H408" s="200"/>
      <c r="I408" s="95"/>
      <c r="J408" s="150"/>
      <c r="K408" s="150"/>
      <c r="L408" s="93"/>
    </row>
    <row r="409" spans="1:12" ht="24" customHeight="1">
      <c r="A409" s="92">
        <v>700</v>
      </c>
      <c r="B409" s="234"/>
      <c r="C409" s="148"/>
      <c r="D409" s="148"/>
      <c r="E409" s="94"/>
      <c r="F409" s="149"/>
      <c r="G409" s="246"/>
      <c r="H409" s="200"/>
      <c r="I409" s="95"/>
      <c r="J409" s="150"/>
      <c r="K409" s="150"/>
      <c r="L409" s="93"/>
    </row>
    <row r="410" spans="1:12" ht="24" customHeight="1">
      <c r="A410" s="92">
        <v>701</v>
      </c>
      <c r="B410" s="234"/>
      <c r="C410" s="148"/>
      <c r="D410" s="148"/>
      <c r="E410" s="94"/>
      <c r="F410" s="149"/>
      <c r="G410" s="246"/>
      <c r="H410" s="200"/>
      <c r="I410" s="95"/>
      <c r="J410" s="150"/>
      <c r="K410" s="150"/>
      <c r="L410" s="93"/>
    </row>
    <row r="411" spans="1:12" ht="24" customHeight="1">
      <c r="A411" s="92">
        <v>702</v>
      </c>
      <c r="B411" s="234"/>
      <c r="C411" s="148"/>
      <c r="D411" s="148"/>
      <c r="E411" s="94"/>
      <c r="F411" s="149"/>
      <c r="G411" s="246"/>
      <c r="H411" s="200"/>
      <c r="I411" s="95"/>
      <c r="J411" s="150"/>
      <c r="K411" s="150"/>
      <c r="L411" s="93"/>
    </row>
    <row r="412" spans="1:12" ht="24" customHeight="1">
      <c r="A412" s="92">
        <v>703</v>
      </c>
      <c r="B412" s="234"/>
      <c r="C412" s="148"/>
      <c r="D412" s="148"/>
      <c r="E412" s="94"/>
      <c r="F412" s="149"/>
      <c r="G412" s="246"/>
      <c r="H412" s="200"/>
      <c r="I412" s="95"/>
      <c r="J412" s="150"/>
      <c r="K412" s="150"/>
      <c r="L412" s="93"/>
    </row>
    <row r="413" spans="1:12" ht="24" customHeight="1">
      <c r="A413" s="92">
        <v>704</v>
      </c>
      <c r="B413" s="234"/>
      <c r="C413" s="148"/>
      <c r="D413" s="148"/>
      <c r="E413" s="94"/>
      <c r="F413" s="149"/>
      <c r="G413" s="246"/>
      <c r="H413" s="200"/>
      <c r="I413" s="95"/>
      <c r="J413" s="150"/>
      <c r="K413" s="150"/>
      <c r="L413" s="93"/>
    </row>
    <row r="414" spans="1:12" ht="24" customHeight="1">
      <c r="A414" s="92">
        <v>705</v>
      </c>
      <c r="B414" s="234"/>
      <c r="C414" s="148"/>
      <c r="D414" s="148"/>
      <c r="E414" s="94"/>
      <c r="F414" s="149"/>
      <c r="G414" s="246"/>
      <c r="H414" s="200"/>
      <c r="I414" s="95"/>
      <c r="J414" s="150"/>
      <c r="K414" s="150"/>
      <c r="L414" s="93"/>
    </row>
    <row r="415" spans="1:12" ht="24" customHeight="1">
      <c r="A415" s="92">
        <v>706</v>
      </c>
      <c r="B415" s="234"/>
      <c r="C415" s="148"/>
      <c r="D415" s="148"/>
      <c r="E415" s="94"/>
      <c r="F415" s="149"/>
      <c r="G415" s="246"/>
      <c r="H415" s="200"/>
      <c r="I415" s="95"/>
      <c r="J415" s="150"/>
      <c r="K415" s="150"/>
      <c r="L415" s="93"/>
    </row>
    <row r="416" spans="1:12" ht="24" customHeight="1">
      <c r="A416" s="92">
        <v>707</v>
      </c>
      <c r="B416" s="234"/>
      <c r="C416" s="148"/>
      <c r="D416" s="148"/>
      <c r="E416" s="94"/>
      <c r="F416" s="149"/>
      <c r="G416" s="246"/>
      <c r="H416" s="200"/>
      <c r="I416" s="95"/>
      <c r="J416" s="150"/>
      <c r="K416" s="150"/>
      <c r="L416" s="93"/>
    </row>
    <row r="417" spans="1:12" ht="24" customHeight="1">
      <c r="A417" s="92">
        <v>708</v>
      </c>
      <c r="B417" s="234"/>
      <c r="C417" s="148"/>
      <c r="D417" s="148"/>
      <c r="E417" s="94"/>
      <c r="F417" s="149"/>
      <c r="G417" s="246"/>
      <c r="H417" s="200"/>
      <c r="I417" s="95"/>
      <c r="J417" s="150"/>
      <c r="K417" s="150"/>
      <c r="L417" s="93"/>
    </row>
    <row r="418" spans="1:12" ht="24" customHeight="1">
      <c r="A418" s="92">
        <v>709</v>
      </c>
      <c r="B418" s="234"/>
      <c r="C418" s="148"/>
      <c r="D418" s="148"/>
      <c r="E418" s="94"/>
      <c r="F418" s="149"/>
      <c r="G418" s="246"/>
      <c r="H418" s="200"/>
      <c r="I418" s="95"/>
      <c r="J418" s="150"/>
      <c r="K418" s="150"/>
      <c r="L418" s="93"/>
    </row>
    <row r="419" spans="1:12" ht="24" customHeight="1">
      <c r="A419" s="92">
        <v>710</v>
      </c>
      <c r="B419" s="234"/>
      <c r="C419" s="148"/>
      <c r="D419" s="148"/>
      <c r="E419" s="94"/>
      <c r="F419" s="149"/>
      <c r="G419" s="246"/>
      <c r="H419" s="200"/>
      <c r="I419" s="95"/>
      <c r="J419" s="150"/>
      <c r="K419" s="150"/>
      <c r="L419" s="93"/>
    </row>
    <row r="420" spans="1:12" ht="24" customHeight="1">
      <c r="A420" s="92">
        <v>711</v>
      </c>
      <c r="B420" s="234"/>
      <c r="C420" s="148"/>
      <c r="D420" s="148"/>
      <c r="E420" s="94"/>
      <c r="F420" s="149"/>
      <c r="G420" s="246"/>
      <c r="H420" s="200"/>
      <c r="I420" s="95"/>
      <c r="J420" s="150"/>
      <c r="K420" s="150"/>
      <c r="L420" s="93"/>
    </row>
    <row r="421" spans="1:12" ht="24" customHeight="1">
      <c r="A421" s="92">
        <v>712</v>
      </c>
      <c r="B421" s="234"/>
      <c r="C421" s="148"/>
      <c r="D421" s="148"/>
      <c r="E421" s="94"/>
      <c r="F421" s="149"/>
      <c r="G421" s="246"/>
      <c r="H421" s="200"/>
      <c r="I421" s="95"/>
      <c r="J421" s="150"/>
      <c r="K421" s="150"/>
      <c r="L421" s="93"/>
    </row>
    <row r="422" spans="1:12" ht="24" customHeight="1">
      <c r="A422" s="92">
        <v>713</v>
      </c>
      <c r="B422" s="234"/>
      <c r="C422" s="148"/>
      <c r="D422" s="148"/>
      <c r="E422" s="94"/>
      <c r="F422" s="149"/>
      <c r="G422" s="246"/>
      <c r="H422" s="200"/>
      <c r="I422" s="95"/>
      <c r="J422" s="150"/>
      <c r="K422" s="150"/>
      <c r="L422" s="93"/>
    </row>
  </sheetData>
  <mergeCells count="3">
    <mergeCell ref="A1:L1"/>
    <mergeCell ref="A2:F2"/>
    <mergeCell ref="I2:L2"/>
  </mergeCells>
  <phoneticPr fontId="0" type="noConversion"/>
  <conditionalFormatting sqref="E4:E1524">
    <cfRule type="cellIs" dxfId="144" priority="2" stopIfTrue="1" operator="between">
      <formula>36892</formula>
      <formula>37621</formula>
    </cfRule>
  </conditionalFormatting>
  <conditionalFormatting sqref="G1:G1048576">
    <cfRule type="containsText" dxfId="143" priority="1" stopIfTrue="1" operator="containsText" text="FERDİ">
      <formula>NOT(ISERROR(SEARCH("FERDİ",G1)))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29" max="12" man="1"/>
    <brk id="47" max="12" man="1"/>
    <brk id="63" max="12" man="1"/>
    <brk id="87" max="12" man="1"/>
    <brk id="99" max="12" man="1"/>
    <brk id="121" max="12" man="1"/>
    <brk id="144" max="12" man="1"/>
    <brk id="174" max="12" man="1"/>
    <brk id="235" max="12" man="1"/>
  </rowBreaks>
  <ignoredErrors>
    <ignoredError sqref="I2" unlockedFormula="1"/>
  </ignoredErrors>
</worksheet>
</file>

<file path=xl/worksheets/sheet4.xml><?xml version="1.0" encoding="utf-8"?>
<worksheet xmlns="http://schemas.openxmlformats.org/spreadsheetml/2006/main" xmlns:r="http://schemas.openxmlformats.org/officeDocument/2006/relationships">
  <sheetPr codeName="Sayfa4">
    <tabColor theme="8" tint="0.39997558519241921"/>
  </sheetPr>
  <dimension ref="A1:P73"/>
  <sheetViews>
    <sheetView view="pageBreakPreview" topLeftCell="A25" zoomScale="60" zoomScaleNormal="100" workbookViewId="0">
      <selection activeCell="T7" sqref="T7"/>
    </sheetView>
  </sheetViews>
  <sheetFormatPr defaultRowHeight="12.75"/>
  <cols>
    <col min="2" max="2" width="0" hidden="1" customWidth="1"/>
    <col min="4" max="4" width="14.42578125" customWidth="1"/>
    <col min="5" max="5" width="19.5703125" customWidth="1"/>
    <col min="6" max="6" width="19.28515625" customWidth="1"/>
    <col min="7" max="7" width="12.85546875" customWidth="1"/>
    <col min="9" max="9" width="0" hidden="1" customWidth="1"/>
    <col min="11" max="11" width="13.140625" hidden="1" customWidth="1"/>
    <col min="12" max="12" width="10" customWidth="1"/>
    <col min="13" max="13" width="17" customWidth="1"/>
    <col min="14" max="14" width="20.28515625" customWidth="1"/>
    <col min="15" max="15" width="27.42578125" customWidth="1"/>
    <col min="16" max="16" width="14.140625" customWidth="1"/>
  </cols>
  <sheetData>
    <row r="1" spans="1:16" ht="48" customHeight="1">
      <c r="A1" s="471" t="str">
        <f>('YARIŞMA BİLGİLERİ'!A2)</f>
        <v>Gençlik ve Spor Bakanlığı
Spor Genel Müdürlüğü
Spor Faaliyetleri Daire Başkanlığı</v>
      </c>
      <c r="B1" s="471"/>
      <c r="C1" s="471"/>
      <c r="D1" s="471"/>
      <c r="E1" s="471"/>
      <c r="F1" s="471"/>
      <c r="G1" s="471"/>
      <c r="H1" s="471"/>
      <c r="I1" s="471"/>
      <c r="J1" s="471"/>
      <c r="K1" s="471"/>
      <c r="L1" s="471"/>
      <c r="M1" s="471"/>
      <c r="N1" s="471"/>
      <c r="O1" s="471"/>
      <c r="P1" s="471"/>
    </row>
    <row r="2" spans="1:16" ht="18" customHeight="1">
      <c r="A2" s="472" t="str">
        <f>'YARIŞMA BİLGİLERİ'!F19</f>
        <v>2014-15 Öğretim Yılı Okullararası Puanlı  Atletizm Grup Yarışmaları</v>
      </c>
      <c r="B2" s="472"/>
      <c r="C2" s="472"/>
      <c r="D2" s="472"/>
      <c r="E2" s="472"/>
      <c r="F2" s="472"/>
      <c r="G2" s="472"/>
      <c r="H2" s="472"/>
      <c r="I2" s="472"/>
      <c r="J2" s="472"/>
      <c r="K2" s="472"/>
      <c r="L2" s="472"/>
      <c r="M2" s="472"/>
      <c r="N2" s="472"/>
      <c r="O2" s="472"/>
      <c r="P2" s="472"/>
    </row>
    <row r="3" spans="1:16" ht="23.25" customHeight="1">
      <c r="A3" s="473" t="s">
        <v>322</v>
      </c>
      <c r="B3" s="473"/>
      <c r="C3" s="473"/>
      <c r="D3" s="473"/>
      <c r="E3" s="473"/>
      <c r="F3" s="473"/>
      <c r="G3" s="473"/>
      <c r="H3" s="473"/>
      <c r="I3" s="473"/>
      <c r="J3" s="473"/>
      <c r="K3" s="473"/>
      <c r="L3" s="473"/>
      <c r="M3" s="473"/>
      <c r="N3" s="473"/>
      <c r="O3" s="473"/>
      <c r="P3" s="473"/>
    </row>
    <row r="4" spans="1:16" ht="23.25" customHeight="1">
      <c r="A4" s="467" t="s">
        <v>259</v>
      </c>
      <c r="B4" s="467"/>
      <c r="C4" s="467"/>
      <c r="D4" s="467"/>
      <c r="E4" s="467"/>
      <c r="F4" s="467"/>
      <c r="G4" s="467"/>
      <c r="H4" s="282"/>
      <c r="J4" s="467" t="s">
        <v>261</v>
      </c>
      <c r="K4" s="467"/>
      <c r="L4" s="467"/>
      <c r="M4" s="467"/>
      <c r="N4" s="467"/>
      <c r="O4" s="467"/>
      <c r="P4" s="467"/>
    </row>
    <row r="5" spans="1:16" ht="18" customHeight="1">
      <c r="A5" s="465" t="s">
        <v>16</v>
      </c>
      <c r="B5" s="466"/>
      <c r="C5" s="466"/>
      <c r="D5" s="466"/>
      <c r="E5" s="466"/>
      <c r="F5" s="466"/>
      <c r="G5" s="466"/>
      <c r="H5" s="282"/>
      <c r="I5" s="468" t="s">
        <v>6</v>
      </c>
      <c r="J5" s="303"/>
      <c r="K5" s="304"/>
      <c r="L5" s="303"/>
      <c r="M5" s="303"/>
      <c r="N5" s="303"/>
      <c r="O5" s="303"/>
      <c r="P5" s="303"/>
    </row>
    <row r="6" spans="1:16" ht="24" customHeight="1">
      <c r="A6" s="51" t="s">
        <v>12</v>
      </c>
      <c r="B6" s="48" t="s">
        <v>54</v>
      </c>
      <c r="C6" s="48" t="s">
        <v>53</v>
      </c>
      <c r="D6" s="49" t="s">
        <v>13</v>
      </c>
      <c r="E6" s="50" t="s">
        <v>14</v>
      </c>
      <c r="F6" s="50" t="s">
        <v>161</v>
      </c>
      <c r="G6" s="48" t="s">
        <v>260</v>
      </c>
      <c r="H6" s="282"/>
      <c r="I6" s="469"/>
      <c r="J6" s="51" t="s">
        <v>12</v>
      </c>
      <c r="K6" s="48" t="s">
        <v>54</v>
      </c>
      <c r="L6" s="48" t="s">
        <v>53</v>
      </c>
      <c r="M6" s="49" t="s">
        <v>13</v>
      </c>
      <c r="N6" s="50" t="s">
        <v>14</v>
      </c>
      <c r="O6" s="50" t="s">
        <v>161</v>
      </c>
      <c r="P6" s="48" t="s">
        <v>260</v>
      </c>
    </row>
    <row r="7" spans="1:16" ht="26.25" customHeight="1">
      <c r="A7" s="78">
        <v>1</v>
      </c>
      <c r="B7" s="269" t="s">
        <v>128</v>
      </c>
      <c r="C7" s="79">
        <f>IF(ISERROR(VLOOKUP(B7,'KAYIT LİSTESİ'!$B$4:$H$1000,2,0)),"",(VLOOKUP(B7,'KAYIT LİSTESİ'!$B$4:$H$1000,2,0)))</f>
        <v>1</v>
      </c>
      <c r="D7" s="140">
        <f>IF(ISERROR(VLOOKUP(B7,'KAYIT LİSTESİ'!$B$4:$H$1000,4,0)),"",(VLOOKUP(B7,'KAYIT LİSTESİ'!$B$4:$H$1000,4,0)))</f>
        <v>37649</v>
      </c>
      <c r="E7" s="270" t="str">
        <f>IF(ISERROR(VLOOKUP(B7,'KAYIT LİSTESİ'!$B$4:$H$1000,5,0)),"",(VLOOKUP(B7,'KAYIT LİSTESİ'!$B$4:$H$1000,5,0)))</f>
        <v>AYDIN ÇELİK</v>
      </c>
      <c r="F7" s="270" t="str">
        <f>IF(ISERROR(VLOOKUP(B7,'KAYIT LİSTESİ'!$B$4:$H$1000,6,0)),"",(VLOOKUP(B7,'KAYIT LİSTESİ'!$B$4:$H$1000,6,0)))</f>
        <v>BARTIN MERKEZ İMAM HATİP ORTAOKULU</v>
      </c>
      <c r="G7" s="141"/>
      <c r="H7" s="305"/>
      <c r="I7" s="78">
        <v>1</v>
      </c>
      <c r="J7" s="78">
        <v>1</v>
      </c>
      <c r="K7" s="269" t="s">
        <v>89</v>
      </c>
      <c r="L7" s="271">
        <f>IF(ISERROR(VLOOKUP(K7,'KAYIT LİSTESİ'!$B$4:$H$1000,2,0)),"",(VLOOKUP(K7,'KAYIT LİSTESİ'!$B$4:$H$1000,2,0)))</f>
        <v>3</v>
      </c>
      <c r="M7" s="272">
        <f>IF(ISERROR(VLOOKUP(K7,'KAYIT LİSTESİ'!$B$4:$H$1000,4,0)),"",(VLOOKUP(K7,'KAYIT LİSTESİ'!$B$4:$H$1000,4,0)))</f>
        <v>38002</v>
      </c>
      <c r="N7" s="205" t="str">
        <f>IF(ISERROR(VLOOKUP(K7,'KAYIT LİSTESİ'!$B$4:$H$1000,5,0)),"",(VLOOKUP(K7,'KAYIT LİSTESİ'!$B$4:$H$1000,5,0)))</f>
        <v>AHMET CAN ALBAYRAK</v>
      </c>
      <c r="O7" s="273" t="str">
        <f>IF(ISERROR(VLOOKUP(K7,'KAYIT LİSTESİ'!$B$4:$H$1000,6,0)),"",(VLOOKUP(K7,'KAYIT LİSTESİ'!$B$4:$H$1000,6,0)))</f>
        <v>BARTIN MERKEZ İMAM HATİP ORTAOKULU</v>
      </c>
      <c r="P7" s="273"/>
    </row>
    <row r="8" spans="1:16" ht="26.25" customHeight="1">
      <c r="A8" s="78">
        <v>2</v>
      </c>
      <c r="B8" s="269" t="s">
        <v>129</v>
      </c>
      <c r="C8" s="79">
        <f>IF(ISERROR(VLOOKUP(B8,'KAYIT LİSTESİ'!$B$4:$H$1000,2,0)),"",(VLOOKUP(B8,'KAYIT LİSTESİ'!$B$4:$H$1000,2,0)))</f>
        <v>42</v>
      </c>
      <c r="D8" s="140">
        <f>IF(ISERROR(VLOOKUP(B8,'KAYIT LİSTESİ'!$B$4:$H$1000,4,0)),"",(VLOOKUP(B8,'KAYIT LİSTESİ'!$B$4:$H$1000,4,0)))</f>
        <v>37813</v>
      </c>
      <c r="E8" s="270" t="str">
        <f>IF(ISERROR(VLOOKUP(B8,'KAYIT LİSTESİ'!$B$4:$H$1000,5,0)),"",(VLOOKUP(B8,'KAYIT LİSTESİ'!$B$4:$H$1000,5,0)))</f>
        <v>EMİRHAN KÖSE</v>
      </c>
      <c r="F8" s="270" t="str">
        <f>IF(ISERROR(VLOOKUP(B8,'KAYIT LİSTESİ'!$B$4:$H$1000,6,0)),"",(VLOOKUP(B8,'KAYIT LİSTESİ'!$B$4:$H$1000,6,0)))</f>
        <v>SAKARYA AŞAĞI KİRAZCA O.O</v>
      </c>
      <c r="G8" s="141"/>
      <c r="H8" s="305"/>
      <c r="I8" s="78">
        <v>2</v>
      </c>
      <c r="J8" s="78">
        <v>2</v>
      </c>
      <c r="K8" s="269" t="s">
        <v>90</v>
      </c>
      <c r="L8" s="271">
        <f>IF(ISERROR(VLOOKUP(K8,'KAYIT LİSTESİ'!$B$4:$H$1000,2,0)),"",(VLOOKUP(K8,'KAYIT LİSTESİ'!$B$4:$H$1000,2,0)))</f>
        <v>43</v>
      </c>
      <c r="M8" s="272">
        <f>IF(ISERROR(VLOOKUP(K8,'KAYIT LİSTESİ'!$B$4:$H$1000,4,0)),"",(VLOOKUP(K8,'KAYIT LİSTESİ'!$B$4:$H$1000,4,0)))</f>
        <v>37735</v>
      </c>
      <c r="N8" s="205" t="str">
        <f>IF(ISERROR(VLOOKUP(K8,'KAYIT LİSTESİ'!$B$4:$H$1000,5,0)),"",(VLOOKUP(K8,'KAYIT LİSTESİ'!$B$4:$H$1000,5,0)))</f>
        <v>ÖMER KURT</v>
      </c>
      <c r="O8" s="273" t="str">
        <f>IF(ISERROR(VLOOKUP(K8,'KAYIT LİSTESİ'!$B$4:$H$1000,6,0)),"",(VLOOKUP(K8,'KAYIT LİSTESİ'!$B$4:$H$1000,6,0)))</f>
        <v>SAKARYA AŞAĞI KİRAZCA O.O</v>
      </c>
      <c r="P8" s="273"/>
    </row>
    <row r="9" spans="1:16" ht="26.25" customHeight="1">
      <c r="A9" s="78">
        <v>3</v>
      </c>
      <c r="B9" s="269" t="s">
        <v>130</v>
      </c>
      <c r="C9" s="79">
        <f>IF(ISERROR(VLOOKUP(B9,'KAYIT LİSTESİ'!$B$4:$H$1000,2,0)),"",(VLOOKUP(B9,'KAYIT LİSTESİ'!$B$4:$H$1000,2,0)))</f>
        <v>25</v>
      </c>
      <c r="D9" s="140" t="str">
        <f>IF(ISERROR(VLOOKUP(B9,'KAYIT LİSTESİ'!$B$4:$H$1000,4,0)),"",(VLOOKUP(B9,'KAYIT LİSTESİ'!$B$4:$H$1000,4,0)))</f>
        <v>28.04.2003</v>
      </c>
      <c r="E9" s="270" t="str">
        <f>IF(ISERROR(VLOOKUP(B9,'KAYIT LİSTESİ'!$B$4:$H$1000,5,0)),"",(VLOOKUP(B9,'KAYIT LİSTESİ'!$B$4:$H$1000,5,0)))</f>
        <v>AHMET EGE DENİZ</v>
      </c>
      <c r="F9" s="270" t="str">
        <f>IF(ISERROR(VLOOKUP(B9,'KAYIT LİSTESİ'!$B$4:$H$1000,6,0)),"",(VLOOKUP(B9,'KAYIT LİSTESİ'!$B$4:$H$1000,6,0)))</f>
        <v>KIRKLARELİ CUMHURİYET ORTAOKULU</v>
      </c>
      <c r="G9" s="141"/>
      <c r="H9" s="305"/>
      <c r="I9" s="78">
        <v>3</v>
      </c>
      <c r="J9" s="78">
        <v>3</v>
      </c>
      <c r="K9" s="269" t="s">
        <v>91</v>
      </c>
      <c r="L9" s="271">
        <f>IF(ISERROR(VLOOKUP(K9,'KAYIT LİSTESİ'!$B$4:$H$1000,2,0)),"",(VLOOKUP(K9,'KAYIT LİSTESİ'!$B$4:$H$1000,2,0)))</f>
        <v>28</v>
      </c>
      <c r="M9" s="272" t="str">
        <f>IF(ISERROR(VLOOKUP(K9,'KAYIT LİSTESİ'!$B$4:$H$1000,4,0)),"",(VLOOKUP(K9,'KAYIT LİSTESİ'!$B$4:$H$1000,4,0)))</f>
        <v>08.08.2003</v>
      </c>
      <c r="N9" s="205" t="str">
        <f>IF(ISERROR(VLOOKUP(K9,'KAYIT LİSTESİ'!$B$4:$H$1000,5,0)),"",(VLOOKUP(K9,'KAYIT LİSTESİ'!$B$4:$H$1000,5,0)))</f>
        <v>EMİRHAN YURTSEVER</v>
      </c>
      <c r="O9" s="273" t="str">
        <f>IF(ISERROR(VLOOKUP(K9,'KAYIT LİSTESİ'!$B$4:$H$1000,6,0)),"",(VLOOKUP(K9,'KAYIT LİSTESİ'!$B$4:$H$1000,6,0)))</f>
        <v>KIRKLARELİ CUMHURİYET ORTAOKULU</v>
      </c>
      <c r="P9" s="273"/>
    </row>
    <row r="10" spans="1:16" ht="26.25" customHeight="1">
      <c r="A10" s="78">
        <v>4</v>
      </c>
      <c r="B10" s="269" t="s">
        <v>131</v>
      </c>
      <c r="C10" s="79">
        <f>IF(ISERROR(VLOOKUP(B10,'KAYIT LİSTESİ'!$B$4:$H$1000,2,0)),"",(VLOOKUP(B10,'KAYIT LİSTESİ'!$B$4:$H$1000,2,0)))</f>
        <v>16</v>
      </c>
      <c r="D10" s="140" t="str">
        <f>IF(ISERROR(VLOOKUP(B10,'KAYIT LİSTESİ'!$B$4:$H$1000,4,0)),"",(VLOOKUP(B10,'KAYIT LİSTESİ'!$B$4:$H$1000,4,0)))</f>
        <v>05,01,2003</v>
      </c>
      <c r="E10" s="270" t="str">
        <f>IF(ISERROR(VLOOKUP(B10,'KAYIT LİSTESİ'!$B$4:$H$1000,5,0)),"",(VLOOKUP(B10,'KAYIT LİSTESİ'!$B$4:$H$1000,5,0)))</f>
        <v>EMİR KADAL</v>
      </c>
      <c r="F10" s="270" t="str">
        <f>IF(ISERROR(VLOOKUP(B10,'KAYIT LİSTESİ'!$B$4:$H$1000,6,0)),"",(VLOOKUP(B10,'KAYIT LİSTESİ'!$B$4:$H$1000,6,0)))</f>
        <v>İSTANBUL ŞEHİT ÖĞRETMEN AHMET ONAY ORTA OKULU</v>
      </c>
      <c r="G10" s="141"/>
      <c r="H10" s="305"/>
      <c r="I10" s="78">
        <v>4</v>
      </c>
      <c r="J10" s="78">
        <v>4</v>
      </c>
      <c r="K10" s="269" t="s">
        <v>92</v>
      </c>
      <c r="L10" s="271">
        <f>IF(ISERROR(VLOOKUP(K10,'KAYIT LİSTESİ'!$B$4:$H$1000,2,0)),"",(VLOOKUP(K10,'KAYIT LİSTESİ'!$B$4:$H$1000,2,0)))</f>
        <v>17</v>
      </c>
      <c r="M10" s="272" t="str">
        <f>IF(ISERROR(VLOOKUP(K10,'KAYIT LİSTESİ'!$B$4:$H$1000,4,0)),"",(VLOOKUP(K10,'KAYIT LİSTESİ'!$B$4:$H$1000,4,0)))</f>
        <v>01,01,2003</v>
      </c>
      <c r="N10" s="205" t="str">
        <f>IF(ISERROR(VLOOKUP(K10,'KAYIT LİSTESİ'!$B$4:$H$1000,5,0)),"",(VLOOKUP(K10,'KAYIT LİSTESİ'!$B$4:$H$1000,5,0)))</f>
        <v>EMİRHAN TAK</v>
      </c>
      <c r="O10" s="273" t="str">
        <f>IF(ISERROR(VLOOKUP(K10,'KAYIT LİSTESİ'!$B$4:$H$1000,6,0)),"",(VLOOKUP(K10,'KAYIT LİSTESİ'!$B$4:$H$1000,6,0)))</f>
        <v>İSTANBUL ŞEHİT ÖĞRETMEN AHMET ONAY ORTA OKULU</v>
      </c>
      <c r="P10" s="273"/>
    </row>
    <row r="11" spans="1:16" ht="26.25" customHeight="1">
      <c r="A11" s="78">
        <v>5</v>
      </c>
      <c r="B11" s="269" t="s">
        <v>132</v>
      </c>
      <c r="C11" s="79">
        <f>IF(ISERROR(VLOOKUP(B11,'KAYIT LİSTESİ'!$B$4:$H$1000,2,0)),"",(VLOOKUP(B11,'KAYIT LİSTESİ'!$B$4:$H$1000,2,0)))</f>
        <v>62</v>
      </c>
      <c r="D11" s="140">
        <f>IF(ISERROR(VLOOKUP(B11,'KAYIT LİSTESİ'!$B$4:$H$1000,4,0)),"",(VLOOKUP(B11,'KAYIT LİSTESİ'!$B$4:$H$1000,4,0)))</f>
        <v>38056</v>
      </c>
      <c r="E11" s="270" t="str">
        <f>IF(ISERROR(VLOOKUP(B11,'KAYIT LİSTESİ'!$B$4:$H$1000,5,0)),"",(VLOOKUP(B11,'KAYIT LİSTESİ'!$B$4:$H$1000,5,0)))</f>
        <v>SÜLEYMAN UMUT ALTAN</v>
      </c>
      <c r="F11" s="270" t="str">
        <f>IF(ISERROR(VLOOKUP(B11,'KAYIT LİSTESİ'!$B$4:$H$1000,6,0)),"",(VLOOKUP(B11,'KAYIT LİSTESİ'!$B$4:$H$1000,6,0)))</f>
        <v>ÇORLU ORTAOKULU</v>
      </c>
      <c r="G11" s="141"/>
      <c r="H11" s="305"/>
      <c r="I11" s="78">
        <v>5</v>
      </c>
      <c r="J11" s="78">
        <v>5</v>
      </c>
      <c r="K11" s="269" t="s">
        <v>93</v>
      </c>
      <c r="L11" s="271">
        <f>IF(ISERROR(VLOOKUP(K11,'KAYIT LİSTESİ'!$B$4:$H$1000,2,0)),"",(VLOOKUP(K11,'KAYIT LİSTESİ'!$B$4:$H$1000,2,0)))</f>
        <v>59</v>
      </c>
      <c r="M11" s="272">
        <f>IF(ISERROR(VLOOKUP(K11,'KAYIT LİSTESİ'!$B$4:$H$1000,4,0)),"",(VLOOKUP(K11,'KAYIT LİSTESİ'!$B$4:$H$1000,4,0)))</f>
        <v>37683</v>
      </c>
      <c r="N11" s="205" t="str">
        <f>IF(ISERROR(VLOOKUP(K11,'KAYIT LİSTESİ'!$B$4:$H$1000,5,0)),"",(VLOOKUP(K11,'KAYIT LİSTESİ'!$B$4:$H$1000,5,0)))</f>
        <v>UMUT DÖNER</v>
      </c>
      <c r="O11" s="273" t="str">
        <f>IF(ISERROR(VLOOKUP(K11,'KAYIT LİSTESİ'!$B$4:$H$1000,6,0)),"",(VLOOKUP(K11,'KAYIT LİSTESİ'!$B$4:$H$1000,6,0)))</f>
        <v>ÇORLU ORTAOKULU</v>
      </c>
      <c r="P11" s="273"/>
    </row>
    <row r="12" spans="1:16" ht="26.25" customHeight="1">
      <c r="A12" s="78">
        <v>6</v>
      </c>
      <c r="B12" s="269" t="s">
        <v>133</v>
      </c>
      <c r="C12" s="79">
        <f>IF(ISERROR(VLOOKUP(B12,'KAYIT LİSTESİ'!$B$4:$H$1000,2,0)),"",(VLOOKUP(B12,'KAYIT LİSTESİ'!$B$4:$H$1000,2,0)))</f>
        <v>31</v>
      </c>
      <c r="D12" s="140">
        <f>IF(ISERROR(VLOOKUP(B12,'KAYIT LİSTESİ'!$B$4:$H$1000,4,0)),"",(VLOOKUP(B12,'KAYIT LİSTESİ'!$B$4:$H$1000,4,0)))</f>
        <v>37663</v>
      </c>
      <c r="E12" s="270" t="str">
        <f>IF(ISERROR(VLOOKUP(B12,'KAYIT LİSTESİ'!$B$4:$H$1000,5,0)),"",(VLOOKUP(B12,'KAYIT LİSTESİ'!$B$4:$H$1000,5,0)))</f>
        <v xml:space="preserve">EMİR CAN TOSUN                 </v>
      </c>
      <c r="F12" s="270" t="str">
        <f>IF(ISERROR(VLOOKUP(B12,'KAYIT LİSTESİ'!$B$4:$H$1000,6,0)),"",(VLOOKUP(B12,'KAYIT LİSTESİ'!$B$4:$H$1000,6,0)))</f>
        <v>EDİRNE KARAKASIM ORTAOKULU</v>
      </c>
      <c r="G12" s="141"/>
      <c r="H12" s="305"/>
      <c r="I12" s="78">
        <v>6</v>
      </c>
      <c r="J12" s="78">
        <v>6</v>
      </c>
      <c r="K12" s="269" t="s">
        <v>94</v>
      </c>
      <c r="L12" s="271">
        <f>IF(ISERROR(VLOOKUP(K12,'KAYIT LİSTESİ'!$B$4:$H$1000,2,0)),"",(VLOOKUP(K12,'KAYIT LİSTESİ'!$B$4:$H$1000,2,0)))</f>
        <v>32</v>
      </c>
      <c r="M12" s="272">
        <f>IF(ISERROR(VLOOKUP(K12,'KAYIT LİSTESİ'!$B$4:$H$1000,4,0)),"",(VLOOKUP(K12,'KAYIT LİSTESİ'!$B$4:$H$1000,4,0)))</f>
        <v>37713</v>
      </c>
      <c r="N12" s="205" t="str">
        <f>IF(ISERROR(VLOOKUP(K12,'KAYIT LİSTESİ'!$B$4:$H$1000,5,0)),"",(VLOOKUP(K12,'KAYIT LİSTESİ'!$B$4:$H$1000,5,0)))</f>
        <v>SEFERCAN OSKAR</v>
      </c>
      <c r="O12" s="273" t="str">
        <f>IF(ISERROR(VLOOKUP(K12,'KAYIT LİSTESİ'!$B$4:$H$1000,6,0)),"",(VLOOKUP(K12,'KAYIT LİSTESİ'!$B$4:$H$1000,6,0)))</f>
        <v>EDİRNE KARAKASIM ORTAOKULU</v>
      </c>
      <c r="P12" s="273"/>
    </row>
    <row r="13" spans="1:16" ht="26.25" customHeight="1">
      <c r="A13" s="78">
        <v>7</v>
      </c>
      <c r="B13" s="269" t="s">
        <v>134</v>
      </c>
      <c r="C13" s="79">
        <f>IF(ISERROR(VLOOKUP(B13,'KAYIT LİSTESİ'!$B$4:$H$1000,2,0)),"",(VLOOKUP(B13,'KAYIT LİSTESİ'!$B$4:$H$1000,2,0)))</f>
        <v>20</v>
      </c>
      <c r="D13" s="140">
        <f>IF(ISERROR(VLOOKUP(B13,'KAYIT LİSTESİ'!$B$4:$H$1000,4,0)),"",(VLOOKUP(B13,'KAYIT LİSTESİ'!$B$4:$H$1000,4,0)))</f>
        <v>38118</v>
      </c>
      <c r="E13" s="270" t="str">
        <f>IF(ISERROR(VLOOKUP(B13,'KAYIT LİSTESİ'!$B$4:$H$1000,5,0)),"",(VLOOKUP(B13,'KAYIT LİSTESİ'!$B$4:$H$1000,5,0)))</f>
        <v>MERT ÇAMÇİ</v>
      </c>
      <c r="F13" s="270" t="str">
        <f>IF(ISERROR(VLOOKUP(B13,'KAYIT LİSTESİ'!$B$4:$H$1000,6,0)),"",(VLOOKUP(B13,'KAYIT LİSTESİ'!$B$4:$H$1000,6,0)))</f>
        <v>İZMİR EVİN LEBLEBİCİOĞLU ORTAOKULU</v>
      </c>
      <c r="G13" s="141"/>
      <c r="H13" s="305"/>
      <c r="I13" s="78">
        <v>7</v>
      </c>
      <c r="J13" s="78">
        <v>7</v>
      </c>
      <c r="K13" s="269" t="s">
        <v>95</v>
      </c>
      <c r="L13" s="271">
        <f>IF(ISERROR(VLOOKUP(K13,'KAYIT LİSTESİ'!$B$4:$H$1000,2,0)),"",(VLOOKUP(K13,'KAYIT LİSTESİ'!$B$4:$H$1000,2,0)))</f>
        <v>22</v>
      </c>
      <c r="M13" s="272">
        <f>IF(ISERROR(VLOOKUP(K13,'KAYIT LİSTESİ'!$B$4:$H$1000,4,0)),"",(VLOOKUP(K13,'KAYIT LİSTESİ'!$B$4:$H$1000,4,0)))</f>
        <v>38308</v>
      </c>
      <c r="N13" s="205" t="str">
        <f>IF(ISERROR(VLOOKUP(K13,'KAYIT LİSTESİ'!$B$4:$H$1000,5,0)),"",(VLOOKUP(K13,'KAYIT LİSTESİ'!$B$4:$H$1000,5,0)))</f>
        <v>ERAY  YORULMAZ</v>
      </c>
      <c r="O13" s="273" t="str">
        <f>IF(ISERROR(VLOOKUP(K13,'KAYIT LİSTESİ'!$B$4:$H$1000,6,0)),"",(VLOOKUP(K13,'KAYIT LİSTESİ'!$B$4:$H$1000,6,0)))</f>
        <v>İZMİR EVİN LEBLEBİCİOĞLU ORTAOKULU</v>
      </c>
      <c r="P13" s="273"/>
    </row>
    <row r="14" spans="1:16" ht="26.25" customHeight="1">
      <c r="A14" s="78">
        <v>8</v>
      </c>
      <c r="B14" s="269" t="s">
        <v>135</v>
      </c>
      <c r="C14" s="79" t="str">
        <f>IF(ISERROR(VLOOKUP(B14,'KAYIT LİSTESİ'!$B$4:$H$1000,2,0)),"",(VLOOKUP(B14,'KAYIT LİSTESİ'!$B$4:$H$1000,2,0)))</f>
        <v/>
      </c>
      <c r="D14" s="140" t="str">
        <f>IF(ISERROR(VLOOKUP(B14,'KAYIT LİSTESİ'!$B$4:$H$1000,4,0)),"",(VLOOKUP(B14,'KAYIT LİSTESİ'!$B$4:$H$1000,4,0)))</f>
        <v/>
      </c>
      <c r="E14" s="270" t="str">
        <f>IF(ISERROR(VLOOKUP(B14,'KAYIT LİSTESİ'!$B$4:$H$1000,5,0)),"",(VLOOKUP(B14,'KAYIT LİSTESİ'!$B$4:$H$1000,5,0)))</f>
        <v/>
      </c>
      <c r="F14" s="270" t="str">
        <f>IF(ISERROR(VLOOKUP(B14,'KAYIT LİSTESİ'!$B$4:$H$1000,6,0)),"",(VLOOKUP(B14,'KAYIT LİSTESİ'!$B$4:$H$1000,6,0)))</f>
        <v/>
      </c>
      <c r="G14" s="141"/>
      <c r="H14" s="305"/>
      <c r="I14" s="78">
        <v>8</v>
      </c>
      <c r="J14" s="78">
        <v>8</v>
      </c>
      <c r="K14" s="269" t="s">
        <v>96</v>
      </c>
      <c r="L14" s="271">
        <f>IF(ISERROR(VLOOKUP(K14,'KAYIT LİSTESİ'!$B$4:$H$1000,2,0)),"",(VLOOKUP(K14,'KAYIT LİSTESİ'!$B$4:$H$1000,2,0)))</f>
        <v>38</v>
      </c>
      <c r="M14" s="272">
        <f>IF(ISERROR(VLOOKUP(K14,'KAYIT LİSTESİ'!$B$4:$H$1000,4,0)),"",(VLOOKUP(K14,'KAYIT LİSTESİ'!$B$4:$H$1000,4,0)))</f>
        <v>37634</v>
      </c>
      <c r="N14" s="205" t="str">
        <f>IF(ISERROR(VLOOKUP(K14,'KAYIT LİSTESİ'!$B$4:$H$1000,5,0)),"",(VLOOKUP(K14,'KAYIT LİSTESİ'!$B$4:$H$1000,5,0)))</f>
        <v>MEHMET DÜZGÜN</v>
      </c>
      <c r="O14" s="273" t="str">
        <f>IF(ISERROR(VLOOKUP(K14,'KAYIT LİSTESİ'!$B$4:$H$1000,6,0)),"",(VLOOKUP(K14,'KAYIT LİSTESİ'!$B$4:$H$1000,6,0)))</f>
        <v>BURSA ŞEHİT BAKIMCI ONBAŞI TOLGA TAŞTAN ORTAOKULU</v>
      </c>
      <c r="P14" s="273"/>
    </row>
    <row r="15" spans="1:16" ht="26.25" customHeight="1">
      <c r="A15" s="465" t="s">
        <v>17</v>
      </c>
      <c r="B15" s="466"/>
      <c r="C15" s="466"/>
      <c r="D15" s="466"/>
      <c r="E15" s="466"/>
      <c r="F15" s="466"/>
      <c r="G15" s="466"/>
      <c r="H15" s="282"/>
      <c r="I15" s="82">
        <v>9</v>
      </c>
      <c r="J15" s="78">
        <v>9</v>
      </c>
      <c r="K15" s="269" t="s">
        <v>97</v>
      </c>
      <c r="L15" s="271">
        <f>IF(ISERROR(VLOOKUP(K15,'KAYIT LİSTESİ'!$B$4:$H$1000,2,0)),"",(VLOOKUP(K15,'KAYIT LİSTESİ'!$B$4:$H$1000,2,0)))</f>
        <v>50</v>
      </c>
      <c r="M15" s="272">
        <f>IF(ISERROR(VLOOKUP(K15,'KAYIT LİSTESİ'!$B$4:$H$1000,4,0)),"",(VLOOKUP(K15,'KAYIT LİSTESİ'!$B$4:$H$1000,4,0)))</f>
        <v>37651</v>
      </c>
      <c r="N15" s="205" t="str">
        <f>IF(ISERROR(VLOOKUP(K15,'KAYIT LİSTESİ'!$B$4:$H$1000,5,0)),"",(VLOOKUP(K15,'KAYIT LİSTESİ'!$B$4:$H$1000,5,0)))</f>
        <v>MUHAMMED ÇABUK</v>
      </c>
      <c r="O15" s="273" t="str">
        <f>IF(ISERROR(VLOOKUP(K15,'KAYIT LİSTESİ'!$B$4:$H$1000,6,0)),"",(VLOOKUP(K15,'KAYIT LİSTESİ'!$B$4:$H$1000,6,0)))</f>
        <v>KURTKÖY ANADOLU İMAM HATİP O.O.</v>
      </c>
      <c r="P15" s="273"/>
    </row>
    <row r="16" spans="1:16" ht="26.25" customHeight="1">
      <c r="A16" s="51" t="s">
        <v>12</v>
      </c>
      <c r="B16" s="48" t="s">
        <v>54</v>
      </c>
      <c r="C16" s="48" t="s">
        <v>53</v>
      </c>
      <c r="D16" s="49" t="s">
        <v>13</v>
      </c>
      <c r="E16" s="50" t="s">
        <v>14</v>
      </c>
      <c r="F16" s="50" t="s">
        <v>161</v>
      </c>
      <c r="G16" s="48" t="s">
        <v>260</v>
      </c>
      <c r="H16" s="282"/>
      <c r="I16" s="82">
        <v>10</v>
      </c>
      <c r="J16" s="78">
        <v>10</v>
      </c>
      <c r="K16" s="269" t="s">
        <v>98</v>
      </c>
      <c r="L16" s="271">
        <f>IF(ISERROR(VLOOKUP(K16,'KAYIT LİSTESİ'!$B$4:$H$1000,2,0)),"",(VLOOKUP(K16,'KAYIT LİSTESİ'!$B$4:$H$1000,2,0)))</f>
        <v>7</v>
      </c>
      <c r="M16" s="272">
        <f>IF(ISERROR(VLOOKUP(K16,'KAYIT LİSTESİ'!$B$4:$H$1000,4,0)),"",(VLOOKUP(K16,'KAYIT LİSTESİ'!$B$4:$H$1000,4,0)))</f>
        <v>37660</v>
      </c>
      <c r="N16" s="205" t="str">
        <f>IF(ISERROR(VLOOKUP(K16,'KAYIT LİSTESİ'!$B$4:$H$1000,5,0)),"",(VLOOKUP(K16,'KAYIT LİSTESİ'!$B$4:$H$1000,5,0)))</f>
        <v>YASİN SOSA</v>
      </c>
      <c r="O16" s="273" t="str">
        <f>IF(ISERROR(VLOOKUP(K16,'KAYIT LİSTESİ'!$B$4:$H$1000,6,0)),"",(VLOOKUP(K16,'KAYIT LİSTESİ'!$B$4:$H$1000,6,0)))</f>
        <v>BOZÜYÜK YAVUZ SULTAN SELİM ORTAOKULU</v>
      </c>
      <c r="P16" s="273"/>
    </row>
    <row r="17" spans="1:16" ht="26.25" customHeight="1">
      <c r="A17" s="78">
        <v>1</v>
      </c>
      <c r="B17" s="269" t="s">
        <v>136</v>
      </c>
      <c r="C17" s="79">
        <f>IF(ISERROR(VLOOKUP(B17,'KAYIT LİSTESİ'!$B$4:$H$1000,2,0)),"",(VLOOKUP(B17,'KAYIT LİSTESİ'!$B$4:$H$1000,2,0)))</f>
        <v>36</v>
      </c>
      <c r="D17" s="140">
        <f>IF(ISERROR(VLOOKUP(B17,'KAYIT LİSTESİ'!$B$4:$H$1000,4,0)),"",(VLOOKUP(B17,'KAYIT LİSTESİ'!$B$4:$H$1000,4,0)))</f>
        <v>37811</v>
      </c>
      <c r="E17" s="270" t="str">
        <f>IF(ISERROR(VLOOKUP(B17,'KAYIT LİSTESİ'!$B$4:$H$1000,5,0)),"",(VLOOKUP(B17,'KAYIT LİSTESİ'!$B$4:$H$1000,5,0)))</f>
        <v>BERAT İNCE</v>
      </c>
      <c r="F17" s="270" t="str">
        <f>IF(ISERROR(VLOOKUP(B17,'KAYIT LİSTESİ'!$B$4:$H$1000,6,0)),"",(VLOOKUP(B17,'KAYIT LİSTESİ'!$B$4:$H$1000,6,0)))</f>
        <v>BURSA ŞEHİT BAKIMCI ONBAŞI TOLGA TAŞTAN ORTAOKULU</v>
      </c>
      <c r="G17" s="141"/>
      <c r="H17" s="282"/>
      <c r="I17" s="82">
        <v>11</v>
      </c>
      <c r="J17" s="78">
        <v>11</v>
      </c>
      <c r="K17" s="269" t="s">
        <v>99</v>
      </c>
      <c r="L17" s="271">
        <f>IF(ISERROR(VLOOKUP(K17,'KAYIT LİSTESİ'!$B$4:$H$1000,2,0)),"",(VLOOKUP(K17,'KAYIT LİSTESİ'!$B$4:$H$1000,2,0)))</f>
        <v>78</v>
      </c>
      <c r="M17" s="272">
        <f>IF(ISERROR(VLOOKUP(K17,'KAYIT LİSTESİ'!$B$4:$H$1000,4,0)),"",(VLOOKUP(K17,'KAYIT LİSTESİ'!$B$4:$H$1000,4,0)))</f>
        <v>37720</v>
      </c>
      <c r="N17" s="205" t="str">
        <f>IF(ISERROR(VLOOKUP(K17,'KAYIT LİSTESİ'!$B$4:$H$1000,5,0)),"",(VLOOKUP(K17,'KAYIT LİSTESİ'!$B$4:$H$1000,5,0)))</f>
        <v>SERCAN PAMUK</v>
      </c>
      <c r="O17" s="273" t="str">
        <f>IF(ISERROR(VLOOKUP(K17,'KAYIT LİSTESİ'!$B$4:$H$1000,6,0)),"",(VLOOKUP(K17,'KAYIT LİSTESİ'!$B$4:$H$1000,6,0)))</f>
        <v>KOCAELİ MUSTAFA NECATİ ORTAOKULU</v>
      </c>
      <c r="P17" s="273"/>
    </row>
    <row r="18" spans="1:16" ht="26.25" customHeight="1">
      <c r="A18" s="78">
        <v>2</v>
      </c>
      <c r="B18" s="269" t="s">
        <v>137</v>
      </c>
      <c r="C18" s="79">
        <f>IF(ISERROR(VLOOKUP(B18,'KAYIT LİSTESİ'!$B$4:$H$1000,2,0)),"",(VLOOKUP(B18,'KAYIT LİSTESİ'!$B$4:$H$1000,2,0)))</f>
        <v>47</v>
      </c>
      <c r="D18" s="140">
        <f>IF(ISERROR(VLOOKUP(B18,'KAYIT LİSTESİ'!$B$4:$H$1000,4,0)),"",(VLOOKUP(B18,'KAYIT LİSTESİ'!$B$4:$H$1000,4,0)))</f>
        <v>37668</v>
      </c>
      <c r="E18" s="270" t="str">
        <f>IF(ISERROR(VLOOKUP(B18,'KAYIT LİSTESİ'!$B$4:$H$1000,5,0)),"",(VLOOKUP(B18,'KAYIT LİSTESİ'!$B$4:$H$1000,5,0)))</f>
        <v>YUSUF SARI</v>
      </c>
      <c r="F18" s="270" t="str">
        <f>IF(ISERROR(VLOOKUP(B18,'KAYIT LİSTESİ'!$B$4:$H$1000,6,0)),"",(VLOOKUP(B18,'KAYIT LİSTESİ'!$B$4:$H$1000,6,0)))</f>
        <v>KURTKÖY ANADOLU İMAM HATİP O.O.</v>
      </c>
      <c r="G18" s="141"/>
      <c r="H18" s="282"/>
      <c r="I18" s="82">
        <v>12</v>
      </c>
      <c r="J18" s="78">
        <v>12</v>
      </c>
      <c r="K18" s="269" t="s">
        <v>100</v>
      </c>
      <c r="L18" s="271">
        <f>IF(ISERROR(VLOOKUP(K18,'KAYIT LİSTESİ'!$B$4:$H$1000,2,0)),"",(VLOOKUP(K18,'KAYIT LİSTESİ'!$B$4:$H$1000,2,0)))</f>
        <v>53</v>
      </c>
      <c r="M18" s="272" t="str">
        <f>IF(ISERROR(VLOOKUP(K18,'KAYIT LİSTESİ'!$B$4:$H$1000,4,0)),"",(VLOOKUP(K18,'KAYIT LİSTESİ'!$B$4:$H$1000,4,0)))</f>
        <v>06.03.2003</v>
      </c>
      <c r="N18" s="205" t="str">
        <f>IF(ISERROR(VLOOKUP(K18,'KAYIT LİSTESİ'!$B$4:$H$1000,5,0)),"",(VLOOKUP(K18,'KAYIT LİSTESİ'!$B$4:$H$1000,5,0)))</f>
        <v>EREN KARACA</v>
      </c>
      <c r="O18" s="273" t="str">
        <f>IF(ISERROR(VLOOKUP(K18,'KAYIT LİSTESİ'!$B$4:$H$1000,6,0)),"",(VLOOKUP(K18,'KAYIT LİSTESİ'!$B$4:$H$1000,6,0)))</f>
        <v>ZONGULDAK CENGİZ TOPEL ORTA OKULU</v>
      </c>
      <c r="P18" s="273"/>
    </row>
    <row r="19" spans="1:16" ht="26.25" customHeight="1">
      <c r="A19" s="78">
        <v>3</v>
      </c>
      <c r="B19" s="269" t="s">
        <v>138</v>
      </c>
      <c r="C19" s="79">
        <f>IF(ISERROR(VLOOKUP(B19,'KAYIT LİSTESİ'!$B$4:$H$1000,2,0)),"",(VLOOKUP(B19,'KAYIT LİSTESİ'!$B$4:$H$1000,2,0)))</f>
        <v>7</v>
      </c>
      <c r="D19" s="140">
        <f>IF(ISERROR(VLOOKUP(B19,'KAYIT LİSTESİ'!$B$4:$H$1000,4,0)),"",(VLOOKUP(B19,'KAYIT LİSTESİ'!$B$4:$H$1000,4,0)))</f>
        <v>37660</v>
      </c>
      <c r="E19" s="270" t="str">
        <f>IF(ISERROR(VLOOKUP(B19,'KAYIT LİSTESİ'!$B$4:$H$1000,5,0)),"",(VLOOKUP(B19,'KAYIT LİSTESİ'!$B$4:$H$1000,5,0)))</f>
        <v>YASİN SOSA</v>
      </c>
      <c r="F19" s="270" t="str">
        <f>IF(ISERROR(VLOOKUP(B19,'KAYIT LİSTESİ'!$B$4:$H$1000,6,0)),"",(VLOOKUP(B19,'KAYIT LİSTESİ'!$B$4:$H$1000,6,0)))</f>
        <v>BOZÜYÜK YAVUZ SULTAN SELİM ORTAOKULU</v>
      </c>
      <c r="G19" s="141"/>
      <c r="H19" s="282"/>
      <c r="I19" s="82">
        <v>13</v>
      </c>
      <c r="J19" s="78">
        <v>13</v>
      </c>
      <c r="K19" s="269" t="s">
        <v>101</v>
      </c>
      <c r="L19" s="271">
        <f>IF(ISERROR(VLOOKUP(K19,'KAYIT LİSTESİ'!$B$4:$H$1000,2,0)),"",(VLOOKUP(K19,'KAYIT LİSTESİ'!$B$4:$H$1000,2,0)))</f>
        <v>73</v>
      </c>
      <c r="M19" s="272">
        <f>IF(ISERROR(VLOOKUP(K19,'KAYIT LİSTESİ'!$B$4:$H$1000,4,0)),"",(VLOOKUP(K19,'KAYIT LİSTESİ'!$B$4:$H$1000,4,0)))</f>
        <v>37897</v>
      </c>
      <c r="N19" s="205" t="str">
        <f>IF(ISERROR(VLOOKUP(K19,'KAYIT LİSTESİ'!$B$4:$H$1000,5,0)),"",(VLOOKUP(K19,'KAYIT LİSTESİ'!$B$4:$H$1000,5,0)))</f>
        <v>EREN ATEŞ</v>
      </c>
      <c r="O19" s="273" t="str">
        <f>IF(ISERROR(VLOOKUP(K19,'KAYIT LİSTESİ'!$B$4:$H$1000,6,0)),"",(VLOOKUP(K19,'KAYIT LİSTESİ'!$B$4:$H$1000,6,0)))</f>
        <v>ESKİŞEHİR ŞEHİT ALİ GAFFAR OKKAN ORTAOKULU</v>
      </c>
      <c r="P19" s="273"/>
    </row>
    <row r="20" spans="1:16" ht="26.25" customHeight="1">
      <c r="A20" s="78">
        <v>4</v>
      </c>
      <c r="B20" s="269" t="s">
        <v>139</v>
      </c>
      <c r="C20" s="79">
        <f>IF(ISERROR(VLOOKUP(B20,'KAYIT LİSTESİ'!$B$4:$H$1000,2,0)),"",(VLOOKUP(B20,'KAYIT LİSTESİ'!$B$4:$H$1000,2,0)))</f>
        <v>76</v>
      </c>
      <c r="D20" s="140">
        <f>IF(ISERROR(VLOOKUP(B20,'KAYIT LİSTESİ'!$B$4:$H$1000,4,0)),"",(VLOOKUP(B20,'KAYIT LİSTESİ'!$B$4:$H$1000,4,0)))</f>
        <v>37975</v>
      </c>
      <c r="E20" s="270" t="str">
        <f>IF(ISERROR(VLOOKUP(B20,'KAYIT LİSTESİ'!$B$4:$H$1000,5,0)),"",(VLOOKUP(B20,'KAYIT LİSTESİ'!$B$4:$H$1000,5,0)))</f>
        <v>CEMAL KAYA</v>
      </c>
      <c r="F20" s="270" t="str">
        <f>IF(ISERROR(VLOOKUP(B20,'KAYIT LİSTESİ'!$B$4:$H$1000,6,0)),"",(VLOOKUP(B20,'KAYIT LİSTESİ'!$B$4:$H$1000,6,0)))</f>
        <v>KOCAELİ MUSTAFA NECATİ ORTAOKULU</v>
      </c>
      <c r="G20" s="141"/>
      <c r="H20" s="282"/>
      <c r="I20" s="82">
        <v>14</v>
      </c>
      <c r="J20" s="78">
        <v>14</v>
      </c>
      <c r="K20" s="269" t="s">
        <v>102</v>
      </c>
      <c r="L20" s="271">
        <f>IF(ISERROR(VLOOKUP(K20,'KAYIT LİSTESİ'!$B$4:$H$1000,2,0)),"",(VLOOKUP(K20,'KAYIT LİSTESİ'!$B$4:$H$1000,2,0)))</f>
        <v>68</v>
      </c>
      <c r="M20" s="272">
        <f>IF(ISERROR(VLOOKUP(K20,'KAYIT LİSTESİ'!$B$4:$H$1000,4,0)),"",(VLOOKUP(K20,'KAYIT LİSTESİ'!$B$4:$H$1000,4,0)))</f>
        <v>37624</v>
      </c>
      <c r="N20" s="205" t="str">
        <f>IF(ISERROR(VLOOKUP(K20,'KAYIT LİSTESİ'!$B$4:$H$1000,5,0)),"",(VLOOKUP(K20,'KAYIT LİSTESİ'!$B$4:$H$1000,5,0)))</f>
        <v>SERCAN KAYIN (F)</v>
      </c>
      <c r="O20" s="273" t="str">
        <f>IF(ISERROR(VLOOKUP(K20,'KAYIT LİSTESİ'!$B$4:$H$1000,6,0)),"",(VLOOKUP(K20,'KAYIT LİSTESİ'!$B$4:$H$1000,6,0)))</f>
        <v>MÜREFTE ORTA OKULU</v>
      </c>
      <c r="P20" s="273"/>
    </row>
    <row r="21" spans="1:16" ht="26.25" customHeight="1">
      <c r="A21" s="78">
        <v>5</v>
      </c>
      <c r="B21" s="269" t="s">
        <v>140</v>
      </c>
      <c r="C21" s="79">
        <f>IF(ISERROR(VLOOKUP(B21,'KAYIT LİSTESİ'!$B$4:$H$1000,2,0)),"",(VLOOKUP(B21,'KAYIT LİSTESİ'!$B$4:$H$1000,2,0)))</f>
        <v>52</v>
      </c>
      <c r="D21" s="140" t="str">
        <f>IF(ISERROR(VLOOKUP(B21,'KAYIT LİSTESİ'!$B$4:$H$1000,4,0)),"",(VLOOKUP(B21,'KAYIT LİSTESİ'!$B$4:$H$1000,4,0)))</f>
        <v>09.12.2003</v>
      </c>
      <c r="E21" s="270" t="str">
        <f>IF(ISERROR(VLOOKUP(B21,'KAYIT LİSTESİ'!$B$4:$H$1000,5,0)),"",(VLOOKUP(B21,'KAYIT LİSTESİ'!$B$4:$H$1000,5,0)))</f>
        <v>SAFFETCAN DAMLI</v>
      </c>
      <c r="F21" s="270" t="str">
        <f>IF(ISERROR(VLOOKUP(B21,'KAYIT LİSTESİ'!$B$4:$H$1000,6,0)),"",(VLOOKUP(B21,'KAYIT LİSTESİ'!$B$4:$H$1000,6,0)))</f>
        <v>ZONGULDAK CENGİZ TOPEL ORTA OKULU</v>
      </c>
      <c r="G21" s="141"/>
      <c r="H21" s="282"/>
      <c r="I21" s="82">
        <v>15</v>
      </c>
      <c r="J21" s="78">
        <v>15</v>
      </c>
      <c r="K21" s="269" t="s">
        <v>103</v>
      </c>
      <c r="L21" s="271">
        <f>IF(ISERROR(VLOOKUP(K21,'KAYIT LİSTESİ'!$B$4:$H$1000,2,0)),"",(VLOOKUP(K21,'KAYIT LİSTESİ'!$B$4:$H$1000,2,0)))</f>
        <v>67</v>
      </c>
      <c r="M21" s="272">
        <f>IF(ISERROR(VLOOKUP(K21,'KAYIT LİSTESİ'!$B$4:$H$1000,4,0)),"",(VLOOKUP(K21,'KAYIT LİSTESİ'!$B$4:$H$1000,4,0)))</f>
        <v>37820</v>
      </c>
      <c r="N21" s="205" t="str">
        <f>IF(ISERROR(VLOOKUP(K21,'KAYIT LİSTESİ'!$B$4:$H$1000,5,0)),"",(VLOOKUP(K21,'KAYIT LİSTESİ'!$B$4:$H$1000,5,0)))</f>
        <v>EGE ARSLAN (F)</v>
      </c>
      <c r="O21" s="273" t="str">
        <f>IF(ISERROR(VLOOKUP(K21,'KAYIT LİSTESİ'!$B$4:$H$1000,6,0)),"",(VLOOKUP(K21,'KAYIT LİSTESİ'!$B$4:$H$1000,6,0)))</f>
        <v>UNCULAR SÜLEYMAN PEKER ORTA OKULU</v>
      </c>
      <c r="P21" s="273"/>
    </row>
    <row r="22" spans="1:16" ht="26.25" customHeight="1">
      <c r="A22" s="78">
        <v>6</v>
      </c>
      <c r="B22" s="269" t="s">
        <v>141</v>
      </c>
      <c r="C22" s="79">
        <f>IF(ISERROR(VLOOKUP(B22,'KAYIT LİSTESİ'!$B$4:$H$1000,2,0)),"",(VLOOKUP(B22,'KAYIT LİSTESİ'!$B$4:$H$1000,2,0)))</f>
        <v>71</v>
      </c>
      <c r="D22" s="140">
        <f>IF(ISERROR(VLOOKUP(B22,'KAYIT LİSTESİ'!$B$4:$H$1000,4,0)),"",(VLOOKUP(B22,'KAYIT LİSTESİ'!$B$4:$H$1000,4,0)))</f>
        <v>37861</v>
      </c>
      <c r="E22" s="270" t="str">
        <f>IF(ISERROR(VLOOKUP(B22,'KAYIT LİSTESİ'!$B$4:$H$1000,5,0)),"",(VLOOKUP(B22,'KAYIT LİSTESİ'!$B$4:$H$1000,5,0)))</f>
        <v>BAHATTİN BOLAT</v>
      </c>
      <c r="F22" s="270" t="str">
        <f>IF(ISERROR(VLOOKUP(B22,'KAYIT LİSTESİ'!$B$4:$H$1000,6,0)),"",(VLOOKUP(B22,'KAYIT LİSTESİ'!$B$4:$H$1000,6,0)))</f>
        <v>ESKİŞEHİR ŞEHİT ALİ GAFFAR OKKAN ORTAOKULU</v>
      </c>
      <c r="G22" s="141"/>
      <c r="H22" s="282"/>
      <c r="I22" s="82">
        <v>16</v>
      </c>
      <c r="J22" s="78">
        <v>16</v>
      </c>
      <c r="K22" s="269" t="s">
        <v>104</v>
      </c>
      <c r="L22" s="271">
        <f>IF(ISERROR(VLOOKUP(K22,'KAYIT LİSTESİ'!$B$4:$H$1000,2,0)),"",(VLOOKUP(K22,'KAYIT LİSTESİ'!$B$4:$H$1000,2,0)))</f>
        <v>66</v>
      </c>
      <c r="M22" s="272">
        <f>IF(ISERROR(VLOOKUP(K22,'KAYIT LİSTESİ'!$B$4:$H$1000,4,0)),"",(VLOOKUP(K22,'KAYIT LİSTESİ'!$B$4:$H$1000,4,0)))</f>
        <v>37737</v>
      </c>
      <c r="N22" s="205" t="str">
        <f>IF(ISERROR(VLOOKUP(K22,'KAYIT LİSTESİ'!$B$4:$H$1000,5,0)),"",(VLOOKUP(K22,'KAYIT LİSTESİ'!$B$4:$H$1000,5,0)))</f>
        <v>EGEMEN ERDEN (F)</v>
      </c>
      <c r="O22" s="273" t="str">
        <f>IF(ISERROR(VLOOKUP(K22,'KAYIT LİSTESİ'!$B$4:$H$1000,6,0)),"",(VLOOKUP(K22,'KAYIT LİSTESİ'!$B$4:$H$1000,6,0)))</f>
        <v>İSTANBUL FMV ÖZEL AYAZAĞA IŞIK O.O</v>
      </c>
      <c r="P22" s="273"/>
    </row>
    <row r="23" spans="1:16" ht="26.25" customHeight="1">
      <c r="A23" s="78">
        <v>7</v>
      </c>
      <c r="B23" s="269" t="s">
        <v>142</v>
      </c>
      <c r="C23" s="79">
        <f>IF(ISERROR(VLOOKUP(B23,'KAYIT LİSTESİ'!$B$4:$H$1000,2,0)),"",(VLOOKUP(B23,'KAYIT LİSTESİ'!$B$4:$H$1000,2,0)))</f>
        <v>69</v>
      </c>
      <c r="D23" s="140">
        <f>IF(ISERROR(VLOOKUP(B23,'KAYIT LİSTESİ'!$B$4:$H$1000,4,0)),"",(VLOOKUP(B23,'KAYIT LİSTESİ'!$B$4:$H$1000,4,0)))</f>
        <v>37711</v>
      </c>
      <c r="E23" s="270" t="str">
        <f>IF(ISERROR(VLOOKUP(B23,'KAYIT LİSTESİ'!$B$4:$H$1000,5,0)),"",(VLOOKUP(B23,'KAYIT LİSTESİ'!$B$4:$H$1000,5,0)))</f>
        <v>JAMSHID NASIMI (F)</v>
      </c>
      <c r="F23" s="270" t="str">
        <f>IF(ISERROR(VLOOKUP(B23,'KAYIT LİSTESİ'!$B$4:$H$1000,6,0)),"",(VLOOKUP(B23,'KAYIT LİSTESİ'!$B$4:$H$1000,6,0)))</f>
        <v>İSTANBUL BAKIRKÖY FATİH O.O</v>
      </c>
      <c r="G23" s="141"/>
      <c r="H23" s="282"/>
      <c r="I23" s="82">
        <v>17</v>
      </c>
      <c r="J23" s="78">
        <v>17</v>
      </c>
      <c r="K23" s="269" t="s">
        <v>105</v>
      </c>
      <c r="L23" s="271">
        <f>IF(ISERROR(VLOOKUP(K23,'KAYIT LİSTESİ'!$B$4:$H$1000,2,0)),"",(VLOOKUP(K23,'KAYIT LİSTESİ'!$B$4:$H$1000,2,0)))</f>
        <v>65</v>
      </c>
      <c r="M23" s="272">
        <f>IF(ISERROR(VLOOKUP(K23,'KAYIT LİSTESİ'!$B$4:$H$1000,4,0)),"",(VLOOKUP(K23,'KAYIT LİSTESİ'!$B$4:$H$1000,4,0)))</f>
        <v>37828</v>
      </c>
      <c r="N23" s="205" t="str">
        <f>IF(ISERROR(VLOOKUP(K23,'KAYIT LİSTESİ'!$B$4:$H$1000,5,0)),"",(VLOOKUP(K23,'KAYIT LİSTESİ'!$B$4:$H$1000,5,0)))</f>
        <v>SEMİH VATAN SEVER (F)</v>
      </c>
      <c r="O23" s="273" t="str">
        <f>IF(ISERROR(VLOOKUP(K23,'KAYIT LİSTESİ'!$B$4:$H$1000,6,0)),"",(VLOOKUP(K23,'KAYIT LİSTESİ'!$B$4:$H$1000,6,0)))</f>
        <v>İSTANBUL CAHİT ZARİFOĞLU O.O</v>
      </c>
      <c r="P23" s="273"/>
    </row>
    <row r="24" spans="1:16" ht="26.25" customHeight="1">
      <c r="A24" s="78">
        <v>8</v>
      </c>
      <c r="B24" s="269" t="s">
        <v>143</v>
      </c>
      <c r="C24" s="79" t="str">
        <f>IF(ISERROR(VLOOKUP(B24,'KAYIT LİSTESİ'!$B$4:$H$1000,2,0)),"",(VLOOKUP(B24,'KAYIT LİSTESİ'!$B$4:$H$1000,2,0)))</f>
        <v/>
      </c>
      <c r="D24" s="140" t="str">
        <f>IF(ISERROR(VLOOKUP(B24,'KAYIT LİSTESİ'!$B$4:$H$1000,4,0)),"",(VLOOKUP(B24,'KAYIT LİSTESİ'!$B$4:$H$1000,4,0)))</f>
        <v/>
      </c>
      <c r="E24" s="270" t="str">
        <f>IF(ISERROR(VLOOKUP(B24,'KAYIT LİSTESİ'!$B$4:$H$1000,5,0)),"",(VLOOKUP(B24,'KAYIT LİSTESİ'!$B$4:$H$1000,5,0)))</f>
        <v/>
      </c>
      <c r="F24" s="270" t="str">
        <f>IF(ISERROR(VLOOKUP(B24,'KAYIT LİSTESİ'!$B$4:$H$1000,6,0)),"",(VLOOKUP(B24,'KAYIT LİSTESİ'!$B$4:$H$1000,6,0)))</f>
        <v/>
      </c>
      <c r="G24" s="141"/>
      <c r="H24" s="282"/>
      <c r="I24" s="82">
        <v>18</v>
      </c>
      <c r="J24" s="78">
        <v>18</v>
      </c>
      <c r="K24" s="269" t="s">
        <v>106</v>
      </c>
      <c r="L24" s="271">
        <f>IF(ISERROR(VLOOKUP(K24,'KAYIT LİSTESİ'!$B$4:$H$1000,2,0)),"",(VLOOKUP(K24,'KAYIT LİSTESİ'!$B$4:$H$1000,2,0)))</f>
        <v>64</v>
      </c>
      <c r="M24" s="272">
        <f>IF(ISERROR(VLOOKUP(K24,'KAYIT LİSTESİ'!$B$4:$H$1000,4,0)),"",(VLOOKUP(K24,'KAYIT LİSTESİ'!$B$4:$H$1000,4,0)))</f>
        <v>37755</v>
      </c>
      <c r="N24" s="205" t="str">
        <f>IF(ISERROR(VLOOKUP(K24,'KAYIT LİSTESİ'!$B$4:$H$1000,5,0)),"",(VLOOKUP(K24,'KAYIT LİSTESİ'!$B$4:$H$1000,5,0)))</f>
        <v>ALİ EREN ÜNLÜ (F)</v>
      </c>
      <c r="O24" s="273" t="str">
        <f>IF(ISERROR(VLOOKUP(K24,'KAYIT LİSTESİ'!$B$4:$H$1000,6,0)),"",(VLOOKUP(K24,'KAYIT LİSTESİ'!$B$4:$H$1000,6,0)))</f>
        <v>İSTANBUL ÖZEL KÜLTÜR ORTA OKULU</v>
      </c>
      <c r="P24" s="273"/>
    </row>
    <row r="25" spans="1:16" ht="26.25" customHeight="1">
      <c r="A25" s="465" t="s">
        <v>18</v>
      </c>
      <c r="B25" s="466"/>
      <c r="C25" s="466"/>
      <c r="D25" s="466"/>
      <c r="E25" s="466"/>
      <c r="F25" s="466"/>
      <c r="G25" s="466"/>
      <c r="H25" s="282"/>
      <c r="I25" s="82">
        <v>19</v>
      </c>
      <c r="J25" s="78">
        <v>19</v>
      </c>
      <c r="K25" s="269" t="s">
        <v>107</v>
      </c>
      <c r="L25" s="271">
        <f>IF(ISERROR(VLOOKUP(K25,'KAYIT LİSTESİ'!$B$4:$H$1000,2,0)),"",(VLOOKUP(K25,'KAYIT LİSTESİ'!$B$4:$H$1000,2,0)))</f>
        <v>63</v>
      </c>
      <c r="M25" s="272">
        <f>IF(ISERROR(VLOOKUP(K25,'KAYIT LİSTESİ'!$B$4:$H$1000,4,0)),"",(VLOOKUP(K25,'KAYIT LİSTESİ'!$B$4:$H$1000,4,0)))</f>
        <v>37678</v>
      </c>
      <c r="N25" s="205" t="str">
        <f>IF(ISERROR(VLOOKUP(K25,'KAYIT LİSTESİ'!$B$4:$H$1000,5,0)),"",(VLOOKUP(K25,'KAYIT LİSTESİ'!$B$4:$H$1000,5,0)))</f>
        <v>ARDA TAŞBAŞ (F)</v>
      </c>
      <c r="O25" s="273" t="str">
        <f>IF(ISERROR(VLOOKUP(K25,'KAYIT LİSTESİ'!$B$4:$H$1000,6,0)),"",(VLOOKUP(K25,'KAYIT LİSTESİ'!$B$4:$H$1000,6,0)))</f>
        <v>İSTANBUL KÜLTÜR 2000 ORTA OKULU</v>
      </c>
      <c r="P25" s="273"/>
    </row>
    <row r="26" spans="1:16" ht="26.25" customHeight="1">
      <c r="A26" s="51" t="s">
        <v>12</v>
      </c>
      <c r="B26" s="48" t="s">
        <v>54</v>
      </c>
      <c r="C26" s="48" t="s">
        <v>53</v>
      </c>
      <c r="D26" s="49" t="s">
        <v>13</v>
      </c>
      <c r="E26" s="50" t="s">
        <v>14</v>
      </c>
      <c r="F26" s="50" t="s">
        <v>161</v>
      </c>
      <c r="G26" s="48" t="s">
        <v>260</v>
      </c>
      <c r="H26" s="282"/>
      <c r="I26" s="82">
        <v>20</v>
      </c>
      <c r="J26" s="78">
        <v>20</v>
      </c>
      <c r="K26" s="269" t="s">
        <v>108</v>
      </c>
      <c r="L26" s="271" t="str">
        <f>IF(ISERROR(VLOOKUP(K26,'KAYIT LİSTESİ'!$B$4:$H$1000,2,0)),"",(VLOOKUP(K26,'KAYIT LİSTESİ'!$B$4:$H$1000,2,0)))</f>
        <v/>
      </c>
      <c r="M26" s="272" t="str">
        <f>IF(ISERROR(VLOOKUP(K26,'KAYIT LİSTESİ'!$B$4:$H$1000,4,0)),"",(VLOOKUP(K26,'KAYIT LİSTESİ'!$B$4:$H$1000,4,0)))</f>
        <v/>
      </c>
      <c r="N26" s="205" t="str">
        <f>IF(ISERROR(VLOOKUP(K26,'KAYIT LİSTESİ'!$B$4:$H$1000,5,0)),"",(VLOOKUP(K26,'KAYIT LİSTESİ'!$B$4:$H$1000,5,0)))</f>
        <v/>
      </c>
      <c r="O26" s="273" t="str">
        <f>IF(ISERROR(VLOOKUP(K26,'KAYIT LİSTESİ'!$B$4:$H$1000,6,0)),"",(VLOOKUP(K26,'KAYIT LİSTESİ'!$B$4:$H$1000,6,0)))</f>
        <v/>
      </c>
      <c r="P26" s="273"/>
    </row>
    <row r="27" spans="1:16" ht="26.25" customHeight="1">
      <c r="A27" s="78">
        <v>1</v>
      </c>
      <c r="B27" s="269" t="s">
        <v>144</v>
      </c>
      <c r="C27" s="79" t="str">
        <f>IF(ISERROR(VLOOKUP(B27,'KAYIT LİSTESİ'!$B$4:$H$1000,2,0)),"",(VLOOKUP(B27,'KAYIT LİSTESİ'!$B$4:$H$1000,2,0)))</f>
        <v/>
      </c>
      <c r="D27" s="140" t="str">
        <f>IF(ISERROR(VLOOKUP(B27,'KAYIT LİSTESİ'!$B$4:$H$1000,4,0)),"",(VLOOKUP(B27,'KAYIT LİSTESİ'!$B$4:$H$1000,4,0)))</f>
        <v/>
      </c>
      <c r="E27" s="270" t="str">
        <f>IF(ISERROR(VLOOKUP(B27,'KAYIT LİSTESİ'!$B$4:$H$1000,5,0)),"",(VLOOKUP(B27,'KAYIT LİSTESİ'!$B$4:$H$1000,5,0)))</f>
        <v/>
      </c>
      <c r="F27" s="270" t="str">
        <f>IF(ISERROR(VLOOKUP(B27,'KAYIT LİSTESİ'!$B$4:$H$1000,6,0)),"",(VLOOKUP(B27,'KAYIT LİSTESİ'!$B$4:$H$1000,6,0)))</f>
        <v/>
      </c>
      <c r="G27" s="141"/>
      <c r="H27" s="282"/>
      <c r="I27" s="82">
        <v>21</v>
      </c>
      <c r="J27" s="78">
        <v>21</v>
      </c>
      <c r="K27" s="269" t="s">
        <v>109</v>
      </c>
      <c r="L27" s="271" t="str">
        <f>IF(ISERROR(VLOOKUP(K27,'KAYIT LİSTESİ'!$B$4:$H$1000,2,0)),"",(VLOOKUP(K27,'KAYIT LİSTESİ'!$B$4:$H$1000,2,0)))</f>
        <v/>
      </c>
      <c r="M27" s="272" t="str">
        <f>IF(ISERROR(VLOOKUP(K27,'KAYIT LİSTESİ'!$B$4:$H$1000,4,0)),"",(VLOOKUP(K27,'KAYIT LİSTESİ'!$B$4:$H$1000,4,0)))</f>
        <v/>
      </c>
      <c r="N27" s="205" t="str">
        <f>IF(ISERROR(VLOOKUP(K27,'KAYIT LİSTESİ'!$B$4:$H$1000,5,0)),"",(VLOOKUP(K27,'KAYIT LİSTESİ'!$B$4:$H$1000,5,0)))</f>
        <v/>
      </c>
      <c r="O27" s="273" t="str">
        <f>IF(ISERROR(VLOOKUP(K27,'KAYIT LİSTESİ'!$B$4:$H$1000,6,0)),"",(VLOOKUP(K27,'KAYIT LİSTESİ'!$B$4:$H$1000,6,0)))</f>
        <v/>
      </c>
      <c r="P27" s="273"/>
    </row>
    <row r="28" spans="1:16" ht="26.25" customHeight="1">
      <c r="A28" s="78">
        <v>2</v>
      </c>
      <c r="B28" s="269" t="s">
        <v>145</v>
      </c>
      <c r="C28" s="79" t="str">
        <f>IF(ISERROR(VLOOKUP(B28,'KAYIT LİSTESİ'!$B$4:$H$1000,2,0)),"",(VLOOKUP(B28,'KAYIT LİSTESİ'!$B$4:$H$1000,2,0)))</f>
        <v/>
      </c>
      <c r="D28" s="140" t="str">
        <f>IF(ISERROR(VLOOKUP(B28,'KAYIT LİSTESİ'!$B$4:$H$1000,4,0)),"",(VLOOKUP(B28,'KAYIT LİSTESİ'!$B$4:$H$1000,4,0)))</f>
        <v/>
      </c>
      <c r="E28" s="270" t="str">
        <f>IF(ISERROR(VLOOKUP(B28,'KAYIT LİSTESİ'!$B$4:$H$1000,5,0)),"",(VLOOKUP(B28,'KAYIT LİSTESİ'!$B$4:$H$1000,5,0)))</f>
        <v/>
      </c>
      <c r="F28" s="270" t="str">
        <f>IF(ISERROR(VLOOKUP(B28,'KAYIT LİSTESİ'!$B$4:$H$1000,6,0)),"",(VLOOKUP(B28,'KAYIT LİSTESİ'!$B$4:$H$1000,6,0)))</f>
        <v/>
      </c>
      <c r="G28" s="141"/>
      <c r="H28" s="282"/>
      <c r="I28" s="82">
        <v>22</v>
      </c>
      <c r="J28" s="78">
        <v>22</v>
      </c>
      <c r="K28" s="269" t="s">
        <v>110</v>
      </c>
      <c r="L28" s="271" t="str">
        <f>IF(ISERROR(VLOOKUP(K28,'KAYIT LİSTESİ'!$B$4:$H$1000,2,0)),"",(VLOOKUP(K28,'KAYIT LİSTESİ'!$B$4:$H$1000,2,0)))</f>
        <v/>
      </c>
      <c r="M28" s="272" t="str">
        <f>IF(ISERROR(VLOOKUP(K28,'KAYIT LİSTESİ'!$B$4:$H$1000,4,0)),"",(VLOOKUP(K28,'KAYIT LİSTESİ'!$B$4:$H$1000,4,0)))</f>
        <v/>
      </c>
      <c r="N28" s="205" t="str">
        <f>IF(ISERROR(VLOOKUP(K28,'KAYIT LİSTESİ'!$B$4:$H$1000,5,0)),"",(VLOOKUP(K28,'KAYIT LİSTESİ'!$B$4:$H$1000,5,0)))</f>
        <v/>
      </c>
      <c r="O28" s="273" t="str">
        <f>IF(ISERROR(VLOOKUP(K28,'KAYIT LİSTESİ'!$B$4:$H$1000,6,0)),"",(VLOOKUP(K28,'KAYIT LİSTESİ'!$B$4:$H$1000,6,0)))</f>
        <v/>
      </c>
      <c r="P28" s="273"/>
    </row>
    <row r="29" spans="1:16" ht="26.25" customHeight="1">
      <c r="A29" s="78">
        <v>3</v>
      </c>
      <c r="B29" s="269" t="s">
        <v>146</v>
      </c>
      <c r="C29" s="79" t="str">
        <f>IF(ISERROR(VLOOKUP(B29,'KAYIT LİSTESİ'!$B$4:$H$1000,2,0)),"",(VLOOKUP(B29,'KAYIT LİSTESİ'!$B$4:$H$1000,2,0)))</f>
        <v/>
      </c>
      <c r="D29" s="140" t="str">
        <f>IF(ISERROR(VLOOKUP(B29,'KAYIT LİSTESİ'!$B$4:$H$1000,4,0)),"",(VLOOKUP(B29,'KAYIT LİSTESİ'!$B$4:$H$1000,4,0)))</f>
        <v/>
      </c>
      <c r="E29" s="270" t="str">
        <f>IF(ISERROR(VLOOKUP(B29,'KAYIT LİSTESİ'!$B$4:$H$1000,5,0)),"",(VLOOKUP(B29,'KAYIT LİSTESİ'!$B$4:$H$1000,5,0)))</f>
        <v/>
      </c>
      <c r="F29" s="270" t="str">
        <f>IF(ISERROR(VLOOKUP(B29,'KAYIT LİSTESİ'!$B$4:$H$1000,6,0)),"",(VLOOKUP(B29,'KAYIT LİSTESİ'!$B$4:$H$1000,6,0)))</f>
        <v/>
      </c>
      <c r="G29" s="141"/>
      <c r="H29" s="282"/>
      <c r="I29" s="82">
        <v>23</v>
      </c>
      <c r="J29" s="78">
        <v>23</v>
      </c>
      <c r="K29" s="269" t="s">
        <v>111</v>
      </c>
      <c r="L29" s="271" t="str">
        <f>IF(ISERROR(VLOOKUP(K29,'KAYIT LİSTESİ'!$B$4:$H$1000,2,0)),"",(VLOOKUP(K29,'KAYIT LİSTESİ'!$B$4:$H$1000,2,0)))</f>
        <v/>
      </c>
      <c r="M29" s="272" t="str">
        <f>IF(ISERROR(VLOOKUP(K29,'KAYIT LİSTESİ'!$B$4:$H$1000,4,0)),"",(VLOOKUP(K29,'KAYIT LİSTESİ'!$B$4:$H$1000,4,0)))</f>
        <v/>
      </c>
      <c r="N29" s="205" t="str">
        <f>IF(ISERROR(VLOOKUP(K29,'KAYIT LİSTESİ'!$B$4:$H$1000,5,0)),"",(VLOOKUP(K29,'KAYIT LİSTESİ'!$B$4:$H$1000,5,0)))</f>
        <v/>
      </c>
      <c r="O29" s="273" t="str">
        <f>IF(ISERROR(VLOOKUP(K29,'KAYIT LİSTESİ'!$B$4:$H$1000,6,0)),"",(VLOOKUP(K29,'KAYIT LİSTESİ'!$B$4:$H$1000,6,0)))</f>
        <v/>
      </c>
      <c r="P29" s="273"/>
    </row>
    <row r="30" spans="1:16" ht="26.25" customHeight="1">
      <c r="A30" s="78">
        <v>4</v>
      </c>
      <c r="B30" s="269" t="s">
        <v>147</v>
      </c>
      <c r="C30" s="79" t="str">
        <f>IF(ISERROR(VLOOKUP(B30,'KAYIT LİSTESİ'!$B$4:$H$1000,2,0)),"",(VLOOKUP(B30,'KAYIT LİSTESİ'!$B$4:$H$1000,2,0)))</f>
        <v/>
      </c>
      <c r="D30" s="140" t="str">
        <f>IF(ISERROR(VLOOKUP(B30,'KAYIT LİSTESİ'!$B$4:$H$1000,4,0)),"",(VLOOKUP(B30,'KAYIT LİSTESİ'!$B$4:$H$1000,4,0)))</f>
        <v/>
      </c>
      <c r="E30" s="270" t="str">
        <f>IF(ISERROR(VLOOKUP(B30,'KAYIT LİSTESİ'!$B$4:$H$1000,5,0)),"",(VLOOKUP(B30,'KAYIT LİSTESİ'!$B$4:$H$1000,5,0)))</f>
        <v/>
      </c>
      <c r="F30" s="270" t="str">
        <f>IF(ISERROR(VLOOKUP(B30,'KAYIT LİSTESİ'!$B$4:$H$1000,6,0)),"",(VLOOKUP(B30,'KAYIT LİSTESİ'!$B$4:$H$1000,6,0)))</f>
        <v/>
      </c>
      <c r="G30" s="141"/>
      <c r="H30" s="282"/>
      <c r="I30" s="82">
        <v>24</v>
      </c>
      <c r="J30" s="78">
        <v>24</v>
      </c>
      <c r="K30" s="269" t="s">
        <v>112</v>
      </c>
      <c r="L30" s="271" t="str">
        <f>IF(ISERROR(VLOOKUP(K30,'KAYIT LİSTESİ'!$B$4:$H$1000,2,0)),"",(VLOOKUP(K30,'KAYIT LİSTESİ'!$B$4:$H$1000,2,0)))</f>
        <v/>
      </c>
      <c r="M30" s="272" t="str">
        <f>IF(ISERROR(VLOOKUP(K30,'KAYIT LİSTESİ'!$B$4:$H$1000,4,0)),"",(VLOOKUP(K30,'KAYIT LİSTESİ'!$B$4:$H$1000,4,0)))</f>
        <v/>
      </c>
      <c r="N30" s="205" t="str">
        <f>IF(ISERROR(VLOOKUP(K30,'KAYIT LİSTESİ'!$B$4:$H$1000,5,0)),"",(VLOOKUP(K30,'KAYIT LİSTESİ'!$B$4:$H$1000,5,0)))</f>
        <v/>
      </c>
      <c r="O30" s="273" t="str">
        <f>IF(ISERROR(VLOOKUP(K30,'KAYIT LİSTESİ'!$B$4:$H$1000,6,0)),"",(VLOOKUP(K30,'KAYIT LİSTESİ'!$B$4:$H$1000,6,0)))</f>
        <v/>
      </c>
      <c r="P30" s="273"/>
    </row>
    <row r="31" spans="1:16" ht="26.25" customHeight="1">
      <c r="A31" s="78">
        <v>5</v>
      </c>
      <c r="B31" s="269" t="s">
        <v>148</v>
      </c>
      <c r="C31" s="79" t="str">
        <f>IF(ISERROR(VLOOKUP(B31,'KAYIT LİSTESİ'!$B$4:$H$1000,2,0)),"",(VLOOKUP(B31,'KAYIT LİSTESİ'!$B$4:$H$1000,2,0)))</f>
        <v/>
      </c>
      <c r="D31" s="140" t="str">
        <f>IF(ISERROR(VLOOKUP(B31,'KAYIT LİSTESİ'!$B$4:$H$1000,4,0)),"",(VLOOKUP(B31,'KAYIT LİSTESİ'!$B$4:$H$1000,4,0)))</f>
        <v/>
      </c>
      <c r="E31" s="270" t="str">
        <f>IF(ISERROR(VLOOKUP(B31,'KAYIT LİSTESİ'!$B$4:$H$1000,5,0)),"",(VLOOKUP(B31,'KAYIT LİSTESİ'!$B$4:$H$1000,5,0)))</f>
        <v/>
      </c>
      <c r="F31" s="270" t="str">
        <f>IF(ISERROR(VLOOKUP(B31,'KAYIT LİSTESİ'!$B$4:$H$1000,6,0)),"",(VLOOKUP(B31,'KAYIT LİSTESİ'!$B$4:$H$1000,6,0)))</f>
        <v/>
      </c>
      <c r="G31" s="141"/>
      <c r="H31" s="282"/>
      <c r="I31" s="82">
        <v>25</v>
      </c>
      <c r="J31" s="78">
        <v>25</v>
      </c>
      <c r="K31" s="269" t="s">
        <v>113</v>
      </c>
      <c r="L31" s="271" t="str">
        <f>IF(ISERROR(VLOOKUP(K31,'KAYIT LİSTESİ'!$B$4:$H$1000,2,0)),"",(VLOOKUP(K31,'KAYIT LİSTESİ'!$B$4:$H$1000,2,0)))</f>
        <v/>
      </c>
      <c r="M31" s="272" t="str">
        <f>IF(ISERROR(VLOOKUP(K31,'KAYIT LİSTESİ'!$B$4:$H$1000,4,0)),"",(VLOOKUP(K31,'KAYIT LİSTESİ'!$B$4:$H$1000,4,0)))</f>
        <v/>
      </c>
      <c r="N31" s="205" t="str">
        <f>IF(ISERROR(VLOOKUP(K31,'KAYIT LİSTESİ'!$B$4:$H$1000,5,0)),"",(VLOOKUP(K31,'KAYIT LİSTESİ'!$B$4:$H$1000,5,0)))</f>
        <v/>
      </c>
      <c r="O31" s="273" t="str">
        <f>IF(ISERROR(VLOOKUP(K31,'KAYIT LİSTESİ'!$B$4:$H$1000,6,0)),"",(VLOOKUP(K31,'KAYIT LİSTESİ'!$B$4:$H$1000,6,0)))</f>
        <v/>
      </c>
      <c r="P31" s="273"/>
    </row>
    <row r="32" spans="1:16" ht="26.25" customHeight="1">
      <c r="A32" s="78">
        <v>6</v>
      </c>
      <c r="B32" s="269" t="s">
        <v>149</v>
      </c>
      <c r="C32" s="79" t="str">
        <f>IF(ISERROR(VLOOKUP(B32,'KAYIT LİSTESİ'!$B$4:$H$1000,2,0)),"",(VLOOKUP(B32,'KAYIT LİSTESİ'!$B$4:$H$1000,2,0)))</f>
        <v/>
      </c>
      <c r="D32" s="140" t="str">
        <f>IF(ISERROR(VLOOKUP(B32,'KAYIT LİSTESİ'!$B$4:$H$1000,4,0)),"",(VLOOKUP(B32,'KAYIT LİSTESİ'!$B$4:$H$1000,4,0)))</f>
        <v/>
      </c>
      <c r="E32" s="270" t="str">
        <f>IF(ISERROR(VLOOKUP(B32,'KAYIT LİSTESİ'!$B$4:$H$1000,5,0)),"",(VLOOKUP(B32,'KAYIT LİSTESİ'!$B$4:$H$1000,5,0)))</f>
        <v/>
      </c>
      <c r="F32" s="270" t="str">
        <f>IF(ISERROR(VLOOKUP(B32,'KAYIT LİSTESİ'!$B$4:$H$1000,6,0)),"",(VLOOKUP(B32,'KAYIT LİSTESİ'!$B$4:$H$1000,6,0)))</f>
        <v/>
      </c>
      <c r="G32" s="141"/>
      <c r="H32" s="282"/>
      <c r="J32" s="470" t="s">
        <v>262</v>
      </c>
      <c r="K32" s="470"/>
      <c r="L32" s="470"/>
      <c r="M32" s="470"/>
      <c r="N32" s="470"/>
      <c r="O32" s="470"/>
      <c r="P32" s="470"/>
    </row>
    <row r="33" spans="1:16" ht="26.25" customHeight="1">
      <c r="A33" s="78">
        <v>7</v>
      </c>
      <c r="B33" s="269" t="s">
        <v>150</v>
      </c>
      <c r="C33" s="79" t="str">
        <f>IF(ISERROR(VLOOKUP(B33,'KAYIT LİSTESİ'!$B$4:$H$1000,2,0)),"",(VLOOKUP(B33,'KAYIT LİSTESİ'!$B$4:$H$1000,2,0)))</f>
        <v/>
      </c>
      <c r="D33" s="140" t="str">
        <f>IF(ISERROR(VLOOKUP(B33,'KAYIT LİSTESİ'!$B$4:$H$1000,4,0)),"",(VLOOKUP(B33,'KAYIT LİSTESİ'!$B$4:$H$1000,4,0)))</f>
        <v/>
      </c>
      <c r="E33" s="270" t="str">
        <f>IF(ISERROR(VLOOKUP(B33,'KAYIT LİSTESİ'!$B$4:$H$1000,5,0)),"",(VLOOKUP(B33,'KAYIT LİSTESİ'!$B$4:$H$1000,5,0)))</f>
        <v/>
      </c>
      <c r="F33" s="270" t="str">
        <f>IF(ISERROR(VLOOKUP(B33,'KAYIT LİSTESİ'!$B$4:$H$1000,6,0)),"",(VLOOKUP(B33,'KAYIT LİSTESİ'!$B$4:$H$1000,6,0)))</f>
        <v/>
      </c>
      <c r="G33" s="141"/>
      <c r="H33" s="282"/>
      <c r="J33" s="51" t="s">
        <v>12</v>
      </c>
      <c r="K33" s="48" t="s">
        <v>54</v>
      </c>
      <c r="L33" s="48" t="s">
        <v>53</v>
      </c>
      <c r="M33" s="49" t="s">
        <v>13</v>
      </c>
      <c r="N33" s="50" t="s">
        <v>14</v>
      </c>
      <c r="O33" s="50" t="s">
        <v>161</v>
      </c>
      <c r="P33" s="48" t="s">
        <v>260</v>
      </c>
    </row>
    <row r="34" spans="1:16" ht="26.25" customHeight="1">
      <c r="A34" s="78">
        <v>8</v>
      </c>
      <c r="B34" s="269" t="s">
        <v>151</v>
      </c>
      <c r="C34" s="79" t="str">
        <f>IF(ISERROR(VLOOKUP(B34,'KAYIT LİSTESİ'!$B$4:$H$1000,2,0)),"",(VLOOKUP(B34,'KAYIT LİSTESİ'!$B$4:$H$1000,2,0)))</f>
        <v/>
      </c>
      <c r="D34" s="140" t="str">
        <f>IF(ISERROR(VLOOKUP(B34,'KAYIT LİSTESİ'!$B$4:$H$1000,4,0)),"",(VLOOKUP(B34,'KAYIT LİSTESİ'!$B$4:$H$1000,4,0)))</f>
        <v/>
      </c>
      <c r="E34" s="270" t="str">
        <f>IF(ISERROR(VLOOKUP(B34,'KAYIT LİSTESİ'!$B$4:$H$1000,5,0)),"",(VLOOKUP(B34,'KAYIT LİSTESİ'!$B$4:$H$1000,5,0)))</f>
        <v/>
      </c>
      <c r="F34" s="270" t="str">
        <f>IF(ISERROR(VLOOKUP(B34,'KAYIT LİSTESİ'!$B$4:$H$1000,6,0)),"",(VLOOKUP(B34,'KAYIT LİSTESİ'!$B$4:$H$1000,6,0)))</f>
        <v/>
      </c>
      <c r="G34" s="141"/>
      <c r="H34" s="282"/>
      <c r="J34" s="108">
        <v>1</v>
      </c>
      <c r="K34" s="109" t="s">
        <v>202</v>
      </c>
      <c r="L34" s="110">
        <f>IF(ISERROR(VLOOKUP(K34,'KAYIT LİSTESİ'!$B$4:$H$1000,2,0)),"",(VLOOKUP(K34,'KAYIT LİSTESİ'!$B$4:$H$1000,2,0)))</f>
        <v>3</v>
      </c>
      <c r="M34" s="111">
        <f>IF(ISERROR(VLOOKUP(K34,'KAYIT LİSTESİ'!$B$4:$H$1000,4,0)),"",(VLOOKUP(K34,'KAYIT LİSTESİ'!$B$4:$H$1000,4,0)))</f>
        <v>38002</v>
      </c>
      <c r="N34" s="222" t="str">
        <f>IF(ISERROR(VLOOKUP(K34,'KAYIT LİSTESİ'!$B$4:$H$1000,5,0)),"",(VLOOKUP(K34,'KAYIT LİSTESİ'!$B$4:$H$1000,5,0)))</f>
        <v>AHMET CAN ALBAYRAK</v>
      </c>
      <c r="O34" s="222" t="str">
        <f>IF(ISERROR(VLOOKUP(K34,'KAYIT LİSTESİ'!$B$4:$H$1000,6,0)),"",(VLOOKUP(K34,'KAYIT LİSTESİ'!$B$4:$H$1000,6,0)))</f>
        <v>BARTIN MERKEZ İMAM HATİP ORTAOKULU</v>
      </c>
      <c r="P34" s="273"/>
    </row>
    <row r="35" spans="1:16" ht="26.25" customHeight="1">
      <c r="A35" s="465" t="s">
        <v>44</v>
      </c>
      <c r="B35" s="466"/>
      <c r="C35" s="466"/>
      <c r="D35" s="466"/>
      <c r="E35" s="466"/>
      <c r="F35" s="466"/>
      <c r="G35" s="466"/>
      <c r="H35" s="282"/>
      <c r="J35" s="108">
        <v>2</v>
      </c>
      <c r="K35" s="109" t="s">
        <v>203</v>
      </c>
      <c r="L35" s="110">
        <f>IF(ISERROR(VLOOKUP(K35,'KAYIT LİSTESİ'!$B$4:$H$1000,2,0)),"",(VLOOKUP(K35,'KAYIT LİSTESİ'!$B$4:$H$1000,2,0)))</f>
        <v>44</v>
      </c>
      <c r="M35" s="111">
        <f>IF(ISERROR(VLOOKUP(K35,'KAYIT LİSTESİ'!$B$4:$H$1000,4,0)),"",(VLOOKUP(K35,'KAYIT LİSTESİ'!$B$4:$H$1000,4,0)))</f>
        <v>37658</v>
      </c>
      <c r="N35" s="222" t="str">
        <f>IF(ISERROR(VLOOKUP(K35,'KAYIT LİSTESİ'!$B$4:$H$1000,5,0)),"",(VLOOKUP(K35,'KAYIT LİSTESİ'!$B$4:$H$1000,5,0)))</f>
        <v>İSMAİL KUNDO</v>
      </c>
      <c r="O35" s="222" t="str">
        <f>IF(ISERROR(VLOOKUP(K35,'KAYIT LİSTESİ'!$B$4:$H$1000,6,0)),"",(VLOOKUP(K35,'KAYIT LİSTESİ'!$B$4:$H$1000,6,0)))</f>
        <v>SAKARYA AŞAĞI KİRAZCA O.O</v>
      </c>
      <c r="P35" s="273"/>
    </row>
    <row r="36" spans="1:16" ht="26.25" customHeight="1">
      <c r="A36" s="51" t="s">
        <v>12</v>
      </c>
      <c r="B36" s="48" t="s">
        <v>54</v>
      </c>
      <c r="C36" s="48" t="s">
        <v>53</v>
      </c>
      <c r="D36" s="49" t="s">
        <v>13</v>
      </c>
      <c r="E36" s="50" t="s">
        <v>14</v>
      </c>
      <c r="F36" s="50" t="s">
        <v>161</v>
      </c>
      <c r="G36" s="48" t="s">
        <v>260</v>
      </c>
      <c r="H36" s="282"/>
      <c r="J36" s="108">
        <v>3</v>
      </c>
      <c r="K36" s="109" t="s">
        <v>204</v>
      </c>
      <c r="L36" s="110">
        <f>IF(ISERROR(VLOOKUP(K36,'KAYIT LİSTESİ'!$B$4:$H$1000,2,0)),"",(VLOOKUP(K36,'KAYIT LİSTESİ'!$B$4:$H$1000,2,0)))</f>
        <v>29</v>
      </c>
      <c r="M36" s="111" t="str">
        <f>IF(ISERROR(VLOOKUP(K36,'KAYIT LİSTESİ'!$B$4:$H$1000,4,0)),"",(VLOOKUP(K36,'KAYIT LİSTESİ'!$B$4:$H$1000,4,0)))</f>
        <v>15.09.2003</v>
      </c>
      <c r="N36" s="222" t="str">
        <f>IF(ISERROR(VLOOKUP(K36,'KAYIT LİSTESİ'!$B$4:$H$1000,5,0)),"",(VLOOKUP(K36,'KAYIT LİSTESİ'!$B$4:$H$1000,5,0)))</f>
        <v>AYBERK KESKİN</v>
      </c>
      <c r="O36" s="222" t="str">
        <f>IF(ISERROR(VLOOKUP(K36,'KAYIT LİSTESİ'!$B$4:$H$1000,6,0)),"",(VLOOKUP(K36,'KAYIT LİSTESİ'!$B$4:$H$1000,6,0)))</f>
        <v>KIRKLARELİ CUMHURİYET ORTAOKULU</v>
      </c>
      <c r="P36" s="273"/>
    </row>
    <row r="37" spans="1:16" ht="26.25" customHeight="1">
      <c r="A37" s="78">
        <v>1</v>
      </c>
      <c r="B37" s="269" t="s">
        <v>152</v>
      </c>
      <c r="C37" s="79" t="str">
        <f>IF(ISERROR(VLOOKUP(B37,'KAYIT LİSTESİ'!$B$4:$H$1000,2,0)),"",(VLOOKUP(B37,'KAYIT LİSTESİ'!$B$4:$H$1000,2,0)))</f>
        <v/>
      </c>
      <c r="D37" s="140" t="str">
        <f>IF(ISERROR(VLOOKUP(B37,'KAYIT LİSTESİ'!$B$4:$H$1000,4,0)),"",(VLOOKUP(B37,'KAYIT LİSTESİ'!$B$4:$H$1000,4,0)))</f>
        <v/>
      </c>
      <c r="E37" s="270" t="str">
        <f>IF(ISERROR(VLOOKUP(B37,'KAYIT LİSTESİ'!$B$4:$H$1000,5,0)),"",(VLOOKUP(B37,'KAYIT LİSTESİ'!$B$4:$H$1000,5,0)))</f>
        <v/>
      </c>
      <c r="F37" s="270" t="str">
        <f>IF(ISERROR(VLOOKUP(B37,'KAYIT LİSTESİ'!$B$4:$H$1000,6,0)),"",(VLOOKUP(B37,'KAYIT LİSTESİ'!$B$4:$H$1000,6,0)))</f>
        <v/>
      </c>
      <c r="G37" s="141"/>
      <c r="H37" s="282"/>
      <c r="J37" s="108">
        <v>4</v>
      </c>
      <c r="K37" s="109" t="s">
        <v>205</v>
      </c>
      <c r="L37" s="110">
        <f>IF(ISERROR(VLOOKUP(K37,'KAYIT LİSTESİ'!$B$4:$H$1000,2,0)),"",(VLOOKUP(K37,'KAYIT LİSTESİ'!$B$4:$H$1000,2,0)))</f>
        <v>18</v>
      </c>
      <c r="M37" s="111" t="str">
        <f>IF(ISERROR(VLOOKUP(K37,'KAYIT LİSTESİ'!$B$4:$H$1000,4,0)),"",(VLOOKUP(K37,'KAYIT LİSTESİ'!$B$4:$H$1000,4,0)))</f>
        <v>01,01,2003</v>
      </c>
      <c r="N37" s="222" t="str">
        <f>IF(ISERROR(VLOOKUP(K37,'KAYIT LİSTESİ'!$B$4:$H$1000,5,0)),"",(VLOOKUP(K37,'KAYIT LİSTESİ'!$B$4:$H$1000,5,0)))</f>
        <v>TALHA BURAK GEÇGİN</v>
      </c>
      <c r="O37" s="222" t="str">
        <f>IF(ISERROR(VLOOKUP(K37,'KAYIT LİSTESİ'!$B$4:$H$1000,6,0)),"",(VLOOKUP(K37,'KAYIT LİSTESİ'!$B$4:$H$1000,6,0)))</f>
        <v>İSTANBUL ŞEHİT ÖĞRETMEN AHMET ONAY ORTA OKULU</v>
      </c>
      <c r="P37" s="273"/>
    </row>
    <row r="38" spans="1:16" ht="26.25" customHeight="1">
      <c r="A38" s="78">
        <v>2</v>
      </c>
      <c r="B38" s="269" t="s">
        <v>153</v>
      </c>
      <c r="C38" s="79" t="str">
        <f>IF(ISERROR(VLOOKUP(B38,'KAYIT LİSTESİ'!$B$4:$H$1000,2,0)),"",(VLOOKUP(B38,'KAYIT LİSTESİ'!$B$4:$H$1000,2,0)))</f>
        <v/>
      </c>
      <c r="D38" s="140" t="str">
        <f>IF(ISERROR(VLOOKUP(B38,'KAYIT LİSTESİ'!$B$4:$H$1000,4,0)),"",(VLOOKUP(B38,'KAYIT LİSTESİ'!$B$4:$H$1000,4,0)))</f>
        <v/>
      </c>
      <c r="E38" s="270" t="str">
        <f>IF(ISERROR(VLOOKUP(B38,'KAYIT LİSTESİ'!$B$4:$H$1000,5,0)),"",(VLOOKUP(B38,'KAYIT LİSTESİ'!$B$4:$H$1000,5,0)))</f>
        <v/>
      </c>
      <c r="F38" s="270" t="str">
        <f>IF(ISERROR(VLOOKUP(B38,'KAYIT LİSTESİ'!$B$4:$H$1000,6,0)),"",(VLOOKUP(B38,'KAYIT LİSTESİ'!$B$4:$H$1000,6,0)))</f>
        <v/>
      </c>
      <c r="G38" s="141"/>
      <c r="H38" s="282"/>
      <c r="J38" s="108">
        <v>5</v>
      </c>
      <c r="K38" s="109" t="s">
        <v>206</v>
      </c>
      <c r="L38" s="110">
        <f>IF(ISERROR(VLOOKUP(K38,'KAYIT LİSTESİ'!$B$4:$H$1000,2,0)),"",(VLOOKUP(K38,'KAYIT LİSTESİ'!$B$4:$H$1000,2,0)))</f>
        <v>60</v>
      </c>
      <c r="M38" s="111">
        <f>IF(ISERROR(VLOOKUP(K38,'KAYIT LİSTESİ'!$B$4:$H$1000,4,0)),"",(VLOOKUP(K38,'KAYIT LİSTESİ'!$B$4:$H$1000,4,0)))</f>
        <v>37706</v>
      </c>
      <c r="N38" s="222" t="str">
        <f>IF(ISERROR(VLOOKUP(K38,'KAYIT LİSTESİ'!$B$4:$H$1000,5,0)),"",(VLOOKUP(K38,'KAYIT LİSTESİ'!$B$4:$H$1000,5,0)))</f>
        <v>FERDİ KÖROĞLU</v>
      </c>
      <c r="O38" s="222" t="str">
        <f>IF(ISERROR(VLOOKUP(K38,'KAYIT LİSTESİ'!$B$4:$H$1000,6,0)),"",(VLOOKUP(K38,'KAYIT LİSTESİ'!$B$4:$H$1000,6,0)))</f>
        <v>ÇORLU ORTAOKULU</v>
      </c>
      <c r="P38" s="273"/>
    </row>
    <row r="39" spans="1:16" ht="26.25" customHeight="1">
      <c r="A39" s="78">
        <v>3</v>
      </c>
      <c r="B39" s="269" t="s">
        <v>154</v>
      </c>
      <c r="C39" s="79" t="str">
        <f>IF(ISERROR(VLOOKUP(B39,'KAYIT LİSTESİ'!$B$4:$H$1000,2,0)),"",(VLOOKUP(B39,'KAYIT LİSTESİ'!$B$4:$H$1000,2,0)))</f>
        <v/>
      </c>
      <c r="D39" s="140" t="str">
        <f>IF(ISERROR(VLOOKUP(B39,'KAYIT LİSTESİ'!$B$4:$H$1000,4,0)),"",(VLOOKUP(B39,'KAYIT LİSTESİ'!$B$4:$H$1000,4,0)))</f>
        <v/>
      </c>
      <c r="E39" s="270" t="str">
        <f>IF(ISERROR(VLOOKUP(B39,'KAYIT LİSTESİ'!$B$4:$H$1000,5,0)),"",(VLOOKUP(B39,'KAYIT LİSTESİ'!$B$4:$H$1000,5,0)))</f>
        <v/>
      </c>
      <c r="F39" s="270" t="str">
        <f>IF(ISERROR(VLOOKUP(B39,'KAYIT LİSTESİ'!$B$4:$H$1000,6,0)),"",(VLOOKUP(B39,'KAYIT LİSTESİ'!$B$4:$H$1000,6,0)))</f>
        <v/>
      </c>
      <c r="G39" s="141"/>
      <c r="H39" s="282"/>
      <c r="J39" s="108">
        <v>6</v>
      </c>
      <c r="K39" s="109" t="s">
        <v>207</v>
      </c>
      <c r="L39" s="110">
        <f>IF(ISERROR(VLOOKUP(K39,'KAYIT LİSTESİ'!$B$4:$H$1000,2,0)),"",(VLOOKUP(K39,'KAYIT LİSTESİ'!$B$4:$H$1000,2,0)))</f>
        <v>33</v>
      </c>
      <c r="M39" s="111">
        <f>IF(ISERROR(VLOOKUP(K39,'KAYIT LİSTESİ'!$B$4:$H$1000,4,0)),"",(VLOOKUP(K39,'KAYIT LİSTESİ'!$B$4:$H$1000,4,0)))</f>
        <v>37806</v>
      </c>
      <c r="N39" s="222" t="str">
        <f>IF(ISERROR(VLOOKUP(K39,'KAYIT LİSTESİ'!$B$4:$H$1000,5,0)),"",(VLOOKUP(K39,'KAYIT LİSTESİ'!$B$4:$H$1000,5,0)))</f>
        <v>BUĞRA ÇARPIK</v>
      </c>
      <c r="O39" s="222" t="str">
        <f>IF(ISERROR(VLOOKUP(K39,'KAYIT LİSTESİ'!$B$4:$H$1000,6,0)),"",(VLOOKUP(K39,'KAYIT LİSTESİ'!$B$4:$H$1000,6,0)))</f>
        <v>EDİRNE KARAKASIM ORTAOKULU</v>
      </c>
      <c r="P39" s="273"/>
    </row>
    <row r="40" spans="1:16" ht="26.25" customHeight="1">
      <c r="A40" s="78">
        <v>4</v>
      </c>
      <c r="B40" s="269" t="s">
        <v>155</v>
      </c>
      <c r="C40" s="79" t="str">
        <f>IF(ISERROR(VLOOKUP(B40,'KAYIT LİSTESİ'!$B$4:$H$1000,2,0)),"",(VLOOKUP(B40,'KAYIT LİSTESİ'!$B$4:$H$1000,2,0)))</f>
        <v/>
      </c>
      <c r="D40" s="140" t="str">
        <f>IF(ISERROR(VLOOKUP(B40,'KAYIT LİSTESİ'!$B$4:$H$1000,4,0)),"",(VLOOKUP(B40,'KAYIT LİSTESİ'!$B$4:$H$1000,4,0)))</f>
        <v/>
      </c>
      <c r="E40" s="270" t="str">
        <f>IF(ISERROR(VLOOKUP(B40,'KAYIT LİSTESİ'!$B$4:$H$1000,5,0)),"",(VLOOKUP(B40,'KAYIT LİSTESİ'!$B$4:$H$1000,5,0)))</f>
        <v/>
      </c>
      <c r="F40" s="270" t="str">
        <f>IF(ISERROR(VLOOKUP(B40,'KAYIT LİSTESİ'!$B$4:$H$1000,6,0)),"",(VLOOKUP(B40,'KAYIT LİSTESİ'!$B$4:$H$1000,6,0)))</f>
        <v/>
      </c>
      <c r="G40" s="141"/>
      <c r="H40" s="282"/>
      <c r="J40" s="108">
        <v>7</v>
      </c>
      <c r="K40" s="109" t="s">
        <v>208</v>
      </c>
      <c r="L40" s="110">
        <f>IF(ISERROR(VLOOKUP(K40,'KAYIT LİSTESİ'!$B$4:$H$1000,2,0)),"",(VLOOKUP(K40,'KAYIT LİSTESİ'!$B$4:$H$1000,2,0)))</f>
        <v>23</v>
      </c>
      <c r="M40" s="111">
        <f>IF(ISERROR(VLOOKUP(K40,'KAYIT LİSTESİ'!$B$4:$H$1000,4,0)),"",(VLOOKUP(K40,'KAYIT LİSTESİ'!$B$4:$H$1000,4,0)))</f>
        <v>37658</v>
      </c>
      <c r="N40" s="222" t="str">
        <f>IF(ISERROR(VLOOKUP(K40,'KAYIT LİSTESİ'!$B$4:$H$1000,5,0)),"",(VLOOKUP(K40,'KAYIT LİSTESİ'!$B$4:$H$1000,5,0)))</f>
        <v>BATUHAN EKŞİ</v>
      </c>
      <c r="O40" s="222" t="str">
        <f>IF(ISERROR(VLOOKUP(K40,'KAYIT LİSTESİ'!$B$4:$H$1000,6,0)),"",(VLOOKUP(K40,'KAYIT LİSTESİ'!$B$4:$H$1000,6,0)))</f>
        <v>İZMİR EVİN LEBLEBİCİOĞLU ORTAOKULU</v>
      </c>
      <c r="P40" s="273"/>
    </row>
    <row r="41" spans="1:16" ht="26.25" customHeight="1">
      <c r="A41" s="78">
        <v>5</v>
      </c>
      <c r="B41" s="269" t="s">
        <v>156</v>
      </c>
      <c r="C41" s="79" t="str">
        <f>IF(ISERROR(VLOOKUP(B41,'KAYIT LİSTESİ'!$B$4:$H$1000,2,0)),"",(VLOOKUP(B41,'KAYIT LİSTESİ'!$B$4:$H$1000,2,0)))</f>
        <v/>
      </c>
      <c r="D41" s="140" t="str">
        <f>IF(ISERROR(VLOOKUP(B41,'KAYIT LİSTESİ'!$B$4:$H$1000,4,0)),"",(VLOOKUP(B41,'KAYIT LİSTESİ'!$B$4:$H$1000,4,0)))</f>
        <v/>
      </c>
      <c r="E41" s="270" t="str">
        <f>IF(ISERROR(VLOOKUP(B41,'KAYIT LİSTESİ'!$B$4:$H$1000,5,0)),"",(VLOOKUP(B41,'KAYIT LİSTESİ'!$B$4:$H$1000,5,0)))</f>
        <v/>
      </c>
      <c r="F41" s="270" t="str">
        <f>IF(ISERROR(VLOOKUP(B41,'KAYIT LİSTESİ'!$B$4:$H$1000,6,0)),"",(VLOOKUP(B41,'KAYIT LİSTESİ'!$B$4:$H$1000,6,0)))</f>
        <v/>
      </c>
      <c r="G41" s="141"/>
      <c r="H41" s="282"/>
      <c r="J41" s="108">
        <v>8</v>
      </c>
      <c r="K41" s="109" t="s">
        <v>209</v>
      </c>
      <c r="L41" s="110">
        <f>IF(ISERROR(VLOOKUP(K41,'KAYIT LİSTESİ'!$B$4:$H$1000,2,0)),"",(VLOOKUP(K41,'KAYIT LİSTESİ'!$B$4:$H$1000,2,0)))</f>
        <v>39</v>
      </c>
      <c r="M41" s="111">
        <f>IF(ISERROR(VLOOKUP(K41,'KAYIT LİSTESİ'!$B$4:$H$1000,4,0)),"",(VLOOKUP(K41,'KAYIT LİSTESİ'!$B$4:$H$1000,4,0)))</f>
        <v>1062003</v>
      </c>
      <c r="N41" s="222" t="str">
        <f>IF(ISERROR(VLOOKUP(K41,'KAYIT LİSTESİ'!$B$4:$H$1000,5,0)),"",(VLOOKUP(K41,'KAYIT LİSTESİ'!$B$4:$H$1000,5,0)))</f>
        <v>EMRE BALKAN</v>
      </c>
      <c r="O41" s="222" t="str">
        <f>IF(ISERROR(VLOOKUP(K41,'KAYIT LİSTESİ'!$B$4:$H$1000,6,0)),"",(VLOOKUP(K41,'KAYIT LİSTESİ'!$B$4:$H$1000,6,0)))</f>
        <v>BURSA ŞEHİT BAKIMCI ONBAŞI TOLGA TAŞTAN ORTAOKULU</v>
      </c>
      <c r="P41" s="273"/>
    </row>
    <row r="42" spans="1:16" ht="26.25" customHeight="1">
      <c r="A42" s="78">
        <v>6</v>
      </c>
      <c r="B42" s="269" t="s">
        <v>157</v>
      </c>
      <c r="C42" s="79" t="str">
        <f>IF(ISERROR(VLOOKUP(B42,'KAYIT LİSTESİ'!$B$4:$H$1000,2,0)),"",(VLOOKUP(B42,'KAYIT LİSTESİ'!$B$4:$H$1000,2,0)))</f>
        <v/>
      </c>
      <c r="D42" s="140" t="str">
        <f>IF(ISERROR(VLOOKUP(B42,'KAYIT LİSTESİ'!$B$4:$H$1000,4,0)),"",(VLOOKUP(B42,'KAYIT LİSTESİ'!$B$4:$H$1000,4,0)))</f>
        <v/>
      </c>
      <c r="E42" s="270" t="str">
        <f>IF(ISERROR(VLOOKUP(B42,'KAYIT LİSTESİ'!$B$4:$H$1000,5,0)),"",(VLOOKUP(B42,'KAYIT LİSTESİ'!$B$4:$H$1000,5,0)))</f>
        <v/>
      </c>
      <c r="F42" s="270" t="str">
        <f>IF(ISERROR(VLOOKUP(B42,'KAYIT LİSTESİ'!$B$4:$H$1000,6,0)),"",(VLOOKUP(B42,'KAYIT LİSTESİ'!$B$4:$H$1000,6,0)))</f>
        <v/>
      </c>
      <c r="G42" s="141"/>
      <c r="H42" s="282"/>
      <c r="J42" s="108">
        <v>9</v>
      </c>
      <c r="K42" s="109" t="s">
        <v>210</v>
      </c>
      <c r="L42" s="110">
        <f>IF(ISERROR(VLOOKUP(K42,'KAYIT LİSTESİ'!$B$4:$H$1000,2,0)),"",(VLOOKUP(K42,'KAYIT LİSTESİ'!$B$4:$H$1000,2,0)))</f>
        <v>49</v>
      </c>
      <c r="M42" s="111">
        <f>IF(ISERROR(VLOOKUP(K42,'KAYIT LİSTESİ'!$B$4:$H$1000,4,0)),"",(VLOOKUP(K42,'KAYIT LİSTESİ'!$B$4:$H$1000,4,0)))</f>
        <v>37785</v>
      </c>
      <c r="N42" s="222" t="str">
        <f>IF(ISERROR(VLOOKUP(K42,'KAYIT LİSTESİ'!$B$4:$H$1000,5,0)),"",(VLOOKUP(K42,'KAYIT LİSTESİ'!$B$4:$H$1000,5,0)))</f>
        <v>MUHAMMED ALİ UZUN</v>
      </c>
      <c r="O42" s="222" t="str">
        <f>IF(ISERROR(VLOOKUP(K42,'KAYIT LİSTESİ'!$B$4:$H$1000,6,0)),"",(VLOOKUP(K42,'KAYIT LİSTESİ'!$B$4:$H$1000,6,0)))</f>
        <v>KURTKÖY ANADOLU İMAM HATİP O.O.</v>
      </c>
      <c r="P42" s="273"/>
    </row>
    <row r="43" spans="1:16" ht="26.25" customHeight="1">
      <c r="A43" s="78">
        <v>7</v>
      </c>
      <c r="B43" s="269" t="s">
        <v>158</v>
      </c>
      <c r="C43" s="79" t="str">
        <f>IF(ISERROR(VLOOKUP(B43,'KAYIT LİSTESİ'!$B$4:$H$1000,2,0)),"",(VLOOKUP(B43,'KAYIT LİSTESİ'!$B$4:$H$1000,2,0)))</f>
        <v/>
      </c>
      <c r="D43" s="140" t="str">
        <f>IF(ISERROR(VLOOKUP(B43,'KAYIT LİSTESİ'!$B$4:$H$1000,4,0)),"",(VLOOKUP(B43,'KAYIT LİSTESİ'!$B$4:$H$1000,4,0)))</f>
        <v/>
      </c>
      <c r="E43" s="270" t="str">
        <f>IF(ISERROR(VLOOKUP(B43,'KAYIT LİSTESİ'!$B$4:$H$1000,5,0)),"",(VLOOKUP(B43,'KAYIT LİSTESİ'!$B$4:$H$1000,5,0)))</f>
        <v/>
      </c>
      <c r="F43" s="270" t="str">
        <f>IF(ISERROR(VLOOKUP(B43,'KAYIT LİSTESİ'!$B$4:$H$1000,6,0)),"",(VLOOKUP(B43,'KAYIT LİSTESİ'!$B$4:$H$1000,6,0)))</f>
        <v/>
      </c>
      <c r="G43" s="141"/>
      <c r="H43" s="282"/>
      <c r="J43" s="108">
        <v>10</v>
      </c>
      <c r="K43" s="109" t="s">
        <v>211</v>
      </c>
      <c r="L43" s="110">
        <f>IF(ISERROR(VLOOKUP(K43,'KAYIT LİSTESİ'!$B$4:$H$1000,2,0)),"",(VLOOKUP(K43,'KAYIT LİSTESİ'!$B$4:$H$1000,2,0)))</f>
        <v>9</v>
      </c>
      <c r="M43" s="111">
        <f>IF(ISERROR(VLOOKUP(K43,'KAYIT LİSTESİ'!$B$4:$H$1000,4,0)),"",(VLOOKUP(K43,'KAYIT LİSTESİ'!$B$4:$H$1000,4,0)))</f>
        <v>37912</v>
      </c>
      <c r="N43" s="222" t="str">
        <f>IF(ISERROR(VLOOKUP(K43,'KAYIT LİSTESİ'!$B$4:$H$1000,5,0)),"",(VLOOKUP(K43,'KAYIT LİSTESİ'!$B$4:$H$1000,5,0)))</f>
        <v>BURAK BİRGÖL</v>
      </c>
      <c r="O43" s="222" t="str">
        <f>IF(ISERROR(VLOOKUP(K43,'KAYIT LİSTESİ'!$B$4:$H$1000,6,0)),"",(VLOOKUP(K43,'KAYIT LİSTESİ'!$B$4:$H$1000,6,0)))</f>
        <v>BOZÜYÜK YAVUZ SULTAN SELİM ORTAOKULU</v>
      </c>
      <c r="P43" s="273"/>
    </row>
    <row r="44" spans="1:16" ht="26.25" customHeight="1">
      <c r="A44" s="78">
        <v>8</v>
      </c>
      <c r="B44" s="269" t="s">
        <v>159</v>
      </c>
      <c r="C44" s="79" t="str">
        <f>IF(ISERROR(VLOOKUP(B44,'KAYIT LİSTESİ'!$B$4:$H$1000,2,0)),"",(VLOOKUP(B44,'KAYIT LİSTESİ'!$B$4:$H$1000,2,0)))</f>
        <v/>
      </c>
      <c r="D44" s="140" t="str">
        <f>IF(ISERROR(VLOOKUP(B44,'KAYIT LİSTESİ'!$B$4:$H$1000,4,0)),"",(VLOOKUP(B44,'KAYIT LİSTESİ'!$B$4:$H$1000,4,0)))</f>
        <v/>
      </c>
      <c r="E44" s="270" t="str">
        <f>IF(ISERROR(VLOOKUP(B44,'KAYIT LİSTESİ'!$B$4:$H$1000,5,0)),"",(VLOOKUP(B44,'KAYIT LİSTESİ'!$B$4:$H$1000,5,0)))</f>
        <v/>
      </c>
      <c r="F44" s="270" t="str">
        <f>IF(ISERROR(VLOOKUP(B44,'KAYIT LİSTESİ'!$B$4:$H$1000,6,0)),"",(VLOOKUP(B44,'KAYIT LİSTESİ'!$B$4:$H$1000,6,0)))</f>
        <v/>
      </c>
      <c r="G44" s="141"/>
      <c r="H44" s="282"/>
      <c r="J44" s="108">
        <v>11</v>
      </c>
      <c r="K44" s="109" t="s">
        <v>212</v>
      </c>
      <c r="L44" s="110">
        <f>IF(ISERROR(VLOOKUP(K44,'KAYIT LİSTESİ'!$B$4:$H$1000,2,0)),"",(VLOOKUP(K44,'KAYIT LİSTESİ'!$B$4:$H$1000,2,0)))</f>
        <v>79</v>
      </c>
      <c r="M44" s="111">
        <f>IF(ISERROR(VLOOKUP(K44,'KAYIT LİSTESİ'!$B$4:$H$1000,4,0)),"",(VLOOKUP(K44,'KAYIT LİSTESİ'!$B$4:$H$1000,4,0)))</f>
        <v>37645</v>
      </c>
      <c r="N44" s="222" t="str">
        <f>IF(ISERROR(VLOOKUP(K44,'KAYIT LİSTESİ'!$B$4:$H$1000,5,0)),"",(VLOOKUP(K44,'KAYIT LİSTESİ'!$B$4:$H$1000,5,0)))</f>
        <v>BERKAY AKGÜL</v>
      </c>
      <c r="O44" s="222" t="str">
        <f>IF(ISERROR(VLOOKUP(K44,'KAYIT LİSTESİ'!$B$4:$H$1000,6,0)),"",(VLOOKUP(K44,'KAYIT LİSTESİ'!$B$4:$H$1000,6,0)))</f>
        <v>KOCAELİ MUSTAFA NECATİ ORTAOKULU</v>
      </c>
      <c r="P44" s="273"/>
    </row>
    <row r="45" spans="1:16" ht="31.5">
      <c r="A45" s="282"/>
      <c r="B45" s="282"/>
      <c r="C45" s="282"/>
      <c r="D45" s="282"/>
      <c r="E45" s="282"/>
      <c r="F45" s="282"/>
      <c r="G45" s="282"/>
      <c r="H45" s="282"/>
      <c r="J45" s="108">
        <v>12</v>
      </c>
      <c r="K45" s="109" t="s">
        <v>213</v>
      </c>
      <c r="L45" s="110">
        <f>IF(ISERROR(VLOOKUP(K45,'KAYIT LİSTESİ'!$B$4:$H$1000,2,0)),"",(VLOOKUP(K45,'KAYIT LİSTESİ'!$B$4:$H$1000,2,0)))</f>
        <v>54</v>
      </c>
      <c r="M45" s="111" t="str">
        <f>IF(ISERROR(VLOOKUP(K45,'KAYIT LİSTESİ'!$B$4:$H$1000,4,0)),"",(VLOOKUP(K45,'KAYIT LİSTESİ'!$B$4:$H$1000,4,0)))</f>
        <v>07.07.2003</v>
      </c>
      <c r="N45" s="222" t="str">
        <f>IF(ISERROR(VLOOKUP(K45,'KAYIT LİSTESİ'!$B$4:$H$1000,5,0)),"",(VLOOKUP(K45,'KAYIT LİSTESİ'!$B$4:$H$1000,5,0)))</f>
        <v>CANER KARACA</v>
      </c>
      <c r="O45" s="222" t="str">
        <f>IF(ISERROR(VLOOKUP(K45,'KAYIT LİSTESİ'!$B$4:$H$1000,6,0)),"",(VLOOKUP(K45,'KAYIT LİSTESİ'!$B$4:$H$1000,6,0)))</f>
        <v>ZONGULDAK CENGİZ TOPEL ORTA OKULU</v>
      </c>
      <c r="P45" s="273"/>
    </row>
    <row r="46" spans="1:16" ht="47.25">
      <c r="A46" s="282"/>
      <c r="B46" s="282"/>
      <c r="C46" s="282"/>
      <c r="D46" s="282"/>
      <c r="E46" s="282"/>
      <c r="F46" s="282"/>
      <c r="G46" s="282"/>
      <c r="H46" s="282"/>
      <c r="J46" s="108">
        <v>13</v>
      </c>
      <c r="K46" s="109" t="s">
        <v>214</v>
      </c>
      <c r="L46" s="110">
        <f>IF(ISERROR(VLOOKUP(K46,'KAYIT LİSTESİ'!$B$4:$H$1000,2,0)),"",(VLOOKUP(K46,'KAYIT LİSTESİ'!$B$4:$H$1000,2,0)))</f>
        <v>74</v>
      </c>
      <c r="M46" s="111">
        <f>IF(ISERROR(VLOOKUP(K46,'KAYIT LİSTESİ'!$B$4:$H$1000,4,0)),"",(VLOOKUP(K46,'KAYIT LİSTESİ'!$B$4:$H$1000,4,0)))</f>
        <v>37964</v>
      </c>
      <c r="N46" s="222" t="str">
        <f>IF(ISERROR(VLOOKUP(K46,'KAYIT LİSTESİ'!$B$4:$H$1000,5,0)),"",(VLOOKUP(K46,'KAYIT LİSTESİ'!$B$4:$H$1000,5,0)))</f>
        <v>RECEP ERKİN</v>
      </c>
      <c r="O46" s="222" t="str">
        <f>IF(ISERROR(VLOOKUP(K46,'KAYIT LİSTESİ'!$B$4:$H$1000,6,0)),"",(VLOOKUP(K46,'KAYIT LİSTESİ'!$B$4:$H$1000,6,0)))</f>
        <v>ESKİŞEHİR ŞEHİT ALİ GAFFAR OKKAN ORTAOKULU</v>
      </c>
      <c r="P46" s="273"/>
    </row>
    <row r="47" spans="1:16" ht="31.5">
      <c r="A47" s="282"/>
      <c r="B47" s="282"/>
      <c r="C47" s="282"/>
      <c r="D47" s="282"/>
      <c r="E47" s="282"/>
      <c r="F47" s="282"/>
      <c r="G47" s="282"/>
      <c r="H47" s="282"/>
      <c r="J47" s="108">
        <v>14</v>
      </c>
      <c r="K47" s="109" t="s">
        <v>215</v>
      </c>
      <c r="L47" s="110">
        <f>IF(ISERROR(VLOOKUP(K47,'KAYIT LİSTESİ'!$B$4:$H$1000,2,0)),"",(VLOOKUP(K47,'KAYIT LİSTESİ'!$B$4:$H$1000,2,0)))</f>
        <v>68</v>
      </c>
      <c r="M47" s="111">
        <f>IF(ISERROR(VLOOKUP(K47,'KAYIT LİSTESİ'!$B$4:$H$1000,4,0)),"",(VLOOKUP(K47,'KAYIT LİSTESİ'!$B$4:$H$1000,4,0)))</f>
        <v>37623</v>
      </c>
      <c r="N47" s="222" t="str">
        <f>IF(ISERROR(VLOOKUP(K47,'KAYIT LİSTESİ'!$B$4:$H$1000,5,0)),"",(VLOOKUP(K47,'KAYIT LİSTESİ'!$B$4:$H$1000,5,0)))</f>
        <v>SERCAN KAYIN (F)</v>
      </c>
      <c r="O47" s="222" t="str">
        <f>IF(ISERROR(VLOOKUP(K47,'KAYIT LİSTESİ'!$B$4:$H$1000,6,0)),"",(VLOOKUP(K47,'KAYIT LİSTESİ'!$B$4:$H$1000,6,0)))</f>
        <v>MÜREFTE ORTA OKULU</v>
      </c>
      <c r="P47" s="273"/>
    </row>
    <row r="48" spans="1:16" ht="31.5">
      <c r="A48" s="282"/>
      <c r="B48" s="282"/>
      <c r="C48" s="282"/>
      <c r="D48" s="282"/>
      <c r="E48" s="282"/>
      <c r="F48" s="282"/>
      <c r="G48" s="282"/>
      <c r="H48" s="282"/>
      <c r="J48" s="108">
        <v>15</v>
      </c>
      <c r="K48" s="109" t="s">
        <v>216</v>
      </c>
      <c r="L48" s="110">
        <f>IF(ISERROR(VLOOKUP(K48,'KAYIT LİSTESİ'!$B$4:$H$1000,2,0)),"",(VLOOKUP(K48,'KAYIT LİSTESİ'!$B$4:$H$1000,2,0)))</f>
        <v>69</v>
      </c>
      <c r="M48" s="111">
        <f>IF(ISERROR(VLOOKUP(K48,'KAYIT LİSTESİ'!$B$4:$H$1000,4,0)),"",(VLOOKUP(K48,'KAYIT LİSTESİ'!$B$4:$H$1000,4,0)))</f>
        <v>37711</v>
      </c>
      <c r="N48" s="222" t="str">
        <f>IF(ISERROR(VLOOKUP(K48,'KAYIT LİSTESİ'!$B$4:$H$1000,5,0)),"",(VLOOKUP(K48,'KAYIT LİSTESİ'!$B$4:$H$1000,5,0)))</f>
        <v>JAMSHID NASIMI (F)</v>
      </c>
      <c r="O48" s="222" t="str">
        <f>IF(ISERROR(VLOOKUP(K48,'KAYIT LİSTESİ'!$B$4:$H$1000,6,0)),"",(VLOOKUP(K48,'KAYIT LİSTESİ'!$B$4:$H$1000,6,0)))</f>
        <v>İSTANBUL BAKIRKÖY FATİH O.O</v>
      </c>
      <c r="P48" s="273"/>
    </row>
    <row r="49" spans="1:16" ht="31.5">
      <c r="A49" s="282"/>
      <c r="B49" s="282"/>
      <c r="C49" s="282"/>
      <c r="D49" s="282"/>
      <c r="E49" s="282"/>
      <c r="F49" s="282"/>
      <c r="G49" s="282"/>
      <c r="H49" s="282"/>
      <c r="J49" s="108">
        <v>16</v>
      </c>
      <c r="K49" s="109" t="s">
        <v>217</v>
      </c>
      <c r="L49" s="110" t="str">
        <f>IF(ISERROR(VLOOKUP(K49,'KAYIT LİSTESİ'!$B$4:$H$1000,2,0)),"",(VLOOKUP(K49,'KAYIT LİSTESİ'!$B$4:$H$1000,2,0)))</f>
        <v/>
      </c>
      <c r="M49" s="111" t="str">
        <f>IF(ISERROR(VLOOKUP(K49,'KAYIT LİSTESİ'!$B$4:$H$1000,4,0)),"",(VLOOKUP(K49,'KAYIT LİSTESİ'!$B$4:$H$1000,4,0)))</f>
        <v/>
      </c>
      <c r="N49" s="222" t="str">
        <f>IF(ISERROR(VLOOKUP(K49,'KAYIT LİSTESİ'!$B$4:$H$1000,5,0)),"",(VLOOKUP(K49,'KAYIT LİSTESİ'!$B$4:$H$1000,5,0)))</f>
        <v/>
      </c>
      <c r="O49" s="222" t="str">
        <f>IF(ISERROR(VLOOKUP(K49,'KAYIT LİSTESİ'!$B$4:$H$1000,6,0)),"",(VLOOKUP(K49,'KAYIT LİSTESİ'!$B$4:$H$1000,6,0)))</f>
        <v/>
      </c>
      <c r="P49" s="273"/>
    </row>
    <row r="50" spans="1:16" ht="31.5">
      <c r="A50" s="282"/>
      <c r="B50" s="282"/>
      <c r="C50" s="282"/>
      <c r="D50" s="282"/>
      <c r="E50" s="282"/>
      <c r="F50" s="282"/>
      <c r="G50" s="282"/>
      <c r="H50" s="282"/>
      <c r="J50" s="108">
        <v>17</v>
      </c>
      <c r="K50" s="109" t="s">
        <v>218</v>
      </c>
      <c r="L50" s="110" t="str">
        <f>IF(ISERROR(VLOOKUP(K50,'KAYIT LİSTESİ'!$B$4:$H$1000,2,0)),"",(VLOOKUP(K50,'KAYIT LİSTESİ'!$B$4:$H$1000,2,0)))</f>
        <v/>
      </c>
      <c r="M50" s="111" t="str">
        <f>IF(ISERROR(VLOOKUP(K50,'KAYIT LİSTESİ'!$B$4:$H$1000,4,0)),"",(VLOOKUP(K50,'KAYIT LİSTESİ'!$B$4:$H$1000,4,0)))</f>
        <v/>
      </c>
      <c r="N50" s="222" t="str">
        <f>IF(ISERROR(VLOOKUP(K50,'KAYIT LİSTESİ'!$B$4:$H$1000,5,0)),"",(VLOOKUP(K50,'KAYIT LİSTESİ'!$B$4:$H$1000,5,0)))</f>
        <v/>
      </c>
      <c r="O50" s="222" t="str">
        <f>IF(ISERROR(VLOOKUP(K50,'KAYIT LİSTESİ'!$B$4:$H$1000,6,0)),"",(VLOOKUP(K50,'KAYIT LİSTESİ'!$B$4:$H$1000,6,0)))</f>
        <v/>
      </c>
      <c r="P50" s="273"/>
    </row>
    <row r="51" spans="1:16" ht="31.5">
      <c r="A51" s="282"/>
      <c r="B51" s="282"/>
      <c r="C51" s="282"/>
      <c r="D51" s="282"/>
      <c r="E51" s="282"/>
      <c r="F51" s="282"/>
      <c r="G51" s="282"/>
      <c r="H51" s="282"/>
      <c r="J51" s="108">
        <v>18</v>
      </c>
      <c r="K51" s="109" t="s">
        <v>219</v>
      </c>
      <c r="L51" s="110" t="str">
        <f>IF(ISERROR(VLOOKUP(K51,'KAYIT LİSTESİ'!$B$4:$H$1000,2,0)),"",(VLOOKUP(K51,'KAYIT LİSTESİ'!$B$4:$H$1000,2,0)))</f>
        <v/>
      </c>
      <c r="M51" s="111" t="str">
        <f>IF(ISERROR(VLOOKUP(K51,'KAYIT LİSTESİ'!$B$4:$H$1000,4,0)),"",(VLOOKUP(K51,'KAYIT LİSTESİ'!$B$4:$H$1000,4,0)))</f>
        <v/>
      </c>
      <c r="N51" s="222" t="str">
        <f>IF(ISERROR(VLOOKUP(K51,'KAYIT LİSTESİ'!$B$4:$H$1000,5,0)),"",(VLOOKUP(K51,'KAYIT LİSTESİ'!$B$4:$H$1000,5,0)))</f>
        <v/>
      </c>
      <c r="O51" s="222" t="str">
        <f>IF(ISERROR(VLOOKUP(K51,'KAYIT LİSTESİ'!$B$4:$H$1000,6,0)),"",(VLOOKUP(K51,'KAYIT LİSTESİ'!$B$4:$H$1000,6,0)))</f>
        <v/>
      </c>
      <c r="P51" s="273"/>
    </row>
    <row r="52" spans="1:16" ht="31.5">
      <c r="A52" s="282"/>
      <c r="B52" s="282"/>
      <c r="C52" s="282"/>
      <c r="D52" s="282"/>
      <c r="E52" s="282"/>
      <c r="F52" s="282"/>
      <c r="G52" s="282"/>
      <c r="H52" s="282"/>
      <c r="J52" s="108">
        <v>19</v>
      </c>
      <c r="K52" s="109" t="s">
        <v>220</v>
      </c>
      <c r="L52" s="110" t="str">
        <f>IF(ISERROR(VLOOKUP(K52,'KAYIT LİSTESİ'!$B$4:$H$1000,2,0)),"",(VLOOKUP(K52,'KAYIT LİSTESİ'!$B$4:$H$1000,2,0)))</f>
        <v/>
      </c>
      <c r="M52" s="111" t="str">
        <f>IF(ISERROR(VLOOKUP(K52,'KAYIT LİSTESİ'!$B$4:$H$1000,4,0)),"",(VLOOKUP(K52,'KAYIT LİSTESİ'!$B$4:$H$1000,4,0)))</f>
        <v/>
      </c>
      <c r="N52" s="222" t="str">
        <f>IF(ISERROR(VLOOKUP(K52,'KAYIT LİSTESİ'!$B$4:$H$1000,5,0)),"",(VLOOKUP(K52,'KAYIT LİSTESİ'!$B$4:$H$1000,5,0)))</f>
        <v/>
      </c>
      <c r="O52" s="222" t="str">
        <f>IF(ISERROR(VLOOKUP(K52,'KAYIT LİSTESİ'!$B$4:$H$1000,6,0)),"",(VLOOKUP(K52,'KAYIT LİSTESİ'!$B$4:$H$1000,6,0)))</f>
        <v/>
      </c>
      <c r="P52" s="273"/>
    </row>
    <row r="53" spans="1:16" ht="31.5">
      <c r="A53" s="282"/>
      <c r="B53" s="282"/>
      <c r="C53" s="282"/>
      <c r="D53" s="282"/>
      <c r="E53" s="282"/>
      <c r="F53" s="282"/>
      <c r="G53" s="282"/>
      <c r="H53" s="282"/>
      <c r="J53" s="108">
        <v>20</v>
      </c>
      <c r="K53" s="109" t="s">
        <v>221</v>
      </c>
      <c r="L53" s="110" t="str">
        <f>IF(ISERROR(VLOOKUP(K53,'KAYIT LİSTESİ'!$B$4:$H$1000,2,0)),"",(VLOOKUP(K53,'KAYIT LİSTESİ'!$B$4:$H$1000,2,0)))</f>
        <v/>
      </c>
      <c r="M53" s="111" t="str">
        <f>IF(ISERROR(VLOOKUP(K53,'KAYIT LİSTESİ'!$B$4:$H$1000,4,0)),"",(VLOOKUP(K53,'KAYIT LİSTESİ'!$B$4:$H$1000,4,0)))</f>
        <v/>
      </c>
      <c r="N53" s="222" t="str">
        <f>IF(ISERROR(VLOOKUP(K53,'KAYIT LİSTESİ'!$B$4:$H$1000,5,0)),"",(VLOOKUP(K53,'KAYIT LİSTESİ'!$B$4:$H$1000,5,0)))</f>
        <v/>
      </c>
      <c r="O53" s="222" t="str">
        <f>IF(ISERROR(VLOOKUP(K53,'KAYIT LİSTESİ'!$B$4:$H$1000,6,0)),"",(VLOOKUP(K53,'KAYIT LİSTESİ'!$B$4:$H$1000,6,0)))</f>
        <v/>
      </c>
      <c r="P53" s="273"/>
    </row>
    <row r="54" spans="1:16" ht="31.5">
      <c r="A54" s="282"/>
      <c r="B54" s="282"/>
      <c r="C54" s="282"/>
      <c r="D54" s="282"/>
      <c r="E54" s="282"/>
      <c r="F54" s="282"/>
      <c r="G54" s="282"/>
      <c r="H54" s="282"/>
      <c r="J54" s="108">
        <v>21</v>
      </c>
      <c r="K54" s="109" t="s">
        <v>222</v>
      </c>
      <c r="L54" s="110" t="str">
        <f>IF(ISERROR(VLOOKUP(K54,'KAYIT LİSTESİ'!$B$4:$H$1000,2,0)),"",(VLOOKUP(K54,'KAYIT LİSTESİ'!$B$4:$H$1000,2,0)))</f>
        <v/>
      </c>
      <c r="M54" s="111" t="str">
        <f>IF(ISERROR(VLOOKUP(K54,'KAYIT LİSTESİ'!$B$4:$H$1000,4,0)),"",(VLOOKUP(K54,'KAYIT LİSTESİ'!$B$4:$H$1000,4,0)))</f>
        <v/>
      </c>
      <c r="N54" s="222" t="str">
        <f>IF(ISERROR(VLOOKUP(K54,'KAYIT LİSTESİ'!$B$4:$H$1000,5,0)),"",(VLOOKUP(K54,'KAYIT LİSTESİ'!$B$4:$H$1000,5,0)))</f>
        <v/>
      </c>
      <c r="O54" s="222" t="str">
        <f>IF(ISERROR(VLOOKUP(K54,'KAYIT LİSTESİ'!$B$4:$H$1000,6,0)),"",(VLOOKUP(K54,'KAYIT LİSTESİ'!$B$4:$H$1000,6,0)))</f>
        <v/>
      </c>
      <c r="P54" s="273"/>
    </row>
    <row r="55" spans="1:16" ht="31.5">
      <c r="A55" s="282"/>
      <c r="B55" s="282"/>
      <c r="C55" s="282"/>
      <c r="D55" s="282"/>
      <c r="E55" s="282"/>
      <c r="F55" s="282"/>
      <c r="G55" s="282"/>
      <c r="H55" s="282"/>
      <c r="J55" s="108">
        <v>22</v>
      </c>
      <c r="K55" s="109" t="s">
        <v>223</v>
      </c>
      <c r="L55" s="110" t="str">
        <f>IF(ISERROR(VLOOKUP(K55,'KAYIT LİSTESİ'!$B$4:$H$1000,2,0)),"",(VLOOKUP(K55,'KAYIT LİSTESİ'!$B$4:$H$1000,2,0)))</f>
        <v/>
      </c>
      <c r="M55" s="111" t="str">
        <f>IF(ISERROR(VLOOKUP(K55,'KAYIT LİSTESİ'!$B$4:$H$1000,4,0)),"",(VLOOKUP(K55,'KAYIT LİSTESİ'!$B$4:$H$1000,4,0)))</f>
        <v/>
      </c>
      <c r="N55" s="222" t="str">
        <f>IF(ISERROR(VLOOKUP(K55,'KAYIT LİSTESİ'!$B$4:$H$1000,5,0)),"",(VLOOKUP(K55,'KAYIT LİSTESİ'!$B$4:$H$1000,5,0)))</f>
        <v/>
      </c>
      <c r="O55" s="222" t="str">
        <f>IF(ISERROR(VLOOKUP(K55,'KAYIT LİSTESİ'!$B$4:$H$1000,6,0)),"",(VLOOKUP(K55,'KAYIT LİSTESİ'!$B$4:$H$1000,6,0)))</f>
        <v/>
      </c>
      <c r="P55" s="273"/>
    </row>
    <row r="56" spans="1:16" ht="31.5">
      <c r="A56" s="282"/>
      <c r="B56" s="282"/>
      <c r="C56" s="282"/>
      <c r="D56" s="282"/>
      <c r="E56" s="282"/>
      <c r="F56" s="282"/>
      <c r="G56" s="282"/>
      <c r="H56" s="282"/>
      <c r="J56" s="108">
        <v>23</v>
      </c>
      <c r="K56" s="109" t="s">
        <v>224</v>
      </c>
      <c r="L56" s="110" t="str">
        <f>IF(ISERROR(VLOOKUP(K56,'KAYIT LİSTESİ'!$B$4:$H$1000,2,0)),"",(VLOOKUP(K56,'KAYIT LİSTESİ'!$B$4:$H$1000,2,0)))</f>
        <v/>
      </c>
      <c r="M56" s="111" t="str">
        <f>IF(ISERROR(VLOOKUP(K56,'KAYIT LİSTESİ'!$B$4:$H$1000,4,0)),"",(VLOOKUP(K56,'KAYIT LİSTESİ'!$B$4:$H$1000,4,0)))</f>
        <v/>
      </c>
      <c r="N56" s="222" t="str">
        <f>IF(ISERROR(VLOOKUP(K56,'KAYIT LİSTESİ'!$B$4:$H$1000,5,0)),"",(VLOOKUP(K56,'KAYIT LİSTESİ'!$B$4:$H$1000,5,0)))</f>
        <v/>
      </c>
      <c r="O56" s="222" t="str">
        <f>IF(ISERROR(VLOOKUP(K56,'KAYIT LİSTESİ'!$B$4:$H$1000,6,0)),"",(VLOOKUP(K56,'KAYIT LİSTESİ'!$B$4:$H$1000,6,0)))</f>
        <v/>
      </c>
      <c r="P56" s="273"/>
    </row>
    <row r="57" spans="1:16" ht="31.5">
      <c r="A57" s="282"/>
      <c r="B57" s="282"/>
      <c r="C57" s="282"/>
      <c r="D57" s="282"/>
      <c r="E57" s="282"/>
      <c r="F57" s="282"/>
      <c r="G57" s="282"/>
      <c r="H57" s="282"/>
      <c r="J57" s="108">
        <v>24</v>
      </c>
      <c r="K57" s="109" t="s">
        <v>225</v>
      </c>
      <c r="L57" s="110" t="str">
        <f>IF(ISERROR(VLOOKUP(K57,'KAYIT LİSTESİ'!$B$4:$H$1000,2,0)),"",(VLOOKUP(K57,'KAYIT LİSTESİ'!$B$4:$H$1000,2,0)))</f>
        <v/>
      </c>
      <c r="M57" s="111" t="str">
        <f>IF(ISERROR(VLOOKUP(K57,'KAYIT LİSTESİ'!$B$4:$H$1000,4,0)),"",(VLOOKUP(K57,'KAYIT LİSTESİ'!$B$4:$H$1000,4,0)))</f>
        <v/>
      </c>
      <c r="N57" s="222" t="str">
        <f>IF(ISERROR(VLOOKUP(K57,'KAYIT LİSTESİ'!$B$4:$H$1000,5,0)),"",(VLOOKUP(K57,'KAYIT LİSTESİ'!$B$4:$H$1000,5,0)))</f>
        <v/>
      </c>
      <c r="O57" s="222" t="str">
        <f>IF(ISERROR(VLOOKUP(K57,'KAYIT LİSTESİ'!$B$4:$H$1000,6,0)),"",(VLOOKUP(K57,'KAYIT LİSTESİ'!$B$4:$H$1000,6,0)))</f>
        <v/>
      </c>
      <c r="P57" s="273"/>
    </row>
    <row r="58" spans="1:16" ht="31.5">
      <c r="A58" s="282"/>
      <c r="B58" s="282"/>
      <c r="C58" s="282"/>
      <c r="D58" s="282"/>
      <c r="E58" s="282"/>
      <c r="F58" s="282"/>
      <c r="G58" s="282"/>
      <c r="H58" s="282"/>
      <c r="J58" s="108">
        <v>25</v>
      </c>
      <c r="K58" s="109" t="s">
        <v>226</v>
      </c>
      <c r="L58" s="110" t="str">
        <f>IF(ISERROR(VLOOKUP(K58,'KAYIT LİSTESİ'!$B$4:$H$1000,2,0)),"",(VLOOKUP(K58,'KAYIT LİSTESİ'!$B$4:$H$1000,2,0)))</f>
        <v/>
      </c>
      <c r="M58" s="111" t="str">
        <f>IF(ISERROR(VLOOKUP(K58,'KAYIT LİSTESİ'!$B$4:$H$1000,4,0)),"",(VLOOKUP(K58,'KAYIT LİSTESİ'!$B$4:$H$1000,4,0)))</f>
        <v/>
      </c>
      <c r="N58" s="222" t="str">
        <f>IF(ISERROR(VLOOKUP(K58,'KAYIT LİSTESİ'!$B$4:$H$1000,5,0)),"",(VLOOKUP(K58,'KAYIT LİSTESİ'!$B$4:$H$1000,5,0)))</f>
        <v/>
      </c>
      <c r="O58" s="222" t="str">
        <f>IF(ISERROR(VLOOKUP(K58,'KAYIT LİSTESİ'!$B$4:$H$1000,6,0)),"",(VLOOKUP(K58,'KAYIT LİSTESİ'!$B$4:$H$1000,6,0)))</f>
        <v/>
      </c>
      <c r="P58" s="273"/>
    </row>
    <row r="59" spans="1:16" ht="31.5">
      <c r="A59" s="282"/>
      <c r="B59" s="282"/>
      <c r="C59" s="282"/>
      <c r="D59" s="282"/>
      <c r="E59" s="282"/>
      <c r="F59" s="282"/>
      <c r="G59" s="282"/>
      <c r="H59" s="282"/>
      <c r="J59" s="108">
        <v>26</v>
      </c>
      <c r="K59" s="109" t="s">
        <v>227</v>
      </c>
      <c r="L59" s="110" t="str">
        <f>IF(ISERROR(VLOOKUP(K59,'KAYIT LİSTESİ'!$B$4:$H$1000,2,0)),"",(VLOOKUP(K59,'KAYIT LİSTESİ'!$B$4:$H$1000,2,0)))</f>
        <v/>
      </c>
      <c r="M59" s="111" t="str">
        <f>IF(ISERROR(VLOOKUP(K59,'KAYIT LİSTESİ'!$B$4:$H$1000,4,0)),"",(VLOOKUP(K59,'KAYIT LİSTESİ'!$B$4:$H$1000,4,0)))</f>
        <v/>
      </c>
      <c r="N59" s="222" t="str">
        <f>IF(ISERROR(VLOOKUP(K59,'KAYIT LİSTESİ'!$B$4:$H$1000,5,0)),"",(VLOOKUP(K59,'KAYIT LİSTESİ'!$B$4:$H$1000,5,0)))</f>
        <v/>
      </c>
      <c r="O59" s="222" t="str">
        <f>IF(ISERROR(VLOOKUP(K59,'KAYIT LİSTESİ'!$B$4:$H$1000,6,0)),"",(VLOOKUP(K59,'KAYIT LİSTESİ'!$B$4:$H$1000,6,0)))</f>
        <v/>
      </c>
      <c r="P59" s="273"/>
    </row>
    <row r="60" spans="1:16" ht="31.5">
      <c r="A60" s="282"/>
      <c r="B60" s="282"/>
      <c r="C60" s="282"/>
      <c r="D60" s="282"/>
      <c r="E60" s="282"/>
      <c r="F60" s="282"/>
      <c r="G60" s="282"/>
      <c r="H60" s="282"/>
      <c r="J60" s="108">
        <v>27</v>
      </c>
      <c r="K60" s="109" t="s">
        <v>228</v>
      </c>
      <c r="L60" s="110" t="str">
        <f>IF(ISERROR(VLOOKUP(K60,'KAYIT LİSTESİ'!$B$4:$H$1000,2,0)),"",(VLOOKUP(K60,'KAYIT LİSTESİ'!$B$4:$H$1000,2,0)))</f>
        <v/>
      </c>
      <c r="M60" s="111" t="str">
        <f>IF(ISERROR(VLOOKUP(K60,'KAYIT LİSTESİ'!$B$4:$H$1000,4,0)),"",(VLOOKUP(K60,'KAYIT LİSTESİ'!$B$4:$H$1000,4,0)))</f>
        <v/>
      </c>
      <c r="N60" s="222" t="str">
        <f>IF(ISERROR(VLOOKUP(K60,'KAYIT LİSTESİ'!$B$4:$H$1000,5,0)),"",(VLOOKUP(K60,'KAYIT LİSTESİ'!$B$4:$H$1000,5,0)))</f>
        <v/>
      </c>
      <c r="O60" s="222" t="str">
        <f>IF(ISERROR(VLOOKUP(K60,'KAYIT LİSTESİ'!$B$4:$H$1000,6,0)),"",(VLOOKUP(K60,'KAYIT LİSTESİ'!$B$4:$H$1000,6,0)))</f>
        <v/>
      </c>
      <c r="P60" s="273"/>
    </row>
    <row r="61" spans="1:16" ht="31.5">
      <c r="A61" s="282"/>
      <c r="B61" s="282"/>
      <c r="C61" s="282"/>
      <c r="D61" s="282"/>
      <c r="E61" s="282"/>
      <c r="F61" s="282"/>
      <c r="G61" s="282"/>
      <c r="H61" s="282"/>
      <c r="J61" s="108">
        <v>28</v>
      </c>
      <c r="K61" s="109" t="s">
        <v>229</v>
      </c>
      <c r="L61" s="110" t="str">
        <f>IF(ISERROR(VLOOKUP(K61,'KAYIT LİSTESİ'!$B$4:$H$1000,2,0)),"",(VLOOKUP(K61,'KAYIT LİSTESİ'!$B$4:$H$1000,2,0)))</f>
        <v/>
      </c>
      <c r="M61" s="111" t="str">
        <f>IF(ISERROR(VLOOKUP(K61,'KAYIT LİSTESİ'!$B$4:$H$1000,4,0)),"",(VLOOKUP(K61,'KAYIT LİSTESİ'!$B$4:$H$1000,4,0)))</f>
        <v/>
      </c>
      <c r="N61" s="222" t="str">
        <f>IF(ISERROR(VLOOKUP(K61,'KAYIT LİSTESİ'!$B$4:$H$1000,5,0)),"",(VLOOKUP(K61,'KAYIT LİSTESİ'!$B$4:$H$1000,5,0)))</f>
        <v/>
      </c>
      <c r="O61" s="222" t="str">
        <f>IF(ISERROR(VLOOKUP(K61,'KAYIT LİSTESİ'!$B$4:$H$1000,6,0)),"",(VLOOKUP(K61,'KAYIT LİSTESİ'!$B$4:$H$1000,6,0)))</f>
        <v/>
      </c>
      <c r="P61" s="273"/>
    </row>
    <row r="62" spans="1:16" ht="31.5">
      <c r="A62" s="282"/>
      <c r="B62" s="282"/>
      <c r="C62" s="282"/>
      <c r="D62" s="282"/>
      <c r="E62" s="282"/>
      <c r="F62" s="282"/>
      <c r="G62" s="282"/>
      <c r="H62" s="282"/>
      <c r="J62" s="108">
        <v>29</v>
      </c>
      <c r="K62" s="109" t="s">
        <v>230</v>
      </c>
      <c r="L62" s="110" t="str">
        <f>IF(ISERROR(VLOOKUP(K62,'KAYIT LİSTESİ'!$B$4:$H$1000,2,0)),"",(VLOOKUP(K62,'KAYIT LİSTESİ'!$B$4:$H$1000,2,0)))</f>
        <v/>
      </c>
      <c r="M62" s="111" t="str">
        <f>IF(ISERROR(VLOOKUP(K62,'KAYIT LİSTESİ'!$B$4:$H$1000,4,0)),"",(VLOOKUP(K62,'KAYIT LİSTESİ'!$B$4:$H$1000,4,0)))</f>
        <v/>
      </c>
      <c r="N62" s="222" t="str">
        <f>IF(ISERROR(VLOOKUP(K62,'KAYIT LİSTESİ'!$B$4:$H$1000,5,0)),"",(VLOOKUP(K62,'KAYIT LİSTESİ'!$B$4:$H$1000,5,0)))</f>
        <v/>
      </c>
      <c r="O62" s="222" t="str">
        <f>IF(ISERROR(VLOOKUP(K62,'KAYIT LİSTESİ'!$B$4:$H$1000,6,0)),"",(VLOOKUP(K62,'KAYIT LİSTESİ'!$B$4:$H$1000,6,0)))</f>
        <v/>
      </c>
      <c r="P62" s="273"/>
    </row>
    <row r="63" spans="1:16" ht="31.5">
      <c r="A63" s="282"/>
      <c r="B63" s="282"/>
      <c r="C63" s="282"/>
      <c r="D63" s="282"/>
      <c r="E63" s="282"/>
      <c r="F63" s="282"/>
      <c r="G63" s="282"/>
      <c r="H63" s="282"/>
      <c r="J63" s="108">
        <v>30</v>
      </c>
      <c r="K63" s="109" t="s">
        <v>231</v>
      </c>
      <c r="L63" s="110" t="str">
        <f>IF(ISERROR(VLOOKUP(K63,'KAYIT LİSTESİ'!$B$4:$H$1000,2,0)),"",(VLOOKUP(K63,'KAYIT LİSTESİ'!$B$4:$H$1000,2,0)))</f>
        <v/>
      </c>
      <c r="M63" s="111" t="str">
        <f>IF(ISERROR(VLOOKUP(K63,'KAYIT LİSTESİ'!$B$4:$H$1000,4,0)),"",(VLOOKUP(K63,'KAYIT LİSTESİ'!$B$4:$H$1000,4,0)))</f>
        <v/>
      </c>
      <c r="N63" s="222" t="str">
        <f>IF(ISERROR(VLOOKUP(K63,'KAYIT LİSTESİ'!$B$4:$H$1000,5,0)),"",(VLOOKUP(K63,'KAYIT LİSTESİ'!$B$4:$H$1000,5,0)))</f>
        <v/>
      </c>
      <c r="O63" s="222" t="str">
        <f>IF(ISERROR(VLOOKUP(K63,'KAYIT LİSTESİ'!$B$4:$H$1000,6,0)),"",(VLOOKUP(K63,'KAYIT LİSTESİ'!$B$4:$H$1000,6,0)))</f>
        <v/>
      </c>
      <c r="P63" s="273"/>
    </row>
    <row r="64" spans="1:16" ht="31.5">
      <c r="A64" s="282"/>
      <c r="B64" s="282"/>
      <c r="C64" s="282"/>
      <c r="D64" s="282"/>
      <c r="E64" s="282"/>
      <c r="F64" s="282"/>
      <c r="G64" s="282"/>
      <c r="H64" s="282"/>
      <c r="J64" s="108">
        <v>31</v>
      </c>
      <c r="K64" s="109" t="s">
        <v>232</v>
      </c>
      <c r="L64" s="110" t="str">
        <f>IF(ISERROR(VLOOKUP(K64,'KAYIT LİSTESİ'!$B$4:$H$1000,2,0)),"",(VLOOKUP(K64,'KAYIT LİSTESİ'!$B$4:$H$1000,2,0)))</f>
        <v/>
      </c>
      <c r="M64" s="111" t="str">
        <f>IF(ISERROR(VLOOKUP(K64,'KAYIT LİSTESİ'!$B$4:$H$1000,4,0)),"",(VLOOKUP(K64,'KAYIT LİSTESİ'!$B$4:$H$1000,4,0)))</f>
        <v/>
      </c>
      <c r="N64" s="222" t="str">
        <f>IF(ISERROR(VLOOKUP(K64,'KAYIT LİSTESİ'!$B$4:$H$1000,5,0)),"",(VLOOKUP(K64,'KAYIT LİSTESİ'!$B$4:$H$1000,5,0)))</f>
        <v/>
      </c>
      <c r="O64" s="222" t="str">
        <f>IF(ISERROR(VLOOKUP(K64,'KAYIT LİSTESİ'!$B$4:$H$1000,6,0)),"",(VLOOKUP(K64,'KAYIT LİSTESİ'!$B$4:$H$1000,6,0)))</f>
        <v/>
      </c>
      <c r="P64" s="273"/>
    </row>
    <row r="65" spans="1:16" ht="31.5">
      <c r="A65" s="282"/>
      <c r="B65" s="282"/>
      <c r="C65" s="282"/>
      <c r="D65" s="282"/>
      <c r="E65" s="282"/>
      <c r="F65" s="282"/>
      <c r="G65" s="282"/>
      <c r="H65" s="282"/>
      <c r="J65" s="108">
        <v>32</v>
      </c>
      <c r="K65" s="109" t="s">
        <v>233</v>
      </c>
      <c r="L65" s="110" t="str">
        <f>IF(ISERROR(VLOOKUP(K65,'KAYIT LİSTESİ'!$B$4:$H$1000,2,0)),"",(VLOOKUP(K65,'KAYIT LİSTESİ'!$B$4:$H$1000,2,0)))</f>
        <v/>
      </c>
      <c r="M65" s="111" t="str">
        <f>IF(ISERROR(VLOOKUP(K65,'KAYIT LİSTESİ'!$B$4:$H$1000,4,0)),"",(VLOOKUP(K65,'KAYIT LİSTESİ'!$B$4:$H$1000,4,0)))</f>
        <v/>
      </c>
      <c r="N65" s="222" t="str">
        <f>IF(ISERROR(VLOOKUP(K65,'KAYIT LİSTESİ'!$B$4:$H$1000,5,0)),"",(VLOOKUP(K65,'KAYIT LİSTESİ'!$B$4:$H$1000,5,0)))</f>
        <v/>
      </c>
      <c r="O65" s="222" t="str">
        <f>IF(ISERROR(VLOOKUP(K65,'KAYIT LİSTESİ'!$B$4:$H$1000,6,0)),"",(VLOOKUP(K65,'KAYIT LİSTESİ'!$B$4:$H$1000,6,0)))</f>
        <v/>
      </c>
      <c r="P65" s="273"/>
    </row>
    <row r="66" spans="1:16" ht="31.5">
      <c r="A66" s="282"/>
      <c r="B66" s="282"/>
      <c r="C66" s="282"/>
      <c r="D66" s="282"/>
      <c r="E66" s="282"/>
      <c r="F66" s="282"/>
      <c r="G66" s="282"/>
      <c r="H66" s="282"/>
      <c r="J66" s="108">
        <v>33</v>
      </c>
      <c r="K66" s="109" t="s">
        <v>234</v>
      </c>
      <c r="L66" s="110" t="str">
        <f>IF(ISERROR(VLOOKUP(K66,'KAYIT LİSTESİ'!$B$4:$H$1000,2,0)),"",(VLOOKUP(K66,'KAYIT LİSTESİ'!$B$4:$H$1000,2,0)))</f>
        <v/>
      </c>
      <c r="M66" s="111" t="str">
        <f>IF(ISERROR(VLOOKUP(K66,'KAYIT LİSTESİ'!$B$4:$H$1000,4,0)),"",(VLOOKUP(K66,'KAYIT LİSTESİ'!$B$4:$H$1000,4,0)))</f>
        <v/>
      </c>
      <c r="N66" s="222" t="str">
        <f>IF(ISERROR(VLOOKUP(K66,'KAYIT LİSTESİ'!$B$4:$H$1000,5,0)),"",(VLOOKUP(K66,'KAYIT LİSTESİ'!$B$4:$H$1000,5,0)))</f>
        <v/>
      </c>
      <c r="O66" s="222" t="str">
        <f>IF(ISERROR(VLOOKUP(K66,'KAYIT LİSTESİ'!$B$4:$H$1000,6,0)),"",(VLOOKUP(K66,'KAYIT LİSTESİ'!$B$4:$H$1000,6,0)))</f>
        <v/>
      </c>
      <c r="P66" s="273"/>
    </row>
    <row r="67" spans="1:16" ht="31.5">
      <c r="A67" s="282"/>
      <c r="B67" s="282"/>
      <c r="C67" s="282"/>
      <c r="D67" s="282"/>
      <c r="E67" s="282"/>
      <c r="F67" s="282"/>
      <c r="G67" s="282"/>
      <c r="H67" s="282"/>
      <c r="J67" s="108">
        <v>34</v>
      </c>
      <c r="K67" s="109" t="s">
        <v>235</v>
      </c>
      <c r="L67" s="110" t="str">
        <f>IF(ISERROR(VLOOKUP(K67,'KAYIT LİSTESİ'!$B$4:$H$1000,2,0)),"",(VLOOKUP(K67,'KAYIT LİSTESİ'!$B$4:$H$1000,2,0)))</f>
        <v/>
      </c>
      <c r="M67" s="111" t="str">
        <f>IF(ISERROR(VLOOKUP(K67,'KAYIT LİSTESİ'!$B$4:$H$1000,4,0)),"",(VLOOKUP(K67,'KAYIT LİSTESİ'!$B$4:$H$1000,4,0)))</f>
        <v/>
      </c>
      <c r="N67" s="222" t="str">
        <f>IF(ISERROR(VLOOKUP(K67,'KAYIT LİSTESİ'!$B$4:$H$1000,5,0)),"",(VLOOKUP(K67,'KAYIT LİSTESİ'!$B$4:$H$1000,5,0)))</f>
        <v/>
      </c>
      <c r="O67" s="222" t="str">
        <f>IF(ISERROR(VLOOKUP(K67,'KAYIT LİSTESİ'!$B$4:$H$1000,6,0)),"",(VLOOKUP(K67,'KAYIT LİSTESİ'!$B$4:$H$1000,6,0)))</f>
        <v/>
      </c>
      <c r="P67" s="273"/>
    </row>
    <row r="68" spans="1:16" ht="31.5">
      <c r="A68" s="282"/>
      <c r="B68" s="282"/>
      <c r="C68" s="282"/>
      <c r="D68" s="282"/>
      <c r="E68" s="282"/>
      <c r="F68" s="282"/>
      <c r="G68" s="282"/>
      <c r="H68" s="282"/>
      <c r="J68" s="108">
        <v>35</v>
      </c>
      <c r="K68" s="109" t="s">
        <v>236</v>
      </c>
      <c r="L68" s="110" t="str">
        <f>IF(ISERROR(VLOOKUP(K68,'KAYIT LİSTESİ'!$B$4:$H$1000,2,0)),"",(VLOOKUP(K68,'KAYIT LİSTESİ'!$B$4:$H$1000,2,0)))</f>
        <v/>
      </c>
      <c r="M68" s="111" t="str">
        <f>IF(ISERROR(VLOOKUP(K68,'KAYIT LİSTESİ'!$B$4:$H$1000,4,0)),"",(VLOOKUP(K68,'KAYIT LİSTESİ'!$B$4:$H$1000,4,0)))</f>
        <v/>
      </c>
      <c r="N68" s="222" t="str">
        <f>IF(ISERROR(VLOOKUP(K68,'KAYIT LİSTESİ'!$B$4:$H$1000,5,0)),"",(VLOOKUP(K68,'KAYIT LİSTESİ'!$B$4:$H$1000,5,0)))</f>
        <v/>
      </c>
      <c r="O68" s="222" t="str">
        <f>IF(ISERROR(VLOOKUP(K68,'KAYIT LİSTESİ'!$B$4:$H$1000,6,0)),"",(VLOOKUP(K68,'KAYIT LİSTESİ'!$B$4:$H$1000,6,0)))</f>
        <v/>
      </c>
      <c r="P68" s="273"/>
    </row>
    <row r="69" spans="1:16" ht="31.5">
      <c r="A69" s="282"/>
      <c r="B69" s="282"/>
      <c r="C69" s="282"/>
      <c r="D69" s="282"/>
      <c r="E69" s="282"/>
      <c r="F69" s="282"/>
      <c r="G69" s="282"/>
      <c r="H69" s="282"/>
      <c r="J69" s="108">
        <v>36</v>
      </c>
      <c r="K69" s="109" t="s">
        <v>237</v>
      </c>
      <c r="L69" s="110" t="str">
        <f>IF(ISERROR(VLOOKUP(K69,'KAYIT LİSTESİ'!$B$4:$H$1000,2,0)),"",(VLOOKUP(K69,'KAYIT LİSTESİ'!$B$4:$H$1000,2,0)))</f>
        <v/>
      </c>
      <c r="M69" s="111" t="str">
        <f>IF(ISERROR(VLOOKUP(K69,'KAYIT LİSTESİ'!$B$4:$H$1000,4,0)),"",(VLOOKUP(K69,'KAYIT LİSTESİ'!$B$4:$H$1000,4,0)))</f>
        <v/>
      </c>
      <c r="N69" s="222" t="str">
        <f>IF(ISERROR(VLOOKUP(K69,'KAYIT LİSTESİ'!$B$4:$H$1000,5,0)),"",(VLOOKUP(K69,'KAYIT LİSTESİ'!$B$4:$H$1000,5,0)))</f>
        <v/>
      </c>
      <c r="O69" s="222" t="str">
        <f>IF(ISERROR(VLOOKUP(K69,'KAYIT LİSTESİ'!$B$4:$H$1000,6,0)),"",(VLOOKUP(K69,'KAYIT LİSTESİ'!$B$4:$H$1000,6,0)))</f>
        <v/>
      </c>
      <c r="P69" s="273"/>
    </row>
    <row r="70" spans="1:16" ht="31.5">
      <c r="A70" s="282"/>
      <c r="B70" s="282"/>
      <c r="C70" s="282"/>
      <c r="D70" s="282"/>
      <c r="E70" s="282"/>
      <c r="F70" s="282"/>
      <c r="G70" s="282"/>
      <c r="H70" s="282"/>
      <c r="J70" s="108">
        <v>37</v>
      </c>
      <c r="K70" s="109" t="s">
        <v>238</v>
      </c>
      <c r="L70" s="110" t="str">
        <f>IF(ISERROR(VLOOKUP(K70,'KAYIT LİSTESİ'!$B$4:$H$1000,2,0)),"",(VLOOKUP(K70,'KAYIT LİSTESİ'!$B$4:$H$1000,2,0)))</f>
        <v/>
      </c>
      <c r="M70" s="111" t="str">
        <f>IF(ISERROR(VLOOKUP(K70,'KAYIT LİSTESİ'!$B$4:$H$1000,4,0)),"",(VLOOKUP(K70,'KAYIT LİSTESİ'!$B$4:$H$1000,4,0)))</f>
        <v/>
      </c>
      <c r="N70" s="222" t="str">
        <f>IF(ISERROR(VLOOKUP(K70,'KAYIT LİSTESİ'!$B$4:$H$1000,5,0)),"",(VLOOKUP(K70,'KAYIT LİSTESİ'!$B$4:$H$1000,5,0)))</f>
        <v/>
      </c>
      <c r="O70" s="222" t="str">
        <f>IF(ISERROR(VLOOKUP(K70,'KAYIT LİSTESİ'!$B$4:$H$1000,6,0)),"",(VLOOKUP(K70,'KAYIT LİSTESİ'!$B$4:$H$1000,6,0)))</f>
        <v/>
      </c>
      <c r="P70" s="273"/>
    </row>
    <row r="71" spans="1:16" ht="31.5">
      <c r="A71" s="282"/>
      <c r="B71" s="282"/>
      <c r="C71" s="282"/>
      <c r="D71" s="282"/>
      <c r="E71" s="282"/>
      <c r="F71" s="282"/>
      <c r="G71" s="282"/>
      <c r="H71" s="282"/>
      <c r="J71" s="108">
        <v>38</v>
      </c>
      <c r="K71" s="109" t="s">
        <v>239</v>
      </c>
      <c r="L71" s="110" t="str">
        <f>IF(ISERROR(VLOOKUP(K71,'KAYIT LİSTESİ'!$B$4:$H$1000,2,0)),"",(VLOOKUP(K71,'KAYIT LİSTESİ'!$B$4:$H$1000,2,0)))</f>
        <v/>
      </c>
      <c r="M71" s="111" t="str">
        <f>IF(ISERROR(VLOOKUP(K71,'KAYIT LİSTESİ'!$B$4:$H$1000,4,0)),"",(VLOOKUP(K71,'KAYIT LİSTESİ'!$B$4:$H$1000,4,0)))</f>
        <v/>
      </c>
      <c r="N71" s="222" t="str">
        <f>IF(ISERROR(VLOOKUP(K71,'KAYIT LİSTESİ'!$B$4:$H$1000,5,0)),"",(VLOOKUP(K71,'KAYIT LİSTESİ'!$B$4:$H$1000,5,0)))</f>
        <v/>
      </c>
      <c r="O71" s="222" t="str">
        <f>IF(ISERROR(VLOOKUP(K71,'KAYIT LİSTESİ'!$B$4:$H$1000,6,0)),"",(VLOOKUP(K71,'KAYIT LİSTESİ'!$B$4:$H$1000,6,0)))</f>
        <v/>
      </c>
      <c r="P71" s="273"/>
    </row>
    <row r="72" spans="1:16" ht="31.5">
      <c r="A72" s="282"/>
      <c r="B72" s="282"/>
      <c r="C72" s="282"/>
      <c r="D72" s="282"/>
      <c r="E72" s="282"/>
      <c r="F72" s="282"/>
      <c r="G72" s="282"/>
      <c r="H72" s="282"/>
      <c r="J72" s="108">
        <v>39</v>
      </c>
      <c r="K72" s="109" t="s">
        <v>240</v>
      </c>
      <c r="L72" s="110" t="str">
        <f>IF(ISERROR(VLOOKUP(K72,'KAYIT LİSTESİ'!$B$4:$H$1000,2,0)),"",(VLOOKUP(K72,'KAYIT LİSTESİ'!$B$4:$H$1000,2,0)))</f>
        <v/>
      </c>
      <c r="M72" s="111" t="str">
        <f>IF(ISERROR(VLOOKUP(K72,'KAYIT LİSTESİ'!$B$4:$H$1000,4,0)),"",(VLOOKUP(K72,'KAYIT LİSTESİ'!$B$4:$H$1000,4,0)))</f>
        <v/>
      </c>
      <c r="N72" s="222" t="str">
        <f>IF(ISERROR(VLOOKUP(K72,'KAYIT LİSTESİ'!$B$4:$H$1000,5,0)),"",(VLOOKUP(K72,'KAYIT LİSTESİ'!$B$4:$H$1000,5,0)))</f>
        <v/>
      </c>
      <c r="O72" s="222" t="str">
        <f>IF(ISERROR(VLOOKUP(K72,'KAYIT LİSTESİ'!$B$4:$H$1000,6,0)),"",(VLOOKUP(K72,'KAYIT LİSTESİ'!$B$4:$H$1000,6,0)))</f>
        <v/>
      </c>
      <c r="P72" s="273"/>
    </row>
    <row r="73" spans="1:16" ht="31.5">
      <c r="A73" s="282"/>
      <c r="B73" s="282"/>
      <c r="C73" s="282"/>
      <c r="D73" s="282"/>
      <c r="E73" s="282"/>
      <c r="F73" s="282"/>
      <c r="G73" s="282"/>
      <c r="H73" s="282"/>
      <c r="J73" s="108">
        <v>40</v>
      </c>
      <c r="K73" s="109" t="s">
        <v>241</v>
      </c>
      <c r="L73" s="110" t="str">
        <f>IF(ISERROR(VLOOKUP(K73,'KAYIT LİSTESİ'!$B$4:$H$1000,2,0)),"",(VLOOKUP(K73,'KAYIT LİSTESİ'!$B$4:$H$1000,2,0)))</f>
        <v/>
      </c>
      <c r="M73" s="111" t="str">
        <f>IF(ISERROR(VLOOKUP(K73,'KAYIT LİSTESİ'!$B$4:$H$1000,4,0)),"",(VLOOKUP(K73,'KAYIT LİSTESİ'!$B$4:$H$1000,4,0)))</f>
        <v/>
      </c>
      <c r="N73" s="222" t="str">
        <f>IF(ISERROR(VLOOKUP(K73,'KAYIT LİSTESİ'!$B$4:$H$1000,5,0)),"",(VLOOKUP(K73,'KAYIT LİSTESİ'!$B$4:$H$1000,5,0)))</f>
        <v/>
      </c>
      <c r="O73" s="222" t="str">
        <f>IF(ISERROR(VLOOKUP(K73,'KAYIT LİSTESİ'!$B$4:$H$1000,6,0)),"",(VLOOKUP(K73,'KAYIT LİSTESİ'!$B$4:$H$1000,6,0)))</f>
        <v/>
      </c>
      <c r="P73" s="273"/>
    </row>
  </sheetData>
  <mergeCells count="11">
    <mergeCell ref="J32:P32"/>
    <mergeCell ref="A1:P1"/>
    <mergeCell ref="A2:P2"/>
    <mergeCell ref="A3:P3"/>
    <mergeCell ref="J4:P4"/>
    <mergeCell ref="A35:G35"/>
    <mergeCell ref="A4:G4"/>
    <mergeCell ref="I5:I6"/>
    <mergeCell ref="A5:G5"/>
    <mergeCell ref="A15:G15"/>
    <mergeCell ref="A25:G25"/>
  </mergeCells>
  <pageMargins left="0.7" right="0.7" top="0.75" bottom="0.75" header="0.3" footer="0.3"/>
  <pageSetup paperSize="9" scale="46" orientation="portrait" r:id="rId1"/>
  <ignoredErrors>
    <ignoredError sqref="L34:O73" unlockedFormula="1"/>
  </ignoredErrors>
  <drawing r:id="rId2"/>
</worksheet>
</file>

<file path=xl/worksheets/sheet5.xml><?xml version="1.0" encoding="utf-8"?>
<worksheet xmlns="http://schemas.openxmlformats.org/spreadsheetml/2006/main" xmlns:r="http://schemas.openxmlformats.org/officeDocument/2006/relationships">
  <sheetPr codeName="Sayfa5">
    <tabColor rgb="FF7030A0"/>
  </sheetPr>
  <dimension ref="A1:R47"/>
  <sheetViews>
    <sheetView view="pageBreakPreview" topLeftCell="A4" zoomScale="90" zoomScaleNormal="100" zoomScaleSheetLayoutView="90" workbookViewId="0">
      <selection activeCell="E11" sqref="E11"/>
    </sheetView>
  </sheetViews>
  <sheetFormatPr defaultRowHeight="12.75"/>
  <cols>
    <col min="1" max="1" width="4.85546875" style="28" customWidth="1"/>
    <col min="2" max="2" width="7.7109375" style="28" bestFit="1" customWidth="1"/>
    <col min="3" max="3" width="12.7109375" style="21" customWidth="1"/>
    <col min="4" max="4" width="20.85546875" style="54" customWidth="1"/>
    <col min="5" max="5" width="22.85546875" style="54" customWidth="1"/>
    <col min="6" max="6" width="9.28515625" style="21" customWidth="1"/>
    <col min="7" max="7" width="7.5703125" style="29" customWidth="1"/>
    <col min="8" max="8" width="2.140625" style="21" customWidth="1"/>
    <col min="9" max="9" width="4.42578125" style="28" customWidth="1"/>
    <col min="10" max="10" width="14.28515625" style="28" hidden="1" customWidth="1"/>
    <col min="11" max="11" width="6.5703125" style="28" customWidth="1"/>
    <col min="12" max="12" width="12.7109375" style="30" customWidth="1"/>
    <col min="13" max="13" width="14.7109375" style="58" bestFit="1" customWidth="1"/>
    <col min="14" max="14" width="26.85546875" style="58" customWidth="1"/>
    <col min="15" max="15" width="10.5703125" style="58" customWidth="1"/>
    <col min="16" max="16" width="10.28515625" style="21" hidden="1" customWidth="1"/>
    <col min="17" max="17" width="7.7109375" style="21" customWidth="1"/>
    <col min="18" max="18" width="5.7109375" style="21" customWidth="1"/>
    <col min="19" max="16384" width="9.140625" style="21"/>
  </cols>
  <sheetData>
    <row r="1" spans="1:17" s="10" customFormat="1" ht="53.25" customHeight="1">
      <c r="A1" s="471" t="str">
        <f>('YARIŞMA BİLGİLERİ'!A2)</f>
        <v>Gençlik ve Spor Bakanlığı
Spor Genel Müdürlüğü
Spor Faaliyetleri Daire Başkanlığı</v>
      </c>
      <c r="B1" s="471"/>
      <c r="C1" s="471"/>
      <c r="D1" s="471"/>
      <c r="E1" s="471"/>
      <c r="F1" s="471"/>
      <c r="G1" s="471"/>
      <c r="H1" s="471"/>
      <c r="I1" s="471"/>
      <c r="J1" s="471"/>
      <c r="K1" s="471"/>
      <c r="L1" s="471"/>
      <c r="M1" s="471"/>
      <c r="N1" s="471"/>
      <c r="O1" s="471"/>
      <c r="P1" s="471"/>
      <c r="Q1" s="471"/>
    </row>
    <row r="2" spans="1:17" s="10" customFormat="1" ht="24.75" customHeight="1">
      <c r="A2" s="474" t="str">
        <f>'YARIŞMA BİLGİLERİ'!F19</f>
        <v>2014-15 Öğretim Yılı Okullararası Puanlı  Atletizm Grup Yarışmaları</v>
      </c>
      <c r="B2" s="474"/>
      <c r="C2" s="474"/>
      <c r="D2" s="474"/>
      <c r="E2" s="474"/>
      <c r="F2" s="474"/>
      <c r="G2" s="474"/>
      <c r="H2" s="474"/>
      <c r="I2" s="474"/>
      <c r="J2" s="474"/>
      <c r="K2" s="474"/>
      <c r="L2" s="474"/>
      <c r="M2" s="474"/>
      <c r="N2" s="474"/>
      <c r="O2" s="474"/>
      <c r="P2" s="474"/>
      <c r="Q2" s="474"/>
    </row>
    <row r="3" spans="1:17" s="12" customFormat="1" ht="21.75" customHeight="1">
      <c r="A3" s="475" t="s">
        <v>70</v>
      </c>
      <c r="B3" s="475"/>
      <c r="C3" s="475"/>
      <c r="D3" s="476" t="str">
        <f>'YARIŞMA PROGRAMI'!C7</f>
        <v>100 Metre</v>
      </c>
      <c r="E3" s="476"/>
      <c r="F3" s="477" t="s">
        <v>46</v>
      </c>
      <c r="G3" s="477"/>
      <c r="H3" s="11" t="s">
        <v>55</v>
      </c>
      <c r="I3" s="488">
        <f>'YARIŞMA PROGRAMI'!D7</f>
        <v>1354</v>
      </c>
      <c r="J3" s="488"/>
      <c r="K3" s="488"/>
      <c r="L3" s="488"/>
      <c r="M3" s="89"/>
      <c r="N3" s="486"/>
      <c r="O3" s="486"/>
      <c r="P3" s="486"/>
      <c r="Q3" s="486"/>
    </row>
    <row r="4" spans="1:17" s="12" customFormat="1" ht="17.25" customHeight="1">
      <c r="A4" s="478" t="s">
        <v>59</v>
      </c>
      <c r="B4" s="478"/>
      <c r="C4" s="478"/>
      <c r="D4" s="479" t="str">
        <f>'YARIŞMA BİLGİLERİ'!F21</f>
        <v>Küçük Erkek</v>
      </c>
      <c r="E4" s="479"/>
      <c r="F4" s="34"/>
      <c r="G4" s="34"/>
      <c r="H4" s="34"/>
      <c r="I4" s="34"/>
      <c r="J4" s="34"/>
      <c r="K4" s="34"/>
      <c r="L4" s="35"/>
      <c r="M4" s="90" t="s">
        <v>68</v>
      </c>
      <c r="N4" s="487" t="str">
        <f>'YARIŞMA PROGRAMI'!B7</f>
        <v>25 Nisan 2015 - 10.30</v>
      </c>
      <c r="O4" s="487"/>
      <c r="P4" s="487"/>
      <c r="Q4" s="487"/>
    </row>
    <row r="5" spans="1:17" s="10" customFormat="1" ht="19.5" customHeight="1">
      <c r="A5" s="13"/>
      <c r="B5" s="13"/>
      <c r="C5" s="14"/>
      <c r="D5" s="15"/>
      <c r="E5" s="16"/>
      <c r="F5" s="16"/>
      <c r="G5" s="16"/>
      <c r="H5" s="16"/>
      <c r="I5" s="13"/>
      <c r="J5" s="13"/>
      <c r="K5" s="13"/>
      <c r="L5" s="17"/>
      <c r="M5" s="18"/>
      <c r="N5" s="485">
        <f ca="1">NOW()</f>
        <v>42120.560325810184</v>
      </c>
      <c r="O5" s="485"/>
      <c r="P5" s="485"/>
      <c r="Q5" s="485"/>
    </row>
    <row r="6" spans="1:17" s="19" customFormat="1" ht="24.95" customHeight="1">
      <c r="A6" s="480" t="s">
        <v>12</v>
      </c>
      <c r="B6" s="482" t="s">
        <v>53</v>
      </c>
      <c r="C6" s="484" t="s">
        <v>66</v>
      </c>
      <c r="D6" s="481" t="s">
        <v>14</v>
      </c>
      <c r="E6" s="481" t="s">
        <v>161</v>
      </c>
      <c r="F6" s="481" t="s">
        <v>15</v>
      </c>
      <c r="G6" s="489" t="s">
        <v>269</v>
      </c>
      <c r="I6" s="326" t="s">
        <v>16</v>
      </c>
      <c r="J6" s="327"/>
      <c r="K6" s="327"/>
      <c r="L6" s="327"/>
      <c r="M6" s="330" t="s">
        <v>327</v>
      </c>
      <c r="N6" s="331" t="s">
        <v>502</v>
      </c>
      <c r="O6" s="331"/>
      <c r="P6" s="327"/>
      <c r="Q6" s="328"/>
    </row>
    <row r="7" spans="1:17" ht="26.25" customHeight="1">
      <c r="A7" s="480"/>
      <c r="B7" s="483"/>
      <c r="C7" s="484"/>
      <c r="D7" s="481"/>
      <c r="E7" s="481"/>
      <c r="F7" s="481"/>
      <c r="G7" s="490"/>
      <c r="H7" s="20"/>
      <c r="I7" s="51" t="s">
        <v>12</v>
      </c>
      <c r="J7" s="48" t="s">
        <v>54</v>
      </c>
      <c r="K7" s="48" t="s">
        <v>53</v>
      </c>
      <c r="L7" s="49" t="s">
        <v>13</v>
      </c>
      <c r="M7" s="50" t="s">
        <v>14</v>
      </c>
      <c r="N7" s="50" t="s">
        <v>161</v>
      </c>
      <c r="O7" s="143" t="s">
        <v>340</v>
      </c>
      <c r="P7" s="370" t="s">
        <v>339</v>
      </c>
      <c r="Q7" s="48" t="s">
        <v>28</v>
      </c>
    </row>
    <row r="8" spans="1:17" s="19" customFormat="1" ht="36.75" customHeight="1">
      <c r="A8" s="23">
        <v>1</v>
      </c>
      <c r="B8" s="23">
        <v>69</v>
      </c>
      <c r="C8" s="26">
        <v>37711</v>
      </c>
      <c r="D8" s="333" t="s">
        <v>420</v>
      </c>
      <c r="E8" s="334" t="s">
        <v>407</v>
      </c>
      <c r="F8" s="27">
        <v>1291</v>
      </c>
      <c r="G8" s="335">
        <f>IF(ISTEXT(F8)," ",IFERROR(VLOOKUP(SMALL(PUAN!$A$5:$B$109,COUNTIF(PUAN!$A$5:$B$109,"&lt;"&amp;F8)+1),PUAN!$A$5:$B$109,2,0),"    "))</f>
        <v>67</v>
      </c>
      <c r="H8" s="22"/>
      <c r="I8" s="23">
        <v>1</v>
      </c>
      <c r="J8" s="24" t="s">
        <v>128</v>
      </c>
      <c r="K8" s="25">
        <f>IF(ISERROR(VLOOKUP(J8,'KAYIT LİSTESİ'!$B$4:$H$1000,2,0)),"",(VLOOKUP(J8,'KAYIT LİSTESİ'!$B$4:$H$1000,2,0)))</f>
        <v>1</v>
      </c>
      <c r="L8" s="26">
        <f>IF(ISERROR(VLOOKUP(J8,'KAYIT LİSTESİ'!$B$4:$H$1000,4,0)),"",(VLOOKUP(J8,'KAYIT LİSTESİ'!$B$4:$H$1000,4,0)))</f>
        <v>37649</v>
      </c>
      <c r="M8" s="52" t="str">
        <f>IF(ISERROR(VLOOKUP(J8,'KAYIT LİSTESİ'!$B$4:$H$1000,5,0)),"",(VLOOKUP(J8,'KAYIT LİSTESİ'!$B$4:$H$1000,5,0)))</f>
        <v>AYDIN ÇELİK</v>
      </c>
      <c r="N8" s="52" t="str">
        <f>IF(ISERROR(VLOOKUP(J8,'KAYIT LİSTESİ'!$B$4:$H$1000,6,0)),"",(VLOOKUP(J8,'KAYIT LİSTESİ'!$B$4:$H$1000,6,0)))</f>
        <v>BARTIN MERKEZ İMAM HATİP ORTAOKULU</v>
      </c>
      <c r="O8" s="367">
        <v>1508</v>
      </c>
      <c r="P8" s="27"/>
      <c r="Q8" s="25">
        <v>3</v>
      </c>
    </row>
    <row r="9" spans="1:17" s="19" customFormat="1" ht="36.75" customHeight="1" thickBot="1">
      <c r="A9" s="382">
        <v>2</v>
      </c>
      <c r="B9" s="382">
        <v>76</v>
      </c>
      <c r="C9" s="383">
        <v>37975</v>
      </c>
      <c r="D9" s="384" t="s">
        <v>483</v>
      </c>
      <c r="E9" s="385" t="s">
        <v>484</v>
      </c>
      <c r="F9" s="386">
        <v>1303</v>
      </c>
      <c r="G9" s="387">
        <f>IF(ISTEXT(F9)," ",IFERROR(VLOOKUP(SMALL(PUAN!$A$5:$B$109,COUNTIF(PUAN!$A$5:$B$109,"&lt;"&amp;F9)+1),PUAN!$A$5:$B$109,2,0),"    "))</f>
        <v>64</v>
      </c>
      <c r="H9" s="22"/>
      <c r="I9" s="23">
        <v>2</v>
      </c>
      <c r="J9" s="24" t="s">
        <v>129</v>
      </c>
      <c r="K9" s="25">
        <f>IF(ISERROR(VLOOKUP(J9,'KAYIT LİSTESİ'!$B$4:$H$1000,2,0)),"",(VLOOKUP(J9,'KAYIT LİSTESİ'!$B$4:$H$1000,2,0)))</f>
        <v>42</v>
      </c>
      <c r="L9" s="26">
        <f>IF(ISERROR(VLOOKUP(J9,'KAYIT LİSTESİ'!$B$4:$H$1000,4,0)),"",(VLOOKUP(J9,'KAYIT LİSTESİ'!$B$4:$H$1000,4,0)))</f>
        <v>37813</v>
      </c>
      <c r="M9" s="52" t="str">
        <f>IF(ISERROR(VLOOKUP(J9,'KAYIT LİSTESİ'!$B$4:$H$1000,5,0)),"",(VLOOKUP(J9,'KAYIT LİSTESİ'!$B$4:$H$1000,5,0)))</f>
        <v>EMİRHAN KÖSE</v>
      </c>
      <c r="N9" s="52" t="str">
        <f>IF(ISERROR(VLOOKUP(J9,'KAYIT LİSTESİ'!$B$4:$H$1000,6,0)),"",(VLOOKUP(J9,'KAYIT LİSTESİ'!$B$4:$H$1000,6,0)))</f>
        <v>SAKARYA AŞAĞI KİRAZCA O.O</v>
      </c>
      <c r="O9" s="367">
        <v>1554</v>
      </c>
      <c r="P9" s="27"/>
      <c r="Q9" s="25">
        <v>6</v>
      </c>
    </row>
    <row r="10" spans="1:17" s="19" customFormat="1" ht="36.75" customHeight="1">
      <c r="A10" s="376">
        <v>3</v>
      </c>
      <c r="B10" s="376">
        <v>7</v>
      </c>
      <c r="C10" s="377">
        <v>37660</v>
      </c>
      <c r="D10" s="378" t="s">
        <v>368</v>
      </c>
      <c r="E10" s="379" t="s">
        <v>372</v>
      </c>
      <c r="F10" s="380">
        <v>1381</v>
      </c>
      <c r="G10" s="381">
        <f>IF(ISTEXT(F10)," ",IFERROR(VLOOKUP(SMALL(PUAN!$A$5:$B$109,COUNTIF(PUAN!$A$5:$B$109,"&lt;"&amp;F10)+1),PUAN!$A$5:$B$109,2,0),"    "))</f>
        <v>49</v>
      </c>
      <c r="H10" s="22"/>
      <c r="I10" s="23">
        <v>3</v>
      </c>
      <c r="J10" s="24" t="s">
        <v>130</v>
      </c>
      <c r="K10" s="25">
        <f>IF(ISERROR(VLOOKUP(J10,'KAYIT LİSTESİ'!$B$4:$H$1000,2,0)),"",(VLOOKUP(J10,'KAYIT LİSTESİ'!$B$4:$H$1000,2,0)))</f>
        <v>25</v>
      </c>
      <c r="L10" s="26" t="str">
        <f>IF(ISERROR(VLOOKUP(J10,'KAYIT LİSTESİ'!$B$4:$H$1000,4,0)),"",(VLOOKUP(J10,'KAYIT LİSTESİ'!$B$4:$H$1000,4,0)))</f>
        <v>28.04.2003</v>
      </c>
      <c r="M10" s="52" t="str">
        <f>IF(ISERROR(VLOOKUP(J10,'KAYIT LİSTESİ'!$B$4:$H$1000,5,0)),"",(VLOOKUP(J10,'KAYIT LİSTESİ'!$B$4:$H$1000,5,0)))</f>
        <v>AHMET EGE DENİZ</v>
      </c>
      <c r="N10" s="52" t="str">
        <f>IF(ISERROR(VLOOKUP(J10,'KAYIT LİSTESİ'!$B$4:$H$1000,6,0)),"",(VLOOKUP(J10,'KAYIT LİSTESİ'!$B$4:$H$1000,6,0)))</f>
        <v>KIRKLARELİ CUMHURİYET ORTAOKULU</v>
      </c>
      <c r="O10" s="367">
        <v>1548</v>
      </c>
      <c r="P10" s="27"/>
      <c r="Q10" s="25">
        <v>5</v>
      </c>
    </row>
    <row r="11" spans="1:17" s="19" customFormat="1" ht="36.75" customHeight="1">
      <c r="A11" s="23">
        <v>4</v>
      </c>
      <c r="B11" s="23">
        <v>52</v>
      </c>
      <c r="C11" s="26" t="s">
        <v>437</v>
      </c>
      <c r="D11" s="333" t="s">
        <v>438</v>
      </c>
      <c r="E11" s="334" t="s">
        <v>445</v>
      </c>
      <c r="F11" s="27">
        <v>1420</v>
      </c>
      <c r="G11" s="335">
        <f>IF(ISTEXT(F11)," ",IFERROR(VLOOKUP(SMALL(PUAN!$A$5:$B$109,COUNTIF(PUAN!$A$5:$B$109,"&lt;"&amp;F11)+1),PUAN!$A$5:$B$109,2,0),"    "))</f>
        <v>44</v>
      </c>
      <c r="H11" s="22"/>
      <c r="I11" s="23">
        <v>4</v>
      </c>
      <c r="J11" s="24" t="s">
        <v>131</v>
      </c>
      <c r="K11" s="25">
        <f>IF(ISERROR(VLOOKUP(J11,'KAYIT LİSTESİ'!$B$4:$H$1000,2,0)),"",(VLOOKUP(J11,'KAYIT LİSTESİ'!$B$4:$H$1000,2,0)))</f>
        <v>16</v>
      </c>
      <c r="L11" s="26" t="str">
        <f>IF(ISERROR(VLOOKUP(J11,'KAYIT LİSTESİ'!$B$4:$H$1000,4,0)),"",(VLOOKUP(J11,'KAYIT LİSTESİ'!$B$4:$H$1000,4,0)))</f>
        <v>05,01,2003</v>
      </c>
      <c r="M11" s="52" t="str">
        <f>IF(ISERROR(VLOOKUP(J11,'KAYIT LİSTESİ'!$B$4:$H$1000,5,0)),"",(VLOOKUP(J11,'KAYIT LİSTESİ'!$B$4:$H$1000,5,0)))</f>
        <v>EMİR KADAL</v>
      </c>
      <c r="N11" s="52" t="str">
        <f>IF(ISERROR(VLOOKUP(J11,'KAYIT LİSTESİ'!$B$4:$H$1000,6,0)),"",(VLOOKUP(J11,'KAYIT LİSTESİ'!$B$4:$H$1000,6,0)))</f>
        <v>İSTANBUL ŞEHİT ÖĞRETMEN AHMET ONAY ORTA OKULU</v>
      </c>
      <c r="O11" s="367">
        <v>1449</v>
      </c>
      <c r="P11" s="27"/>
      <c r="Q11" s="25">
        <v>2</v>
      </c>
    </row>
    <row r="12" spans="1:17" s="19" customFormat="1" ht="36.75" customHeight="1">
      <c r="A12" s="23">
        <v>5</v>
      </c>
      <c r="B12" s="23">
        <v>62</v>
      </c>
      <c r="C12" s="26">
        <v>38056</v>
      </c>
      <c r="D12" s="333" t="s">
        <v>473</v>
      </c>
      <c r="E12" s="334" t="s">
        <v>457</v>
      </c>
      <c r="F12" s="27">
        <v>1440</v>
      </c>
      <c r="G12" s="335">
        <f>IF(ISTEXT(F12)," ",IFERROR(VLOOKUP(SMALL(PUAN!$A$5:$B$109,COUNTIF(PUAN!$A$5:$B$109,"&lt;"&amp;F12)+1),PUAN!$A$5:$B$109,2,0),"    "))</f>
        <v>42</v>
      </c>
      <c r="H12" s="22"/>
      <c r="I12" s="23">
        <v>5</v>
      </c>
      <c r="J12" s="24" t="s">
        <v>132</v>
      </c>
      <c r="K12" s="25">
        <f>IF(ISERROR(VLOOKUP(J12,'KAYIT LİSTESİ'!$B$4:$H$1000,2,0)),"",(VLOOKUP(J12,'KAYIT LİSTESİ'!$B$4:$H$1000,2,0)))</f>
        <v>62</v>
      </c>
      <c r="L12" s="26">
        <f>IF(ISERROR(VLOOKUP(J12,'KAYIT LİSTESİ'!$B$4:$H$1000,4,0)),"",(VLOOKUP(J12,'KAYIT LİSTESİ'!$B$4:$H$1000,4,0)))</f>
        <v>38056</v>
      </c>
      <c r="M12" s="52" t="str">
        <f>IF(ISERROR(VLOOKUP(J12,'KAYIT LİSTESİ'!$B$4:$H$1000,5,0)),"",(VLOOKUP(J12,'KAYIT LİSTESİ'!$B$4:$H$1000,5,0)))</f>
        <v>SÜLEYMAN UMUT ALTAN</v>
      </c>
      <c r="N12" s="52" t="str">
        <f>IF(ISERROR(VLOOKUP(J12,'KAYIT LİSTESİ'!$B$4:$H$1000,6,0)),"",(VLOOKUP(J12,'KAYIT LİSTESİ'!$B$4:$H$1000,6,0)))</f>
        <v>ÇORLU ORTAOKULU</v>
      </c>
      <c r="O12" s="367">
        <v>1440</v>
      </c>
      <c r="P12" s="27"/>
      <c r="Q12" s="25">
        <v>1</v>
      </c>
    </row>
    <row r="13" spans="1:17" s="19" customFormat="1" ht="36.75" customHeight="1">
      <c r="A13" s="23">
        <v>6</v>
      </c>
      <c r="B13" s="23">
        <v>47</v>
      </c>
      <c r="C13" s="26">
        <v>37668</v>
      </c>
      <c r="D13" s="333" t="s">
        <v>446</v>
      </c>
      <c r="E13" s="334" t="s">
        <v>451</v>
      </c>
      <c r="F13" s="27">
        <v>1444</v>
      </c>
      <c r="G13" s="335">
        <f>IF(ISTEXT(F13)," ",IFERROR(VLOOKUP(SMALL(PUAN!$A$5:$B$109,COUNTIF(PUAN!$A$5:$B$109,"&lt;"&amp;F13)+1),PUAN!$A$5:$B$109,2,0),"    "))</f>
        <v>42</v>
      </c>
      <c r="H13" s="22"/>
      <c r="I13" s="23">
        <v>6</v>
      </c>
      <c r="J13" s="24" t="s">
        <v>133</v>
      </c>
      <c r="K13" s="25">
        <f>IF(ISERROR(VLOOKUP(J13,'KAYIT LİSTESİ'!$B$4:$H$1000,2,0)),"",(VLOOKUP(J13,'KAYIT LİSTESİ'!$B$4:$H$1000,2,0)))</f>
        <v>31</v>
      </c>
      <c r="L13" s="26">
        <f>IF(ISERROR(VLOOKUP(J13,'KAYIT LİSTESİ'!$B$4:$H$1000,4,0)),"",(VLOOKUP(J13,'KAYIT LİSTESİ'!$B$4:$H$1000,4,0)))</f>
        <v>37663</v>
      </c>
      <c r="M13" s="52" t="str">
        <f>IF(ISERROR(VLOOKUP(J13,'KAYIT LİSTESİ'!$B$4:$H$1000,5,0)),"",(VLOOKUP(J13,'KAYIT LİSTESİ'!$B$4:$H$1000,5,0)))</f>
        <v xml:space="preserve">EMİR CAN TOSUN                 </v>
      </c>
      <c r="N13" s="52" t="str">
        <f>IF(ISERROR(VLOOKUP(J13,'KAYIT LİSTESİ'!$B$4:$H$1000,6,0)),"",(VLOOKUP(J13,'KAYIT LİSTESİ'!$B$4:$H$1000,6,0)))</f>
        <v>EDİRNE KARAKASIM ORTAOKULU</v>
      </c>
      <c r="O13" s="367">
        <v>1539</v>
      </c>
      <c r="P13" s="27"/>
      <c r="Q13" s="25">
        <v>4</v>
      </c>
    </row>
    <row r="14" spans="1:17" s="19" customFormat="1" ht="36.75" customHeight="1">
      <c r="A14" s="23">
        <v>7</v>
      </c>
      <c r="B14" s="23">
        <v>16</v>
      </c>
      <c r="C14" s="26" t="s">
        <v>381</v>
      </c>
      <c r="D14" s="333" t="s">
        <v>383</v>
      </c>
      <c r="E14" s="334" t="s">
        <v>382</v>
      </c>
      <c r="F14" s="27">
        <v>1449</v>
      </c>
      <c r="G14" s="335">
        <f>IF(ISTEXT(F14)," ",IFERROR(VLOOKUP(SMALL(PUAN!$A$5:$B$109,COUNTIF(PUAN!$A$5:$B$109,"&lt;"&amp;F14)+1),PUAN!$A$5:$B$109,2,0),"    "))</f>
        <v>41</v>
      </c>
      <c r="H14" s="22"/>
      <c r="I14" s="23">
        <v>7</v>
      </c>
      <c r="J14" s="24" t="s">
        <v>134</v>
      </c>
      <c r="K14" s="25">
        <f>IF(ISERROR(VLOOKUP(J14,'KAYIT LİSTESİ'!$B$4:$H$1000,2,0)),"",(VLOOKUP(J14,'KAYIT LİSTESİ'!$B$4:$H$1000,2,0)))</f>
        <v>20</v>
      </c>
      <c r="L14" s="26">
        <f>IF(ISERROR(VLOOKUP(J14,'KAYIT LİSTESİ'!$B$4:$H$1000,4,0)),"",(VLOOKUP(J14,'KAYIT LİSTESİ'!$B$4:$H$1000,4,0)))</f>
        <v>38118</v>
      </c>
      <c r="M14" s="52" t="str">
        <f>IF(ISERROR(VLOOKUP(J14,'KAYIT LİSTESİ'!$B$4:$H$1000,5,0)),"",(VLOOKUP(J14,'KAYIT LİSTESİ'!$B$4:$H$1000,5,0)))</f>
        <v>MERT ÇAMÇİ</v>
      </c>
      <c r="N14" s="52" t="str">
        <f>IF(ISERROR(VLOOKUP(J14,'KAYIT LİSTESİ'!$B$4:$H$1000,6,0)),"",(VLOOKUP(J14,'KAYIT LİSTESİ'!$B$4:$H$1000,6,0)))</f>
        <v>İZMİR EVİN LEBLEBİCİOĞLU ORTAOKULU</v>
      </c>
      <c r="O14" s="367">
        <v>1563</v>
      </c>
      <c r="P14" s="27"/>
      <c r="Q14" s="25">
        <v>7</v>
      </c>
    </row>
    <row r="15" spans="1:17" s="19" customFormat="1" ht="36.75" customHeight="1">
      <c r="A15" s="23">
        <v>8</v>
      </c>
      <c r="B15" s="23">
        <v>36</v>
      </c>
      <c r="C15" s="26">
        <v>37811</v>
      </c>
      <c r="D15" s="333" t="s">
        <v>427</v>
      </c>
      <c r="E15" s="334" t="s">
        <v>431</v>
      </c>
      <c r="F15" s="27">
        <v>1465</v>
      </c>
      <c r="G15" s="335">
        <f>IF(ISTEXT(F15)," ",IFERROR(VLOOKUP(SMALL(PUAN!$A$5:$B$109,COUNTIF(PUAN!$A$5:$B$109,"&lt;"&amp;F15)+1),PUAN!$A$5:$B$109,2,0),"    "))</f>
        <v>40</v>
      </c>
      <c r="H15" s="22"/>
      <c r="I15" s="23">
        <v>8</v>
      </c>
      <c r="J15" s="24" t="s">
        <v>135</v>
      </c>
      <c r="K15" s="25" t="str">
        <f>IF(ISERROR(VLOOKUP(J15,'KAYIT LİSTESİ'!$B$4:$H$1000,2,0)),"",(VLOOKUP(J15,'KAYIT LİSTESİ'!$B$4:$H$1000,2,0)))</f>
        <v/>
      </c>
      <c r="L15" s="26" t="str">
        <f>IF(ISERROR(VLOOKUP(J15,'KAYIT LİSTESİ'!$B$4:$H$1000,4,0)),"",(VLOOKUP(J15,'KAYIT LİSTESİ'!$B$4:$H$1000,4,0)))</f>
        <v/>
      </c>
      <c r="M15" s="52" t="str">
        <f>IF(ISERROR(VLOOKUP(J15,'KAYIT LİSTESİ'!$B$4:$H$1000,5,0)),"",(VLOOKUP(J15,'KAYIT LİSTESİ'!$B$4:$H$1000,5,0)))</f>
        <v/>
      </c>
      <c r="N15" s="52" t="str">
        <f>IF(ISERROR(VLOOKUP(J15,'KAYIT LİSTESİ'!$B$4:$H$1000,6,0)),"",(VLOOKUP(J15,'KAYIT LİSTESİ'!$B$4:$H$1000,6,0)))</f>
        <v/>
      </c>
      <c r="O15" s="367" t="str">
        <f t="shared" ref="O15" si="0">IF(IF(OR(P15="NM",P15="DNF",P15="DNS",P15="DQ",P15=""),P15,(ROUNDUP(P15,-1)+24))=0," ",IF(OR(P15="NM",P15="DNF",P15="DNS",P15="DQ",P15=""),P15,(ROUNDUP(P15,-1)+24)))</f>
        <v xml:space="preserve"> </v>
      </c>
      <c r="P15" s="27"/>
      <c r="Q15" s="25"/>
    </row>
    <row r="16" spans="1:17" s="19" customFormat="1" ht="36.75" customHeight="1">
      <c r="A16" s="23">
        <v>9</v>
      </c>
      <c r="B16" s="23">
        <v>71</v>
      </c>
      <c r="C16" s="26">
        <v>37861</v>
      </c>
      <c r="D16" s="333" t="s">
        <v>475</v>
      </c>
      <c r="E16" s="334" t="s">
        <v>476</v>
      </c>
      <c r="F16" s="27">
        <v>1467</v>
      </c>
      <c r="G16" s="335">
        <f>IF(ISTEXT(F16)," ",IFERROR(VLOOKUP(SMALL(PUAN!$A$5:$B$109,COUNTIF(PUAN!$A$5:$B$109,"&lt;"&amp;F16)+1),PUAN!$A$5:$B$109,2,0),"    "))</f>
        <v>39</v>
      </c>
      <c r="H16" s="22"/>
      <c r="I16" s="326" t="s">
        <v>17</v>
      </c>
      <c r="J16" s="327"/>
      <c r="K16" s="327"/>
      <c r="L16" s="327"/>
      <c r="M16" s="330" t="s">
        <v>327</v>
      </c>
      <c r="N16" s="331" t="s">
        <v>503</v>
      </c>
      <c r="O16" s="331"/>
      <c r="P16" s="327"/>
      <c r="Q16" s="328"/>
    </row>
    <row r="17" spans="1:17" s="19" customFormat="1" ht="36.75" customHeight="1">
      <c r="A17" s="23">
        <v>10</v>
      </c>
      <c r="B17" s="23">
        <v>1</v>
      </c>
      <c r="C17" s="26">
        <v>37649</v>
      </c>
      <c r="D17" s="333" t="s">
        <v>361</v>
      </c>
      <c r="E17" s="334" t="s">
        <v>366</v>
      </c>
      <c r="F17" s="27">
        <v>1508</v>
      </c>
      <c r="G17" s="335">
        <f>IF(ISTEXT(F17)," ",IFERROR(VLOOKUP(SMALL(PUAN!$A$5:$B$109,COUNTIF(PUAN!$A$5:$B$109,"&lt;"&amp;F17)+1),PUAN!$A$5:$B$109,2,0),"    "))</f>
        <v>37</v>
      </c>
      <c r="H17" s="22"/>
      <c r="I17" s="51" t="s">
        <v>12</v>
      </c>
      <c r="J17" s="48" t="s">
        <v>54</v>
      </c>
      <c r="K17" s="48" t="s">
        <v>53</v>
      </c>
      <c r="L17" s="49" t="s">
        <v>13</v>
      </c>
      <c r="M17" s="50" t="s">
        <v>14</v>
      </c>
      <c r="N17" s="50" t="s">
        <v>161</v>
      </c>
      <c r="O17" s="143" t="s">
        <v>340</v>
      </c>
      <c r="P17" s="370" t="s">
        <v>339</v>
      </c>
      <c r="Q17" s="48" t="s">
        <v>28</v>
      </c>
    </row>
    <row r="18" spans="1:17" s="19" customFormat="1" ht="36.75" customHeight="1">
      <c r="A18" s="23">
        <v>11</v>
      </c>
      <c r="B18" s="23">
        <v>31</v>
      </c>
      <c r="C18" s="26">
        <v>37663</v>
      </c>
      <c r="D18" s="333" t="s">
        <v>422</v>
      </c>
      <c r="E18" s="334" t="s">
        <v>426</v>
      </c>
      <c r="F18" s="27">
        <v>1539</v>
      </c>
      <c r="G18" s="335">
        <f>IF(ISTEXT(F18)," ",IFERROR(VLOOKUP(SMALL(PUAN!$A$5:$B$109,COUNTIF(PUAN!$A$5:$B$109,"&lt;"&amp;F18)+1),PUAN!$A$5:$B$109,2,0),"    "))</f>
        <v>35</v>
      </c>
      <c r="H18" s="22"/>
      <c r="I18" s="23">
        <v>1</v>
      </c>
      <c r="J18" s="24" t="s">
        <v>136</v>
      </c>
      <c r="K18" s="25">
        <f>IF(ISERROR(VLOOKUP(J18,'KAYIT LİSTESİ'!$B$4:$H$1000,2,0)),"",(VLOOKUP(J18,'KAYIT LİSTESİ'!$B$4:$H$1000,2,0)))</f>
        <v>36</v>
      </c>
      <c r="L18" s="26">
        <f>IF(ISERROR(VLOOKUP(J18,'KAYIT LİSTESİ'!$B$4:$H$1000,4,0)),"",(VLOOKUP(J18,'KAYIT LİSTESİ'!$B$4:$H$1000,4,0)))</f>
        <v>37811</v>
      </c>
      <c r="M18" s="52" t="str">
        <f>IF(ISERROR(VLOOKUP(J18,'KAYIT LİSTESİ'!$B$4:$H$1000,5,0)),"",(VLOOKUP(J18,'KAYIT LİSTESİ'!$B$4:$H$1000,5,0)))</f>
        <v>BERAT İNCE</v>
      </c>
      <c r="N18" s="52" t="str">
        <f>IF(ISERROR(VLOOKUP(J18,'KAYIT LİSTESİ'!$B$4:$H$1000,6,0)),"",(VLOOKUP(J18,'KAYIT LİSTESİ'!$B$4:$H$1000,6,0)))</f>
        <v>BURSA ŞEHİT BAKIMCI ONBAŞI TOLGA TAŞTAN ORTAOKULU</v>
      </c>
      <c r="O18" s="367">
        <v>1465</v>
      </c>
      <c r="P18" s="27"/>
      <c r="Q18" s="25">
        <v>6</v>
      </c>
    </row>
    <row r="19" spans="1:17" s="19" customFormat="1" ht="36.75" customHeight="1">
      <c r="A19" s="23">
        <v>12</v>
      </c>
      <c r="B19" s="23">
        <v>25</v>
      </c>
      <c r="C19" s="26" t="s">
        <v>394</v>
      </c>
      <c r="D19" s="333" t="s">
        <v>395</v>
      </c>
      <c r="E19" s="334" t="s">
        <v>406</v>
      </c>
      <c r="F19" s="27">
        <v>1548</v>
      </c>
      <c r="G19" s="335">
        <f>IF(ISTEXT(F19)," ",IFERROR(VLOOKUP(SMALL(PUAN!$A$5:$B$109,COUNTIF(PUAN!$A$5:$B$109,"&lt;"&amp;F19)+1),PUAN!$A$5:$B$109,2,0),"    "))</f>
        <v>34</v>
      </c>
      <c r="H19" s="22"/>
      <c r="I19" s="23">
        <v>2</v>
      </c>
      <c r="J19" s="24" t="s">
        <v>137</v>
      </c>
      <c r="K19" s="25">
        <f>IF(ISERROR(VLOOKUP(J19,'KAYIT LİSTESİ'!$B$4:$H$1000,2,0)),"",(VLOOKUP(J19,'KAYIT LİSTESİ'!$B$4:$H$1000,2,0)))</f>
        <v>47</v>
      </c>
      <c r="L19" s="26">
        <f>IF(ISERROR(VLOOKUP(J19,'KAYIT LİSTESİ'!$B$4:$H$1000,4,0)),"",(VLOOKUP(J19,'KAYIT LİSTESİ'!$B$4:$H$1000,4,0)))</f>
        <v>37668</v>
      </c>
      <c r="M19" s="52" t="str">
        <f>IF(ISERROR(VLOOKUP(J19,'KAYIT LİSTESİ'!$B$4:$H$1000,5,0)),"",(VLOOKUP(J19,'KAYIT LİSTESİ'!$B$4:$H$1000,5,0)))</f>
        <v>YUSUF SARI</v>
      </c>
      <c r="N19" s="52" t="str">
        <f>IF(ISERROR(VLOOKUP(J19,'KAYIT LİSTESİ'!$B$4:$H$1000,6,0)),"",(VLOOKUP(J19,'KAYIT LİSTESİ'!$B$4:$H$1000,6,0)))</f>
        <v>KURTKÖY ANADOLU İMAM HATİP O.O.</v>
      </c>
      <c r="O19" s="367">
        <v>1444</v>
      </c>
      <c r="P19" s="27"/>
      <c r="Q19" s="25">
        <v>5</v>
      </c>
    </row>
    <row r="20" spans="1:17" s="19" customFormat="1" ht="36.75" customHeight="1">
      <c r="A20" s="23">
        <v>13</v>
      </c>
      <c r="B20" s="23">
        <v>42</v>
      </c>
      <c r="C20" s="26">
        <v>37813</v>
      </c>
      <c r="D20" s="333" t="s">
        <v>466</v>
      </c>
      <c r="E20" s="334" t="s">
        <v>435</v>
      </c>
      <c r="F20" s="27">
        <v>1554</v>
      </c>
      <c r="G20" s="335">
        <f>IF(ISTEXT(F20)," ",IFERROR(VLOOKUP(SMALL(PUAN!$A$5:$B$109,COUNTIF(PUAN!$A$5:$B$109,"&lt;"&amp;F20)+1),PUAN!$A$5:$B$109,2,0),"    "))</f>
        <v>34</v>
      </c>
      <c r="H20" s="22"/>
      <c r="I20" s="23">
        <v>3</v>
      </c>
      <c r="J20" s="24" t="s">
        <v>138</v>
      </c>
      <c r="K20" s="25">
        <f>IF(ISERROR(VLOOKUP(J20,'KAYIT LİSTESİ'!$B$4:$H$1000,2,0)),"",(VLOOKUP(J20,'KAYIT LİSTESİ'!$B$4:$H$1000,2,0)))</f>
        <v>7</v>
      </c>
      <c r="L20" s="26">
        <f>IF(ISERROR(VLOOKUP(J20,'KAYIT LİSTESİ'!$B$4:$H$1000,4,0)),"",(VLOOKUP(J20,'KAYIT LİSTESİ'!$B$4:$H$1000,4,0)))</f>
        <v>37660</v>
      </c>
      <c r="M20" s="52" t="str">
        <f>IF(ISERROR(VLOOKUP(J20,'KAYIT LİSTESİ'!$B$4:$H$1000,5,0)),"",(VLOOKUP(J20,'KAYIT LİSTESİ'!$B$4:$H$1000,5,0)))</f>
        <v>YASİN SOSA</v>
      </c>
      <c r="N20" s="52" t="str">
        <f>IF(ISERROR(VLOOKUP(J20,'KAYIT LİSTESİ'!$B$4:$H$1000,6,0)),"",(VLOOKUP(J20,'KAYIT LİSTESİ'!$B$4:$H$1000,6,0)))</f>
        <v>BOZÜYÜK YAVUZ SULTAN SELİM ORTAOKULU</v>
      </c>
      <c r="O20" s="367">
        <v>1381</v>
      </c>
      <c r="P20" s="27"/>
      <c r="Q20" s="25">
        <v>3</v>
      </c>
    </row>
    <row r="21" spans="1:17" s="19" customFormat="1" ht="36.75" customHeight="1">
      <c r="A21" s="23">
        <v>14</v>
      </c>
      <c r="B21" s="23">
        <v>20</v>
      </c>
      <c r="C21" s="26">
        <v>38118</v>
      </c>
      <c r="D21" s="333" t="s">
        <v>388</v>
      </c>
      <c r="E21" s="334" t="s">
        <v>393</v>
      </c>
      <c r="F21" s="27">
        <v>1563</v>
      </c>
      <c r="G21" s="335">
        <f>IF(ISTEXT(F21)," ",IFERROR(VLOOKUP(SMALL(PUAN!$A$5:$B$109,COUNTIF(PUAN!$A$5:$B$109,"&lt;"&amp;F21)+1),PUAN!$A$5:$B$109,2,0),"    "))</f>
        <v>33</v>
      </c>
      <c r="H21" s="22"/>
      <c r="I21" s="23">
        <v>4</v>
      </c>
      <c r="J21" s="24" t="s">
        <v>139</v>
      </c>
      <c r="K21" s="25">
        <f>IF(ISERROR(VLOOKUP(J21,'KAYIT LİSTESİ'!$B$4:$H$1000,2,0)),"",(VLOOKUP(J21,'KAYIT LİSTESİ'!$B$4:$H$1000,2,0)))</f>
        <v>76</v>
      </c>
      <c r="L21" s="26">
        <f>IF(ISERROR(VLOOKUP(J21,'KAYIT LİSTESİ'!$B$4:$H$1000,4,0)),"",(VLOOKUP(J21,'KAYIT LİSTESİ'!$B$4:$H$1000,4,0)))</f>
        <v>37975</v>
      </c>
      <c r="M21" s="52" t="str">
        <f>IF(ISERROR(VLOOKUP(J21,'KAYIT LİSTESİ'!$B$4:$H$1000,5,0)),"",(VLOOKUP(J21,'KAYIT LİSTESİ'!$B$4:$H$1000,5,0)))</f>
        <v>CEMAL KAYA</v>
      </c>
      <c r="N21" s="52" t="str">
        <f>IF(ISERROR(VLOOKUP(J21,'KAYIT LİSTESİ'!$B$4:$H$1000,6,0)),"",(VLOOKUP(J21,'KAYIT LİSTESİ'!$B$4:$H$1000,6,0)))</f>
        <v>KOCAELİ MUSTAFA NECATİ ORTAOKULU</v>
      </c>
      <c r="O21" s="367">
        <v>1303</v>
      </c>
      <c r="P21" s="27"/>
      <c r="Q21" s="25">
        <v>2</v>
      </c>
    </row>
    <row r="22" spans="1:17" s="19" customFormat="1" ht="36.75" customHeight="1">
      <c r="A22" s="23" t="s">
        <v>504</v>
      </c>
      <c r="B22" s="23"/>
      <c r="C22" s="26"/>
      <c r="D22" s="333"/>
      <c r="E22" s="334"/>
      <c r="F22" s="27"/>
      <c r="G22" s="335" t="str">
        <f>IF(ISTEXT(F22)," ",IFERROR(VLOOKUP(SMALL(PUAN!$A$5:$B$109,COUNTIF(PUAN!$A$5:$B$109,"&lt;"&amp;F22)+1),PUAN!$A$5:$B$109,2,0),"    "))</f>
        <v xml:space="preserve">    </v>
      </c>
      <c r="H22" s="22"/>
      <c r="I22" s="23">
        <v>5</v>
      </c>
      <c r="J22" s="24" t="s">
        <v>140</v>
      </c>
      <c r="K22" s="25">
        <f>IF(ISERROR(VLOOKUP(J22,'KAYIT LİSTESİ'!$B$4:$H$1000,2,0)),"",(VLOOKUP(J22,'KAYIT LİSTESİ'!$B$4:$H$1000,2,0)))</f>
        <v>52</v>
      </c>
      <c r="L22" s="26" t="str">
        <f>IF(ISERROR(VLOOKUP(J22,'KAYIT LİSTESİ'!$B$4:$H$1000,4,0)),"",(VLOOKUP(J22,'KAYIT LİSTESİ'!$B$4:$H$1000,4,0)))</f>
        <v>09.12.2003</v>
      </c>
      <c r="M22" s="52" t="str">
        <f>IF(ISERROR(VLOOKUP(J22,'KAYIT LİSTESİ'!$B$4:$H$1000,5,0)),"",(VLOOKUP(J22,'KAYIT LİSTESİ'!$B$4:$H$1000,5,0)))</f>
        <v>SAFFETCAN DAMLI</v>
      </c>
      <c r="N22" s="52" t="str">
        <f>IF(ISERROR(VLOOKUP(J22,'KAYIT LİSTESİ'!$B$4:$H$1000,6,0)),"",(VLOOKUP(J22,'KAYIT LİSTESİ'!$B$4:$H$1000,6,0)))</f>
        <v>ZONGULDAK CENGİZ TOPEL ORTA OKULU</v>
      </c>
      <c r="O22" s="367">
        <v>1420</v>
      </c>
      <c r="P22" s="27"/>
      <c r="Q22" s="25">
        <v>4</v>
      </c>
    </row>
    <row r="23" spans="1:17" s="19" customFormat="1" ht="36.75" customHeight="1">
      <c r="A23" s="23"/>
      <c r="B23" s="23"/>
      <c r="C23" s="26"/>
      <c r="D23" s="333"/>
      <c r="E23" s="334"/>
      <c r="F23" s="27"/>
      <c r="G23" s="335" t="str">
        <f>IF(ISTEXT(F23)," ",IFERROR(VLOOKUP(SMALL(PUAN!$A$5:$B$109,COUNTIF(PUAN!$A$5:$B$109,"&lt;"&amp;F23)+1),PUAN!$A$5:$B$109,2,0),"    "))</f>
        <v xml:space="preserve">    </v>
      </c>
      <c r="H23" s="22"/>
      <c r="I23" s="23">
        <v>6</v>
      </c>
      <c r="J23" s="24" t="s">
        <v>141</v>
      </c>
      <c r="K23" s="25">
        <f>IF(ISERROR(VLOOKUP(J23,'KAYIT LİSTESİ'!$B$4:$H$1000,2,0)),"",(VLOOKUP(J23,'KAYIT LİSTESİ'!$B$4:$H$1000,2,0)))</f>
        <v>71</v>
      </c>
      <c r="L23" s="26">
        <f>IF(ISERROR(VLOOKUP(J23,'KAYIT LİSTESİ'!$B$4:$H$1000,4,0)),"",(VLOOKUP(J23,'KAYIT LİSTESİ'!$B$4:$H$1000,4,0)))</f>
        <v>37861</v>
      </c>
      <c r="M23" s="52" t="str">
        <f>IF(ISERROR(VLOOKUP(J23,'KAYIT LİSTESİ'!$B$4:$H$1000,5,0)),"",(VLOOKUP(J23,'KAYIT LİSTESİ'!$B$4:$H$1000,5,0)))</f>
        <v>BAHATTİN BOLAT</v>
      </c>
      <c r="N23" s="52" t="str">
        <f>IF(ISERROR(VLOOKUP(J23,'KAYIT LİSTESİ'!$B$4:$H$1000,6,0)),"",(VLOOKUP(J23,'KAYIT LİSTESİ'!$B$4:$H$1000,6,0)))</f>
        <v>ESKİŞEHİR ŞEHİT ALİ GAFFAR OKKAN ORTAOKULU</v>
      </c>
      <c r="O23" s="367">
        <v>1467</v>
      </c>
      <c r="P23" s="27"/>
      <c r="Q23" s="25">
        <v>7</v>
      </c>
    </row>
    <row r="24" spans="1:17" s="19" customFormat="1" ht="36.75" customHeight="1">
      <c r="A24" s="23"/>
      <c r="B24" s="23"/>
      <c r="C24" s="26"/>
      <c r="D24" s="333"/>
      <c r="E24" s="334"/>
      <c r="F24" s="27"/>
      <c r="G24" s="335" t="str">
        <f>IF(ISTEXT(F24)," ",IFERROR(VLOOKUP(SMALL(PUAN!$A$5:$B$109,COUNTIF(PUAN!$A$5:$B$109,"&lt;"&amp;F24)+1),PUAN!$A$5:$B$109,2,0),"    "))</f>
        <v xml:space="preserve">    </v>
      </c>
      <c r="H24" s="22"/>
      <c r="I24" s="23">
        <v>7</v>
      </c>
      <c r="J24" s="24" t="s">
        <v>142</v>
      </c>
      <c r="K24" s="25">
        <f>IF(ISERROR(VLOOKUP(J24,'KAYIT LİSTESİ'!$B$4:$H$1000,2,0)),"",(VLOOKUP(J24,'KAYIT LİSTESİ'!$B$4:$H$1000,2,0)))</f>
        <v>69</v>
      </c>
      <c r="L24" s="26">
        <f>IF(ISERROR(VLOOKUP(J24,'KAYIT LİSTESİ'!$B$4:$H$1000,4,0)),"",(VLOOKUP(J24,'KAYIT LİSTESİ'!$B$4:$H$1000,4,0)))</f>
        <v>37711</v>
      </c>
      <c r="M24" s="52" t="str">
        <f>IF(ISERROR(VLOOKUP(J24,'KAYIT LİSTESİ'!$B$4:$H$1000,5,0)),"",(VLOOKUP(J24,'KAYIT LİSTESİ'!$B$4:$H$1000,5,0)))</f>
        <v>JAMSHID NASIMI (F)</v>
      </c>
      <c r="N24" s="52" t="str">
        <f>IF(ISERROR(VLOOKUP(J24,'KAYIT LİSTESİ'!$B$4:$H$1000,6,0)),"",(VLOOKUP(J24,'KAYIT LİSTESİ'!$B$4:$H$1000,6,0)))</f>
        <v>İSTANBUL BAKIRKÖY FATİH O.O</v>
      </c>
      <c r="O24" s="367">
        <v>1291</v>
      </c>
      <c r="P24" s="27"/>
      <c r="Q24" s="25">
        <v>1</v>
      </c>
    </row>
    <row r="25" spans="1:17" s="19" customFormat="1" ht="36.75" customHeight="1">
      <c r="A25" s="23"/>
      <c r="B25" s="23"/>
      <c r="C25" s="26"/>
      <c r="D25" s="333"/>
      <c r="E25" s="334"/>
      <c r="F25" s="27"/>
      <c r="G25" s="335" t="str">
        <f>IF(ISTEXT(F25)," ",IFERROR(VLOOKUP(SMALL(PUAN!$A$5:$B$109,COUNTIF(PUAN!$A$5:$B$109,"&lt;"&amp;F25)+1),PUAN!$A$5:$B$109,2,0),"    "))</f>
        <v xml:space="preserve">    </v>
      </c>
      <c r="H25" s="22"/>
      <c r="I25" s="23">
        <v>8</v>
      </c>
      <c r="J25" s="24" t="s">
        <v>143</v>
      </c>
      <c r="K25" s="25" t="str">
        <f>IF(ISERROR(VLOOKUP(J25,'KAYIT LİSTESİ'!$B$4:$H$1000,2,0)),"",(VLOOKUP(J25,'KAYIT LİSTESİ'!$B$4:$H$1000,2,0)))</f>
        <v/>
      </c>
      <c r="L25" s="26" t="str">
        <f>IF(ISERROR(VLOOKUP(J25,'KAYIT LİSTESİ'!$B$4:$H$1000,4,0)),"",(VLOOKUP(J25,'KAYIT LİSTESİ'!$B$4:$H$1000,4,0)))</f>
        <v/>
      </c>
      <c r="M25" s="52" t="str">
        <f>IF(ISERROR(VLOOKUP(J25,'KAYIT LİSTESİ'!$B$4:$H$1000,5,0)),"",(VLOOKUP(J25,'KAYIT LİSTESİ'!$B$4:$H$1000,5,0)))</f>
        <v/>
      </c>
      <c r="N25" s="52" t="str">
        <f>IF(ISERROR(VLOOKUP(J25,'KAYIT LİSTESİ'!$B$4:$H$1000,6,0)),"",(VLOOKUP(J25,'KAYIT LİSTESİ'!$B$4:$H$1000,6,0)))</f>
        <v/>
      </c>
      <c r="O25" s="367" t="str">
        <f t="shared" ref="O25" si="1">IF(IF(OR(P25="NM",P25="DNF",P25="DNS",P25="DQ",P25=""),P25,(ROUNDUP(P25,-1)+24))=0," ",IF(OR(P25="NM",P25="DNF",P25="DNS",P25="DQ",P25=""),P25,(ROUNDUP(P25,-1)+24)))</f>
        <v xml:space="preserve"> </v>
      </c>
      <c r="P25" s="27"/>
      <c r="Q25" s="25"/>
    </row>
    <row r="26" spans="1:17" s="19" customFormat="1" ht="36.75" customHeight="1">
      <c r="A26" s="23"/>
      <c r="B26" s="23"/>
      <c r="C26" s="26"/>
      <c r="D26" s="333"/>
      <c r="E26" s="334"/>
      <c r="F26" s="27"/>
      <c r="G26" s="335" t="str">
        <f>IF(ISTEXT(F26)," ",IFERROR(VLOOKUP(SMALL(PUAN!$A$5:$B$109,COUNTIF(PUAN!$A$5:$B$109,"&lt;"&amp;F26)+1),PUAN!$A$5:$B$109,2,0),"    "))</f>
        <v xml:space="preserve">    </v>
      </c>
      <c r="H26" s="22"/>
      <c r="I26" s="326" t="s">
        <v>18</v>
      </c>
      <c r="J26" s="327"/>
      <c r="K26" s="327"/>
      <c r="L26" s="327"/>
      <c r="M26" s="330" t="s">
        <v>327</v>
      </c>
      <c r="N26" s="331"/>
      <c r="O26" s="331"/>
      <c r="P26" s="327"/>
      <c r="Q26" s="328"/>
    </row>
    <row r="27" spans="1:17" s="19" customFormat="1" ht="36.75" customHeight="1">
      <c r="A27" s="23"/>
      <c r="B27" s="23"/>
      <c r="C27" s="26"/>
      <c r="D27" s="333"/>
      <c r="E27" s="334"/>
      <c r="F27" s="27"/>
      <c r="G27" s="335" t="str">
        <f>IF(ISTEXT(F27)," ",IFERROR(VLOOKUP(SMALL(PUAN!$A$5:$B$109,COUNTIF(PUAN!$A$5:$B$109,"&lt;"&amp;F27)+1),PUAN!$A$5:$B$109,2,0),"    "))</f>
        <v xml:space="preserve">    </v>
      </c>
      <c r="H27" s="22"/>
      <c r="I27" s="51" t="s">
        <v>12</v>
      </c>
      <c r="J27" s="48" t="s">
        <v>54</v>
      </c>
      <c r="K27" s="48" t="s">
        <v>53</v>
      </c>
      <c r="L27" s="49" t="s">
        <v>13</v>
      </c>
      <c r="M27" s="50" t="s">
        <v>14</v>
      </c>
      <c r="N27" s="50" t="s">
        <v>161</v>
      </c>
      <c r="O27" s="143" t="s">
        <v>340</v>
      </c>
      <c r="P27" s="370" t="s">
        <v>339</v>
      </c>
      <c r="Q27" s="48" t="s">
        <v>28</v>
      </c>
    </row>
    <row r="28" spans="1:17" s="19" customFormat="1" ht="36.75" customHeight="1">
      <c r="A28" s="23"/>
      <c r="B28" s="23"/>
      <c r="C28" s="26"/>
      <c r="D28" s="333"/>
      <c r="E28" s="334"/>
      <c r="F28" s="27"/>
      <c r="G28" s="335" t="str">
        <f>IF(ISTEXT(F28)," ",IFERROR(VLOOKUP(SMALL(PUAN!$A$5:$B$109,COUNTIF(PUAN!$A$5:$B$109,"&lt;"&amp;F28)+1),PUAN!$A$5:$B$109,2,0),"    "))</f>
        <v xml:space="preserve">    </v>
      </c>
      <c r="H28" s="22"/>
      <c r="I28" s="23">
        <v>1</v>
      </c>
      <c r="J28" s="24" t="s">
        <v>144</v>
      </c>
      <c r="K28" s="25" t="str">
        <f>IF(ISERROR(VLOOKUP(J28,'KAYIT LİSTESİ'!$B$4:$H$1000,2,0)),"",(VLOOKUP(J28,'KAYIT LİSTESİ'!$B$4:$H$1000,2,0)))</f>
        <v/>
      </c>
      <c r="L28" s="26" t="str">
        <f>IF(ISERROR(VLOOKUP(J28,'KAYIT LİSTESİ'!$B$4:$H$1000,4,0)),"",(VLOOKUP(J28,'KAYIT LİSTESİ'!$B$4:$H$1000,4,0)))</f>
        <v/>
      </c>
      <c r="M28" s="52" t="str">
        <f>IF(ISERROR(VLOOKUP(J28,'KAYIT LİSTESİ'!$B$4:$H$1000,5,0)),"",(VLOOKUP(J28,'KAYIT LİSTESİ'!$B$4:$H$1000,5,0)))</f>
        <v/>
      </c>
      <c r="N28" s="52" t="str">
        <f>IF(ISERROR(VLOOKUP(J28,'KAYIT LİSTESİ'!$B$4:$H$1000,6,0)),"",(VLOOKUP(J28,'KAYIT LİSTESİ'!$B$4:$H$1000,6,0)))</f>
        <v/>
      </c>
      <c r="O28" s="367" t="str">
        <f>IF(IF(OR(P28="NM",P28="DNF",P28="DNS",P28="DQ",P28=""),P28,(ROUNDUP(P28,-1)+24))=0," ",IF(OR(P28="NM",P28="DNF",P28="DNS",P28="DQ",P28=""),P28,(ROUNDUP(P28,-1)+24)))</f>
        <v xml:space="preserve"> </v>
      </c>
      <c r="P28" s="27"/>
      <c r="Q28" s="25"/>
    </row>
    <row r="29" spans="1:17" s="19" customFormat="1" ht="36.75" customHeight="1">
      <c r="A29" s="23"/>
      <c r="B29" s="23"/>
      <c r="C29" s="26"/>
      <c r="D29" s="333"/>
      <c r="E29" s="334"/>
      <c r="F29" s="27"/>
      <c r="G29" s="335" t="str">
        <f>IF(ISTEXT(F29)," ",IFERROR(VLOOKUP(SMALL(PUAN!$A$5:$B$109,COUNTIF(PUAN!$A$5:$B$109,"&lt;"&amp;F29)+1),PUAN!$A$5:$B$109,2,0),"    "))</f>
        <v xml:space="preserve">    </v>
      </c>
      <c r="H29" s="22"/>
      <c r="I29" s="23">
        <v>2</v>
      </c>
      <c r="J29" s="24" t="s">
        <v>145</v>
      </c>
      <c r="K29" s="25" t="str">
        <f>IF(ISERROR(VLOOKUP(J29,'KAYIT LİSTESİ'!$B$4:$H$1000,2,0)),"",(VLOOKUP(J29,'KAYIT LİSTESİ'!$B$4:$H$1000,2,0)))</f>
        <v/>
      </c>
      <c r="L29" s="26" t="str">
        <f>IF(ISERROR(VLOOKUP(J29,'KAYIT LİSTESİ'!$B$4:$H$1000,4,0)),"",(VLOOKUP(J29,'KAYIT LİSTESİ'!$B$4:$H$1000,4,0)))</f>
        <v/>
      </c>
      <c r="M29" s="52" t="str">
        <f>IF(ISERROR(VLOOKUP(J29,'KAYIT LİSTESİ'!$B$4:$H$1000,5,0)),"",(VLOOKUP(J29,'KAYIT LİSTESİ'!$B$4:$H$1000,5,0)))</f>
        <v/>
      </c>
      <c r="N29" s="52" t="str">
        <f>IF(ISERROR(VLOOKUP(J29,'KAYIT LİSTESİ'!$B$4:$H$1000,6,0)),"",(VLOOKUP(J29,'KAYIT LİSTESİ'!$B$4:$H$1000,6,0)))</f>
        <v/>
      </c>
      <c r="O29" s="367" t="str">
        <f t="shared" ref="O29:O35" si="2">IF(IF(OR(P29="NM",P29="DNF",P29="DNS",P29="DQ",P29=""),P29,(ROUNDUP(P29,-1)+24))=0," ",IF(OR(P29="NM",P29="DNF",P29="DNS",P29="DQ",P29=""),P29,(ROUNDUP(P29,-1)+24)))</f>
        <v xml:space="preserve"> </v>
      </c>
      <c r="P29" s="27"/>
      <c r="Q29" s="25"/>
    </row>
    <row r="30" spans="1:17" s="19" customFormat="1" ht="36.75" customHeight="1">
      <c r="A30" s="23"/>
      <c r="B30" s="23"/>
      <c r="C30" s="26"/>
      <c r="D30" s="333"/>
      <c r="E30" s="334"/>
      <c r="F30" s="27"/>
      <c r="G30" s="335" t="str">
        <f>IF(ISTEXT(F30)," ",IFERROR(VLOOKUP(SMALL(PUAN!$A$5:$B$109,COUNTIF(PUAN!$A$5:$B$109,"&lt;"&amp;F30)+1),PUAN!$A$5:$B$109,2,0),"    "))</f>
        <v xml:space="preserve">    </v>
      </c>
      <c r="H30" s="22"/>
      <c r="I30" s="23">
        <v>3</v>
      </c>
      <c r="J30" s="24" t="s">
        <v>146</v>
      </c>
      <c r="K30" s="25" t="str">
        <f>IF(ISERROR(VLOOKUP(J30,'KAYIT LİSTESİ'!$B$4:$H$1000,2,0)),"",(VLOOKUP(J30,'KAYIT LİSTESİ'!$B$4:$H$1000,2,0)))</f>
        <v/>
      </c>
      <c r="L30" s="26" t="str">
        <f>IF(ISERROR(VLOOKUP(J30,'KAYIT LİSTESİ'!$B$4:$H$1000,4,0)),"",(VLOOKUP(J30,'KAYIT LİSTESİ'!$B$4:$H$1000,4,0)))</f>
        <v/>
      </c>
      <c r="M30" s="52" t="str">
        <f>IF(ISERROR(VLOOKUP(J30,'KAYIT LİSTESİ'!$B$4:$H$1000,5,0)),"",(VLOOKUP(J30,'KAYIT LİSTESİ'!$B$4:$H$1000,5,0)))</f>
        <v/>
      </c>
      <c r="N30" s="52" t="str">
        <f>IF(ISERROR(VLOOKUP(J30,'KAYIT LİSTESİ'!$B$4:$H$1000,6,0)),"",(VLOOKUP(J30,'KAYIT LİSTESİ'!$B$4:$H$1000,6,0)))</f>
        <v/>
      </c>
      <c r="O30" s="367" t="str">
        <f t="shared" si="2"/>
        <v xml:space="preserve"> </v>
      </c>
      <c r="P30" s="27"/>
      <c r="Q30" s="25"/>
    </row>
    <row r="31" spans="1:17" s="19" customFormat="1" ht="36.75" customHeight="1">
      <c r="A31" s="23"/>
      <c r="B31" s="23"/>
      <c r="C31" s="26"/>
      <c r="D31" s="333"/>
      <c r="E31" s="334"/>
      <c r="F31" s="27"/>
      <c r="G31" s="335" t="str">
        <f>IF(ISTEXT(F31)," ",IFERROR(VLOOKUP(SMALL(PUAN!$A$5:$B$109,COUNTIF(PUAN!$A$5:$B$109,"&lt;"&amp;F31)+1),PUAN!$A$5:$B$109,2,0),"    "))</f>
        <v xml:space="preserve">    </v>
      </c>
      <c r="H31" s="22"/>
      <c r="I31" s="23">
        <v>4</v>
      </c>
      <c r="J31" s="24" t="s">
        <v>147</v>
      </c>
      <c r="K31" s="25" t="str">
        <f>IF(ISERROR(VLOOKUP(J31,'KAYIT LİSTESİ'!$B$4:$H$1000,2,0)),"",(VLOOKUP(J31,'KAYIT LİSTESİ'!$B$4:$H$1000,2,0)))</f>
        <v/>
      </c>
      <c r="L31" s="26" t="str">
        <f>IF(ISERROR(VLOOKUP(J31,'KAYIT LİSTESİ'!$B$4:$H$1000,4,0)),"",(VLOOKUP(J31,'KAYIT LİSTESİ'!$B$4:$H$1000,4,0)))</f>
        <v/>
      </c>
      <c r="M31" s="52" t="str">
        <f>IF(ISERROR(VLOOKUP(J31,'KAYIT LİSTESİ'!$B$4:$H$1000,5,0)),"",(VLOOKUP(J31,'KAYIT LİSTESİ'!$B$4:$H$1000,5,0)))</f>
        <v/>
      </c>
      <c r="N31" s="52" t="str">
        <f>IF(ISERROR(VLOOKUP(J31,'KAYIT LİSTESİ'!$B$4:$H$1000,6,0)),"",(VLOOKUP(J31,'KAYIT LİSTESİ'!$B$4:$H$1000,6,0)))</f>
        <v/>
      </c>
      <c r="O31" s="367" t="str">
        <f t="shared" si="2"/>
        <v xml:space="preserve"> </v>
      </c>
      <c r="P31" s="27"/>
      <c r="Q31" s="25"/>
    </row>
    <row r="32" spans="1:17" s="19" customFormat="1" ht="36.75" customHeight="1">
      <c r="A32" s="23"/>
      <c r="B32" s="23"/>
      <c r="C32" s="26"/>
      <c r="D32" s="333"/>
      <c r="E32" s="334"/>
      <c r="F32" s="27"/>
      <c r="G32" s="335" t="str">
        <f>IF(ISTEXT(F32)," ",IFERROR(VLOOKUP(SMALL(PUAN!$A$5:$B$109,COUNTIF(PUAN!$A$5:$B$109,"&lt;"&amp;F32)+1),PUAN!$A$5:$B$109,2,0),"    "))</f>
        <v xml:space="preserve">    </v>
      </c>
      <c r="H32" s="22"/>
      <c r="I32" s="23">
        <v>5</v>
      </c>
      <c r="J32" s="24" t="s">
        <v>148</v>
      </c>
      <c r="K32" s="25" t="str">
        <f>IF(ISERROR(VLOOKUP(J32,'KAYIT LİSTESİ'!$B$4:$H$1000,2,0)),"",(VLOOKUP(J32,'KAYIT LİSTESİ'!$B$4:$H$1000,2,0)))</f>
        <v/>
      </c>
      <c r="L32" s="26" t="str">
        <f>IF(ISERROR(VLOOKUP(J32,'KAYIT LİSTESİ'!$B$4:$H$1000,4,0)),"",(VLOOKUP(J32,'KAYIT LİSTESİ'!$B$4:$H$1000,4,0)))</f>
        <v/>
      </c>
      <c r="M32" s="52" t="str">
        <f>IF(ISERROR(VLOOKUP(J32,'KAYIT LİSTESİ'!$B$4:$H$1000,5,0)),"",(VLOOKUP(J32,'KAYIT LİSTESİ'!$B$4:$H$1000,5,0)))</f>
        <v/>
      </c>
      <c r="N32" s="52" t="str">
        <f>IF(ISERROR(VLOOKUP(J32,'KAYIT LİSTESİ'!$B$4:$H$1000,6,0)),"",(VLOOKUP(J32,'KAYIT LİSTESİ'!$B$4:$H$1000,6,0)))</f>
        <v/>
      </c>
      <c r="O32" s="367" t="str">
        <f t="shared" si="2"/>
        <v xml:space="preserve"> </v>
      </c>
      <c r="P32" s="27"/>
      <c r="Q32" s="25"/>
    </row>
    <row r="33" spans="1:18" s="19" customFormat="1" ht="36.75" customHeight="1">
      <c r="A33" s="23"/>
      <c r="B33" s="23"/>
      <c r="C33" s="26"/>
      <c r="D33" s="333"/>
      <c r="E33" s="334"/>
      <c r="F33" s="27"/>
      <c r="G33" s="335" t="str">
        <f>IF(ISTEXT(F33)," ",IFERROR(VLOOKUP(SMALL(PUAN!$A$5:$B$109,COUNTIF(PUAN!$A$5:$B$109,"&lt;"&amp;F33)+1),PUAN!$A$5:$B$109,2,0),"    "))</f>
        <v xml:space="preserve">    </v>
      </c>
      <c r="H33" s="22"/>
      <c r="I33" s="23">
        <v>6</v>
      </c>
      <c r="J33" s="24" t="s">
        <v>149</v>
      </c>
      <c r="K33" s="25" t="str">
        <f>IF(ISERROR(VLOOKUP(J33,'KAYIT LİSTESİ'!$B$4:$H$1000,2,0)),"",(VLOOKUP(J33,'KAYIT LİSTESİ'!$B$4:$H$1000,2,0)))</f>
        <v/>
      </c>
      <c r="L33" s="26" t="str">
        <f>IF(ISERROR(VLOOKUP(J33,'KAYIT LİSTESİ'!$B$4:$H$1000,4,0)),"",(VLOOKUP(J33,'KAYIT LİSTESİ'!$B$4:$H$1000,4,0)))</f>
        <v/>
      </c>
      <c r="M33" s="52" t="str">
        <f>IF(ISERROR(VLOOKUP(J33,'KAYIT LİSTESİ'!$B$4:$H$1000,5,0)),"",(VLOOKUP(J33,'KAYIT LİSTESİ'!$B$4:$H$1000,5,0)))</f>
        <v/>
      </c>
      <c r="N33" s="52" t="str">
        <f>IF(ISERROR(VLOOKUP(J33,'KAYIT LİSTESİ'!$B$4:$H$1000,6,0)),"",(VLOOKUP(J33,'KAYIT LİSTESİ'!$B$4:$H$1000,6,0)))</f>
        <v/>
      </c>
      <c r="O33" s="367" t="str">
        <f t="shared" si="2"/>
        <v xml:space="preserve"> </v>
      </c>
      <c r="P33" s="27"/>
      <c r="Q33" s="25"/>
    </row>
    <row r="34" spans="1:18" s="19" customFormat="1" ht="36.75" customHeight="1">
      <c r="A34" s="23"/>
      <c r="B34" s="23"/>
      <c r="C34" s="26"/>
      <c r="D34" s="333"/>
      <c r="E34" s="334"/>
      <c r="F34" s="27"/>
      <c r="G34" s="335" t="str">
        <f>IF(ISTEXT(F34)," ",IFERROR(VLOOKUP(SMALL(PUAN!$A$5:$B$109,COUNTIF(PUAN!$A$5:$B$109,"&lt;"&amp;F34)+1),PUAN!$A$5:$B$109,2,0),"    "))</f>
        <v xml:space="preserve">    </v>
      </c>
      <c r="H34" s="22"/>
      <c r="I34" s="23">
        <v>7</v>
      </c>
      <c r="J34" s="24" t="s">
        <v>150</v>
      </c>
      <c r="K34" s="25" t="str">
        <f>IF(ISERROR(VLOOKUP(J34,'KAYIT LİSTESİ'!$B$4:$H$1000,2,0)),"",(VLOOKUP(J34,'KAYIT LİSTESİ'!$B$4:$H$1000,2,0)))</f>
        <v/>
      </c>
      <c r="L34" s="26" t="str">
        <f>IF(ISERROR(VLOOKUP(J34,'KAYIT LİSTESİ'!$B$4:$H$1000,4,0)),"",(VLOOKUP(J34,'KAYIT LİSTESİ'!$B$4:$H$1000,4,0)))</f>
        <v/>
      </c>
      <c r="M34" s="52" t="str">
        <f>IF(ISERROR(VLOOKUP(J34,'KAYIT LİSTESİ'!$B$4:$H$1000,5,0)),"",(VLOOKUP(J34,'KAYIT LİSTESİ'!$B$4:$H$1000,5,0)))</f>
        <v/>
      </c>
      <c r="N34" s="52" t="str">
        <f>IF(ISERROR(VLOOKUP(J34,'KAYIT LİSTESİ'!$B$4:$H$1000,6,0)),"",(VLOOKUP(J34,'KAYIT LİSTESİ'!$B$4:$H$1000,6,0)))</f>
        <v/>
      </c>
      <c r="O34" s="367" t="str">
        <f t="shared" si="2"/>
        <v xml:space="preserve"> </v>
      </c>
      <c r="P34" s="27"/>
      <c r="Q34" s="25"/>
    </row>
    <row r="35" spans="1:18" s="19" customFormat="1" ht="36.75" customHeight="1">
      <c r="A35" s="23"/>
      <c r="B35" s="23"/>
      <c r="C35" s="26"/>
      <c r="D35" s="333"/>
      <c r="E35" s="334"/>
      <c r="F35" s="27"/>
      <c r="G35" s="335" t="str">
        <f>IF(ISTEXT(F35)," ",IFERROR(VLOOKUP(SMALL(PUAN!$A$5:$B$109,COUNTIF(PUAN!$A$5:$B$109,"&lt;"&amp;F35)+1),PUAN!$A$5:$B$109,2,0),"    "))</f>
        <v xml:space="preserve">    </v>
      </c>
      <c r="H35" s="22"/>
      <c r="I35" s="23">
        <v>8</v>
      </c>
      <c r="J35" s="24" t="s">
        <v>151</v>
      </c>
      <c r="K35" s="25" t="str">
        <f>IF(ISERROR(VLOOKUP(J35,'KAYIT LİSTESİ'!$B$4:$H$1000,2,0)),"",(VLOOKUP(J35,'KAYIT LİSTESİ'!$B$4:$H$1000,2,0)))</f>
        <v/>
      </c>
      <c r="L35" s="26" t="str">
        <f>IF(ISERROR(VLOOKUP(J35,'KAYIT LİSTESİ'!$B$4:$H$1000,4,0)),"",(VLOOKUP(J35,'KAYIT LİSTESİ'!$B$4:$H$1000,4,0)))</f>
        <v/>
      </c>
      <c r="M35" s="52" t="str">
        <f>IF(ISERROR(VLOOKUP(J35,'KAYIT LİSTESİ'!$B$4:$H$1000,5,0)),"",(VLOOKUP(J35,'KAYIT LİSTESİ'!$B$4:$H$1000,5,0)))</f>
        <v/>
      </c>
      <c r="N35" s="52" t="str">
        <f>IF(ISERROR(VLOOKUP(J35,'KAYIT LİSTESİ'!$B$4:$H$1000,6,0)),"",(VLOOKUP(J35,'KAYIT LİSTESİ'!$B$4:$H$1000,6,0)))</f>
        <v/>
      </c>
      <c r="O35" s="371" t="str">
        <f t="shared" si="2"/>
        <v xml:space="preserve"> </v>
      </c>
      <c r="P35" s="27"/>
      <c r="Q35" s="25"/>
    </row>
    <row r="36" spans="1:18" s="19" customFormat="1" ht="29.25" hidden="1" customHeight="1">
      <c r="A36" s="23">
        <v>29</v>
      </c>
      <c r="B36" s="23"/>
      <c r="C36" s="26"/>
      <c r="D36" s="333"/>
      <c r="E36" s="334"/>
      <c r="F36" s="27"/>
      <c r="G36" s="335" t="str">
        <f>IF(ISTEXT(F36)," ",IFERROR(VLOOKUP(SMALL(PUAN!$A$5:$B$109,COUNTIF(PUAN!$A$5:$B$109,"&lt;"&amp;F36)+1),PUAN!$A$5:$B$109,2,0),"    "))</f>
        <v xml:space="preserve">    </v>
      </c>
      <c r="H36" s="22"/>
      <c r="I36" s="326" t="s">
        <v>44</v>
      </c>
      <c r="J36" s="327"/>
      <c r="K36" s="327"/>
      <c r="L36" s="327"/>
      <c r="M36" s="330" t="s">
        <v>327</v>
      </c>
      <c r="N36" s="331"/>
      <c r="O36" s="331"/>
      <c r="P36" s="327"/>
      <c r="Q36" s="328"/>
    </row>
    <row r="37" spans="1:18" s="19" customFormat="1" ht="29.25" hidden="1" customHeight="1">
      <c r="A37" s="23">
        <v>30</v>
      </c>
      <c r="B37" s="23"/>
      <c r="C37" s="26"/>
      <c r="D37" s="333"/>
      <c r="E37" s="334"/>
      <c r="F37" s="27"/>
      <c r="G37" s="335" t="str">
        <f>IF(ISTEXT(F37)," ",IFERROR(VLOOKUP(SMALL(PUAN!$A$5:$B$109,COUNTIF(PUAN!$A$5:$B$109,"&lt;"&amp;F37)+1),PUAN!$A$5:$B$109,2,0),"    "))</f>
        <v xml:space="preserve">    </v>
      </c>
      <c r="H37" s="22"/>
      <c r="I37" s="51" t="s">
        <v>12</v>
      </c>
      <c r="J37" s="48" t="s">
        <v>54</v>
      </c>
      <c r="K37" s="48" t="s">
        <v>53</v>
      </c>
      <c r="L37" s="49" t="s">
        <v>13</v>
      </c>
      <c r="M37" s="50" t="s">
        <v>14</v>
      </c>
      <c r="N37" s="50" t="s">
        <v>161</v>
      </c>
      <c r="O37" s="50"/>
      <c r="P37" s="48" t="s">
        <v>15</v>
      </c>
      <c r="Q37" s="48" t="s">
        <v>28</v>
      </c>
    </row>
    <row r="38" spans="1:18" s="19" customFormat="1" ht="29.25" hidden="1" customHeight="1">
      <c r="A38" s="23">
        <v>31</v>
      </c>
      <c r="B38" s="23"/>
      <c r="C38" s="26"/>
      <c r="D38" s="333"/>
      <c r="E38" s="334"/>
      <c r="F38" s="27"/>
      <c r="G38" s="335" t="str">
        <f>IF(ISTEXT(F38)," ",IFERROR(VLOOKUP(SMALL(PUAN!$A$5:$B$109,COUNTIF(PUAN!$A$5:$B$109,"&lt;"&amp;F38)+1),PUAN!$A$5:$B$109,2,0),"    "))</f>
        <v xml:space="preserve">    </v>
      </c>
      <c r="H38" s="22"/>
      <c r="I38" s="23">
        <v>1</v>
      </c>
      <c r="J38" s="24" t="s">
        <v>152</v>
      </c>
      <c r="K38" s="25" t="str">
        <f>IF(ISERROR(VLOOKUP(J38,'KAYIT LİSTESİ'!$B$4:$H$1000,2,0)),"",(VLOOKUP(J38,'KAYIT LİSTESİ'!$B$4:$H$1000,2,0)))</f>
        <v/>
      </c>
      <c r="L38" s="26" t="str">
        <f>IF(ISERROR(VLOOKUP(J38,'KAYIT LİSTESİ'!$B$4:$H$1000,4,0)),"",(VLOOKUP(J38,'KAYIT LİSTESİ'!$B$4:$H$1000,4,0)))</f>
        <v/>
      </c>
      <c r="M38" s="52" t="str">
        <f>IF(ISERROR(VLOOKUP(J38,'KAYIT LİSTESİ'!$B$4:$H$1000,5,0)),"",(VLOOKUP(J38,'KAYIT LİSTESİ'!$B$4:$H$1000,5,0)))</f>
        <v/>
      </c>
      <c r="N38" s="52" t="str">
        <f>IF(ISERROR(VLOOKUP(J38,'KAYIT LİSTESİ'!$B$4:$H$1000,6,0)),"",(VLOOKUP(J38,'KAYIT LİSTESİ'!$B$4:$H$1000,6,0)))</f>
        <v/>
      </c>
      <c r="O38" s="367" t="str">
        <f>IF(IF(OR(P38="NM",P38="DNF",P38="DNS",P38="DQ",P38=""),P38,(ROUNDUP(P38,-1)+24))=0," ",IF(OR(P38="NM",P38="DNF",P38="DNS",P38="DQ",P38=""),P38,(ROUNDUP(P38,-1)+24)))</f>
        <v xml:space="preserve"> </v>
      </c>
      <c r="P38" s="27"/>
      <c r="Q38" s="25"/>
    </row>
    <row r="39" spans="1:18" s="19" customFormat="1" ht="29.25" hidden="1" customHeight="1">
      <c r="A39" s="23">
        <v>32</v>
      </c>
      <c r="B39" s="23"/>
      <c r="C39" s="26"/>
      <c r="D39" s="333"/>
      <c r="E39" s="334"/>
      <c r="F39" s="27"/>
      <c r="G39" s="335" t="str">
        <f>IF(ISTEXT(F39)," ",IFERROR(VLOOKUP(SMALL(PUAN!$A$5:$B$109,COUNTIF(PUAN!$A$5:$B$109,"&lt;"&amp;F39)+1),PUAN!$A$5:$B$109,2,0),"    "))</f>
        <v xml:space="preserve">    </v>
      </c>
      <c r="H39" s="22"/>
      <c r="I39" s="23">
        <v>2</v>
      </c>
      <c r="J39" s="24" t="s">
        <v>153</v>
      </c>
      <c r="K39" s="25" t="str">
        <f>IF(ISERROR(VLOOKUP(J39,'KAYIT LİSTESİ'!$B$4:$H$1000,2,0)),"",(VLOOKUP(J39,'KAYIT LİSTESİ'!$B$4:$H$1000,2,0)))</f>
        <v/>
      </c>
      <c r="L39" s="26" t="str">
        <f>IF(ISERROR(VLOOKUP(J39,'KAYIT LİSTESİ'!$B$4:$H$1000,4,0)),"",(VLOOKUP(J39,'KAYIT LİSTESİ'!$B$4:$H$1000,4,0)))</f>
        <v/>
      </c>
      <c r="M39" s="52" t="str">
        <f>IF(ISERROR(VLOOKUP(J39,'KAYIT LİSTESİ'!$B$4:$H$1000,5,0)),"",(VLOOKUP(J39,'KAYIT LİSTESİ'!$B$4:$H$1000,5,0)))</f>
        <v/>
      </c>
      <c r="N39" s="52" t="str">
        <f>IF(ISERROR(VLOOKUP(J39,'KAYIT LİSTESİ'!$B$4:$H$1000,6,0)),"",(VLOOKUP(J39,'KAYIT LİSTESİ'!$B$4:$H$1000,6,0)))</f>
        <v/>
      </c>
      <c r="O39" s="367" t="str">
        <f t="shared" ref="O39:O45" si="3">IF(IF(OR(P39="NM",P39="DNF",P39="DNS",P39="DQ",P39=""),P39,(ROUNDUP(P39,-1)+24))=0," ",IF(OR(P39="NM",P39="DNF",P39="DNS",P39="DQ",P39=""),P39,(ROUNDUP(P39,-1)+24)))</f>
        <v xml:space="preserve"> </v>
      </c>
      <c r="P39" s="27"/>
      <c r="Q39" s="25"/>
    </row>
    <row r="40" spans="1:18" s="19" customFormat="1" ht="29.25" hidden="1" customHeight="1">
      <c r="A40" s="23">
        <v>33</v>
      </c>
      <c r="B40" s="23"/>
      <c r="C40" s="26"/>
      <c r="D40" s="333"/>
      <c r="E40" s="334"/>
      <c r="F40" s="27"/>
      <c r="G40" s="335" t="str">
        <f>IF(ISTEXT(F40)," ",IFERROR(VLOOKUP(SMALL(PUAN!$A$5:$B$109,COUNTIF(PUAN!$A$5:$B$109,"&lt;"&amp;F40)+1),PUAN!$A$5:$B$109,2,0),"    "))</f>
        <v xml:space="preserve">    </v>
      </c>
      <c r="H40" s="22"/>
      <c r="I40" s="23">
        <v>3</v>
      </c>
      <c r="J40" s="24" t="s">
        <v>154</v>
      </c>
      <c r="K40" s="25" t="str">
        <f>IF(ISERROR(VLOOKUP(J40,'KAYIT LİSTESİ'!$B$4:$H$1000,2,0)),"",(VLOOKUP(J40,'KAYIT LİSTESİ'!$B$4:$H$1000,2,0)))</f>
        <v/>
      </c>
      <c r="L40" s="26" t="str">
        <f>IF(ISERROR(VLOOKUP(J40,'KAYIT LİSTESİ'!$B$4:$H$1000,4,0)),"",(VLOOKUP(J40,'KAYIT LİSTESİ'!$B$4:$H$1000,4,0)))</f>
        <v/>
      </c>
      <c r="M40" s="52" t="str">
        <f>IF(ISERROR(VLOOKUP(J40,'KAYIT LİSTESİ'!$B$4:$H$1000,5,0)),"",(VLOOKUP(J40,'KAYIT LİSTESİ'!$B$4:$H$1000,5,0)))</f>
        <v/>
      </c>
      <c r="N40" s="52" t="str">
        <f>IF(ISERROR(VLOOKUP(J40,'KAYIT LİSTESİ'!$B$4:$H$1000,6,0)),"",(VLOOKUP(J40,'KAYIT LİSTESİ'!$B$4:$H$1000,6,0)))</f>
        <v/>
      </c>
      <c r="O40" s="367" t="str">
        <f t="shared" si="3"/>
        <v xml:space="preserve"> </v>
      </c>
      <c r="P40" s="27"/>
      <c r="Q40" s="25"/>
    </row>
    <row r="41" spans="1:18" s="19" customFormat="1" ht="29.25" hidden="1" customHeight="1">
      <c r="A41" s="23">
        <v>34</v>
      </c>
      <c r="B41" s="23"/>
      <c r="C41" s="26"/>
      <c r="D41" s="333"/>
      <c r="E41" s="334"/>
      <c r="F41" s="27"/>
      <c r="G41" s="335" t="str">
        <f>IF(ISTEXT(F41)," ",IFERROR(VLOOKUP(SMALL(PUAN!$A$5:$B$109,COUNTIF(PUAN!$A$5:$B$109,"&lt;"&amp;F41)+1),PUAN!$A$5:$B$109,2,0),"    "))</f>
        <v xml:space="preserve">    </v>
      </c>
      <c r="H41" s="22"/>
      <c r="I41" s="23">
        <v>4</v>
      </c>
      <c r="J41" s="24" t="s">
        <v>155</v>
      </c>
      <c r="K41" s="25" t="str">
        <f>IF(ISERROR(VLOOKUP(J41,'KAYIT LİSTESİ'!$B$4:$H$1000,2,0)),"",(VLOOKUP(J41,'KAYIT LİSTESİ'!$B$4:$H$1000,2,0)))</f>
        <v/>
      </c>
      <c r="L41" s="26" t="str">
        <f>IF(ISERROR(VLOOKUP(J41,'KAYIT LİSTESİ'!$B$4:$H$1000,4,0)),"",(VLOOKUP(J41,'KAYIT LİSTESİ'!$B$4:$H$1000,4,0)))</f>
        <v/>
      </c>
      <c r="M41" s="52" t="str">
        <f>IF(ISERROR(VLOOKUP(J41,'KAYIT LİSTESİ'!$B$4:$H$1000,5,0)),"",(VLOOKUP(J41,'KAYIT LİSTESİ'!$B$4:$H$1000,5,0)))</f>
        <v/>
      </c>
      <c r="N41" s="52" t="str">
        <f>IF(ISERROR(VLOOKUP(J41,'KAYIT LİSTESİ'!$B$4:$H$1000,6,0)),"",(VLOOKUP(J41,'KAYIT LİSTESİ'!$B$4:$H$1000,6,0)))</f>
        <v/>
      </c>
      <c r="O41" s="367" t="str">
        <f t="shared" si="3"/>
        <v xml:space="preserve"> </v>
      </c>
      <c r="P41" s="27"/>
      <c r="Q41" s="25"/>
    </row>
    <row r="42" spans="1:18" s="19" customFormat="1" ht="29.25" hidden="1" customHeight="1">
      <c r="A42" s="23">
        <v>35</v>
      </c>
      <c r="B42" s="23"/>
      <c r="C42" s="26"/>
      <c r="D42" s="333"/>
      <c r="E42" s="334"/>
      <c r="F42" s="27"/>
      <c r="G42" s="335" t="str">
        <f>IF(ISTEXT(F42)," ",IFERROR(VLOOKUP(SMALL(PUAN!$A$5:$B$109,COUNTIF(PUAN!$A$5:$B$109,"&lt;"&amp;F42)+1),PUAN!$A$5:$B$109,2,0),"    "))</f>
        <v xml:space="preserve">    </v>
      </c>
      <c r="H42" s="22"/>
      <c r="I42" s="23">
        <v>5</v>
      </c>
      <c r="J42" s="24" t="s">
        <v>156</v>
      </c>
      <c r="K42" s="25" t="str">
        <f>IF(ISERROR(VLOOKUP(J42,'KAYIT LİSTESİ'!$B$4:$H$1000,2,0)),"",(VLOOKUP(J42,'KAYIT LİSTESİ'!$B$4:$H$1000,2,0)))</f>
        <v/>
      </c>
      <c r="L42" s="26" t="str">
        <f>IF(ISERROR(VLOOKUP(J42,'KAYIT LİSTESİ'!$B$4:$H$1000,4,0)),"",(VLOOKUP(J42,'KAYIT LİSTESİ'!$B$4:$H$1000,4,0)))</f>
        <v/>
      </c>
      <c r="M42" s="52" t="str">
        <f>IF(ISERROR(VLOOKUP(J42,'KAYIT LİSTESİ'!$B$4:$H$1000,5,0)),"",(VLOOKUP(J42,'KAYIT LİSTESİ'!$B$4:$H$1000,5,0)))</f>
        <v/>
      </c>
      <c r="N42" s="52" t="str">
        <f>IF(ISERROR(VLOOKUP(J42,'KAYIT LİSTESİ'!$B$4:$H$1000,6,0)),"",(VLOOKUP(J42,'KAYIT LİSTESİ'!$B$4:$H$1000,6,0)))</f>
        <v/>
      </c>
      <c r="O42" s="367" t="str">
        <f t="shared" si="3"/>
        <v xml:space="preserve"> </v>
      </c>
      <c r="P42" s="27"/>
      <c r="Q42" s="25"/>
    </row>
    <row r="43" spans="1:18" s="19" customFormat="1" ht="29.25" hidden="1" customHeight="1">
      <c r="A43" s="23">
        <v>36</v>
      </c>
      <c r="B43" s="23"/>
      <c r="C43" s="26"/>
      <c r="D43" s="333"/>
      <c r="E43" s="334"/>
      <c r="F43" s="27"/>
      <c r="G43" s="335" t="str">
        <f>IF(ISTEXT(F43)," ",IFERROR(VLOOKUP(SMALL(PUAN!$A$5:$B$109,COUNTIF(PUAN!$A$5:$B$109,"&lt;"&amp;F43)+1),PUAN!$A$5:$B$109,2,0),"    "))</f>
        <v xml:space="preserve">    </v>
      </c>
      <c r="H43" s="22"/>
      <c r="I43" s="23">
        <v>6</v>
      </c>
      <c r="J43" s="24" t="s">
        <v>157</v>
      </c>
      <c r="K43" s="25" t="str">
        <f>IF(ISERROR(VLOOKUP(J43,'KAYIT LİSTESİ'!$B$4:$H$1000,2,0)),"",(VLOOKUP(J43,'KAYIT LİSTESİ'!$B$4:$H$1000,2,0)))</f>
        <v/>
      </c>
      <c r="L43" s="26" t="str">
        <f>IF(ISERROR(VLOOKUP(J43,'KAYIT LİSTESİ'!$B$4:$H$1000,4,0)),"",(VLOOKUP(J43,'KAYIT LİSTESİ'!$B$4:$H$1000,4,0)))</f>
        <v/>
      </c>
      <c r="M43" s="52" t="str">
        <f>IF(ISERROR(VLOOKUP(J43,'KAYIT LİSTESİ'!$B$4:$H$1000,5,0)),"",(VLOOKUP(J43,'KAYIT LİSTESİ'!$B$4:$H$1000,5,0)))</f>
        <v/>
      </c>
      <c r="N43" s="52" t="str">
        <f>IF(ISERROR(VLOOKUP(J43,'KAYIT LİSTESİ'!$B$4:$H$1000,6,0)),"",(VLOOKUP(J43,'KAYIT LİSTESİ'!$B$4:$H$1000,6,0)))</f>
        <v/>
      </c>
      <c r="O43" s="367" t="str">
        <f t="shared" si="3"/>
        <v xml:space="preserve"> </v>
      </c>
      <c r="P43" s="27"/>
      <c r="Q43" s="25"/>
    </row>
    <row r="44" spans="1:18" s="19" customFormat="1" ht="29.25" hidden="1" customHeight="1">
      <c r="A44" s="23">
        <v>37</v>
      </c>
      <c r="B44" s="23"/>
      <c r="C44" s="26"/>
      <c r="D44" s="333"/>
      <c r="E44" s="334"/>
      <c r="F44" s="27"/>
      <c r="G44" s="335" t="str">
        <f>IF(ISTEXT(F44)," ",IFERROR(VLOOKUP(SMALL(PUAN!$A$5:$B$109,COUNTIF(PUAN!$A$5:$B$109,"&lt;"&amp;F44)+1),PUAN!$A$5:$B$109,2,0),"    "))</f>
        <v xml:space="preserve">    </v>
      </c>
      <c r="H44" s="22"/>
      <c r="I44" s="23">
        <v>7</v>
      </c>
      <c r="J44" s="24" t="s">
        <v>158</v>
      </c>
      <c r="K44" s="25" t="str">
        <f>IF(ISERROR(VLOOKUP(J44,'KAYIT LİSTESİ'!$B$4:$H$1000,2,0)),"",(VLOOKUP(J44,'KAYIT LİSTESİ'!$B$4:$H$1000,2,0)))</f>
        <v/>
      </c>
      <c r="L44" s="26" t="str">
        <f>IF(ISERROR(VLOOKUP(J44,'KAYIT LİSTESİ'!$B$4:$H$1000,4,0)),"",(VLOOKUP(J44,'KAYIT LİSTESİ'!$B$4:$H$1000,4,0)))</f>
        <v/>
      </c>
      <c r="M44" s="52" t="str">
        <f>IF(ISERROR(VLOOKUP(J44,'KAYIT LİSTESİ'!$B$4:$H$1000,5,0)),"",(VLOOKUP(J44,'KAYIT LİSTESİ'!$B$4:$H$1000,5,0)))</f>
        <v/>
      </c>
      <c r="N44" s="52" t="str">
        <f>IF(ISERROR(VLOOKUP(J44,'KAYIT LİSTESİ'!$B$4:$H$1000,6,0)),"",(VLOOKUP(J44,'KAYIT LİSTESİ'!$B$4:$H$1000,6,0)))</f>
        <v/>
      </c>
      <c r="O44" s="367" t="str">
        <f t="shared" si="3"/>
        <v xml:space="preserve"> </v>
      </c>
      <c r="P44" s="27"/>
      <c r="Q44" s="25"/>
    </row>
    <row r="45" spans="1:18" s="19" customFormat="1" ht="29.25" hidden="1" customHeight="1">
      <c r="A45" s="23">
        <v>38</v>
      </c>
      <c r="B45" s="23"/>
      <c r="C45" s="26"/>
      <c r="D45" s="333"/>
      <c r="E45" s="334"/>
      <c r="F45" s="27"/>
      <c r="G45" s="335" t="str">
        <f>IF(ISTEXT(F45)," ",IFERROR(VLOOKUP(SMALL(PUAN!$A$5:$B$109,COUNTIF(PUAN!$A$5:$B$109,"&lt;"&amp;F45)+1),PUAN!$A$5:$B$109,2,0),"    "))</f>
        <v xml:space="preserve">    </v>
      </c>
      <c r="H45" s="22"/>
      <c r="I45" s="23">
        <v>8</v>
      </c>
      <c r="J45" s="24" t="s">
        <v>159</v>
      </c>
      <c r="K45" s="25" t="str">
        <f>IF(ISERROR(VLOOKUP(J45,'KAYIT LİSTESİ'!$B$4:$H$1000,2,0)),"",(VLOOKUP(J45,'KAYIT LİSTESİ'!$B$4:$H$1000,2,0)))</f>
        <v/>
      </c>
      <c r="L45" s="26" t="str">
        <f>IF(ISERROR(VLOOKUP(J45,'KAYIT LİSTESİ'!$B$4:$H$1000,4,0)),"",(VLOOKUP(J45,'KAYIT LİSTESİ'!$B$4:$H$1000,4,0)))</f>
        <v/>
      </c>
      <c r="M45" s="52" t="str">
        <f>IF(ISERROR(VLOOKUP(J45,'KAYIT LİSTESİ'!$B$4:$H$1000,5,0)),"",(VLOOKUP(J45,'KAYIT LİSTESİ'!$B$4:$H$1000,5,0)))</f>
        <v/>
      </c>
      <c r="N45" s="52" t="str">
        <f>IF(ISERROR(VLOOKUP(J45,'KAYIT LİSTESİ'!$B$4:$H$1000,6,0)),"",(VLOOKUP(J45,'KAYIT LİSTESİ'!$B$4:$H$1000,6,0)))</f>
        <v/>
      </c>
      <c r="O45" s="367" t="str">
        <f t="shared" si="3"/>
        <v xml:space="preserve"> </v>
      </c>
      <c r="P45" s="27"/>
      <c r="Q45" s="25"/>
    </row>
    <row r="46" spans="1:18" ht="13.5" customHeight="1">
      <c r="A46" s="37"/>
      <c r="B46" s="37"/>
      <c r="C46" s="38"/>
      <c r="D46" s="59"/>
      <c r="E46" s="39"/>
      <c r="F46" s="40"/>
      <c r="G46" s="41"/>
      <c r="I46" s="42"/>
      <c r="J46" s="43"/>
      <c r="K46" s="44"/>
      <c r="L46" s="45"/>
      <c r="M46" s="55"/>
      <c r="N46" s="55"/>
      <c r="O46" s="55"/>
      <c r="P46" s="46"/>
      <c r="Q46" s="44"/>
    </row>
    <row r="47" spans="1:18" ht="14.25" customHeight="1">
      <c r="A47" s="31" t="s">
        <v>19</v>
      </c>
      <c r="B47" s="31"/>
      <c r="C47" s="31"/>
      <c r="D47" s="60"/>
      <c r="E47" s="53" t="s">
        <v>0</v>
      </c>
      <c r="F47" s="47" t="s">
        <v>1</v>
      </c>
      <c r="G47" s="28"/>
      <c r="H47" s="32" t="s">
        <v>2</v>
      </c>
      <c r="I47" s="32"/>
      <c r="J47" s="32"/>
      <c r="K47" s="32"/>
      <c r="M47" s="56" t="s">
        <v>3</v>
      </c>
      <c r="N47" s="57" t="s">
        <v>3</v>
      </c>
      <c r="O47" s="57"/>
      <c r="P47" s="28" t="s">
        <v>3</v>
      </c>
      <c r="Q47" s="31"/>
      <c r="R47" s="33"/>
    </row>
  </sheetData>
  <sortState ref="B19:G20">
    <sortCondition ref="F19:F20"/>
  </sortState>
  <mergeCells count="18">
    <mergeCell ref="N5:Q5"/>
    <mergeCell ref="N3:Q3"/>
    <mergeCell ref="N4:Q4"/>
    <mergeCell ref="I3:L3"/>
    <mergeCell ref="F6:F7"/>
    <mergeCell ref="G6:G7"/>
    <mergeCell ref="A4:C4"/>
    <mergeCell ref="D4:E4"/>
    <mergeCell ref="A6:A7"/>
    <mergeCell ref="E6:E7"/>
    <mergeCell ref="B6:B7"/>
    <mergeCell ref="C6:C7"/>
    <mergeCell ref="D6:D7"/>
    <mergeCell ref="A1:Q1"/>
    <mergeCell ref="A2:Q2"/>
    <mergeCell ref="A3:C3"/>
    <mergeCell ref="D3:E3"/>
    <mergeCell ref="F3:G3"/>
  </mergeCells>
  <conditionalFormatting sqref="E1:E1048576 N1:N1048576 O1:O7 O16:O17 O26:O27 O36:O37 O46:O65536">
    <cfRule type="containsText" dxfId="142" priority="6" stopIfTrue="1" operator="containsText" text="FERDİ">
      <formula>NOT(ISERROR(SEARCH("FERDİ",E1)))</formula>
    </cfRule>
  </conditionalFormatting>
  <conditionalFormatting sqref="E8:E20">
    <cfRule type="containsText" dxfId="141" priority="4" stopIfTrue="1" operator="containsText" text="FERDİ">
      <formula>NOT(ISERROR(SEARCH("FERDİ",E8)))</formula>
    </cfRule>
  </conditionalFormatting>
  <conditionalFormatting sqref="O7">
    <cfRule type="containsText" dxfId="140" priority="3" stopIfTrue="1" operator="containsText" text="FERDİ">
      <formula>NOT(ISERROR(SEARCH("FERDİ",O7)))</formula>
    </cfRule>
  </conditionalFormatting>
  <conditionalFormatting sqref="O17">
    <cfRule type="containsText" dxfId="139" priority="2" stopIfTrue="1" operator="containsText" text="FERDİ">
      <formula>NOT(ISERROR(SEARCH("FERDİ",O17)))</formula>
    </cfRule>
  </conditionalFormatting>
  <conditionalFormatting sqref="O27">
    <cfRule type="containsText" dxfId="138" priority="1" stopIfTrue="1" operator="containsText" text="FERDİ">
      <formula>NOT(ISERROR(SEARCH("FERDİ",O27)))</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ignoredErrors>
    <ignoredError sqref="D4 I3 N5" unlockedFormula="1"/>
  </ignoredErrors>
  <drawing r:id="rId2"/>
</worksheet>
</file>

<file path=xl/worksheets/sheet6.xml><?xml version="1.0" encoding="utf-8"?>
<worksheet xmlns="http://schemas.openxmlformats.org/spreadsheetml/2006/main" xmlns:r="http://schemas.openxmlformats.org/officeDocument/2006/relationships">
  <sheetPr codeName="Sayfa6">
    <tabColor rgb="FF7030A0"/>
  </sheetPr>
  <dimension ref="A1:AT144"/>
  <sheetViews>
    <sheetView view="pageBreakPreview" zoomScale="40" zoomScaleNormal="50" zoomScaleSheetLayoutView="40" workbookViewId="0">
      <selection activeCell="T17" sqref="T17"/>
    </sheetView>
  </sheetViews>
  <sheetFormatPr defaultRowHeight="22.5"/>
  <cols>
    <col min="1" max="1" width="8.85546875" style="29" customWidth="1"/>
    <col min="2" max="2" width="20" style="29" hidden="1" customWidth="1"/>
    <col min="3" max="3" width="9.5703125" style="29" customWidth="1"/>
    <col min="4" max="4" width="17.28515625" style="64" customWidth="1"/>
    <col min="5" max="5" width="32.42578125" style="29" customWidth="1"/>
    <col min="6" max="6" width="42.28515625" style="29" customWidth="1"/>
    <col min="7" max="31" width="10.42578125" style="61" customWidth="1"/>
    <col min="32" max="32" width="9.42578125" style="61" bestFit="1" customWidth="1"/>
    <col min="33" max="37" width="9.42578125" style="61" hidden="1" customWidth="1"/>
    <col min="38" max="38" width="10.85546875" style="65" customWidth="1"/>
    <col min="39" max="39" width="10.85546875" style="66" customWidth="1"/>
    <col min="40" max="40" width="12.28515625" style="29" customWidth="1"/>
    <col min="41" max="44" width="9.140625" style="61"/>
    <col min="45" max="45" width="9.42578125" style="314" bestFit="1" customWidth="1"/>
    <col min="46" max="46" width="10.85546875" style="310" bestFit="1" customWidth="1"/>
    <col min="47" max="16384" width="9.140625" style="61"/>
  </cols>
  <sheetData>
    <row r="1" spans="1:46" s="10" customFormat="1" ht="69.75" customHeight="1">
      <c r="A1" s="496" t="str">
        <f>('YARIŞMA BİLGİLERİ'!A2)</f>
        <v>Gençlik ve Spor Bakanlığı
Spor Genel Müdürlüğü
Spor Faaliyetleri Daire Başkanlığı</v>
      </c>
      <c r="B1" s="496"/>
      <c r="C1" s="496"/>
      <c r="D1" s="496"/>
      <c r="E1" s="496"/>
      <c r="F1" s="496"/>
      <c r="G1" s="496"/>
      <c r="H1" s="496"/>
      <c r="I1" s="496"/>
      <c r="J1" s="496"/>
      <c r="K1" s="496"/>
      <c r="L1" s="496"/>
      <c r="M1" s="496"/>
      <c r="N1" s="496"/>
      <c r="O1" s="496"/>
      <c r="P1" s="496"/>
      <c r="Q1" s="496"/>
      <c r="R1" s="496"/>
      <c r="S1" s="496"/>
      <c r="T1" s="496"/>
      <c r="U1" s="496"/>
      <c r="V1" s="496"/>
      <c r="W1" s="496"/>
      <c r="X1" s="496"/>
      <c r="Y1" s="496"/>
      <c r="Z1" s="496"/>
      <c r="AA1" s="496"/>
      <c r="AB1" s="496"/>
      <c r="AC1" s="496"/>
      <c r="AD1" s="496"/>
      <c r="AE1" s="496"/>
      <c r="AF1" s="496"/>
      <c r="AG1" s="496"/>
      <c r="AH1" s="496"/>
      <c r="AI1" s="496"/>
      <c r="AJ1" s="496"/>
      <c r="AK1" s="496"/>
      <c r="AL1" s="496"/>
      <c r="AM1" s="496"/>
      <c r="AN1" s="496"/>
      <c r="AS1" s="314"/>
      <c r="AT1" s="310"/>
    </row>
    <row r="2" spans="1:46" s="10" customFormat="1" ht="36.75" customHeight="1">
      <c r="A2" s="497" t="str">
        <f>'YARIŞMA BİLGİLERİ'!F19</f>
        <v>2014-15 Öğretim Yılı Okullararası Puanlı  Atletizm Grup Yarışmaları</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c r="AN2" s="497"/>
      <c r="AS2" s="314"/>
      <c r="AT2" s="310"/>
    </row>
    <row r="3" spans="1:46" s="76" customFormat="1" ht="23.25" customHeight="1">
      <c r="A3" s="491" t="s">
        <v>70</v>
      </c>
      <c r="B3" s="491"/>
      <c r="C3" s="491"/>
      <c r="D3" s="491"/>
      <c r="E3" s="498" t="str">
        <f>'YARIŞMA PROGRAMI'!C8</f>
        <v>Yüksek  Atlama</v>
      </c>
      <c r="F3" s="498"/>
      <c r="G3" s="74"/>
      <c r="H3" s="74"/>
      <c r="I3" s="74"/>
      <c r="J3" s="74"/>
      <c r="K3" s="74"/>
      <c r="L3" s="366"/>
      <c r="M3" s="495" t="s">
        <v>341</v>
      </c>
      <c r="N3" s="495"/>
      <c r="O3" s="495"/>
      <c r="P3" s="495"/>
      <c r="Q3" s="373">
        <f>'YARIŞMA PROGRAMI'!D8</f>
        <v>138</v>
      </c>
      <c r="R3" s="372"/>
      <c r="S3" s="74"/>
      <c r="T3" s="75"/>
      <c r="U3" s="491"/>
      <c r="V3" s="491"/>
      <c r="W3" s="494"/>
      <c r="X3" s="494"/>
      <c r="Y3" s="494"/>
      <c r="Z3" s="494"/>
      <c r="AA3" s="494"/>
      <c r="AB3" s="494"/>
      <c r="AC3" s="494"/>
      <c r="AD3" s="494"/>
      <c r="AE3" s="494"/>
      <c r="AF3" s="494"/>
      <c r="AG3" s="494"/>
      <c r="AH3" s="494"/>
      <c r="AI3" s="494"/>
      <c r="AJ3" s="494"/>
      <c r="AK3" s="494"/>
      <c r="AL3" s="494"/>
      <c r="AM3" s="494"/>
      <c r="AN3" s="494"/>
      <c r="AS3" s="314"/>
      <c r="AT3" s="310"/>
    </row>
    <row r="4" spans="1:46" s="76" customFormat="1" ht="23.25" customHeight="1">
      <c r="A4" s="502" t="s">
        <v>72</v>
      </c>
      <c r="B4" s="502"/>
      <c r="C4" s="502"/>
      <c r="D4" s="502"/>
      <c r="E4" s="492" t="str">
        <f>'YARIŞMA BİLGİLERİ'!F21</f>
        <v>Küçük Erkek</v>
      </c>
      <c r="F4" s="492"/>
      <c r="G4" s="77"/>
      <c r="H4" s="77"/>
      <c r="I4" s="77"/>
      <c r="J4" s="77"/>
      <c r="K4" s="77"/>
      <c r="L4" s="77"/>
      <c r="M4" s="77"/>
      <c r="N4" s="77"/>
      <c r="O4" s="77"/>
      <c r="P4" s="77"/>
      <c r="Q4" s="77"/>
      <c r="R4" s="77"/>
      <c r="S4" s="77"/>
      <c r="T4" s="77"/>
      <c r="U4" s="502" t="s">
        <v>68</v>
      </c>
      <c r="V4" s="502"/>
      <c r="W4" s="504" t="str">
        <f>'YARIŞMA PROGRAMI'!B8</f>
        <v>25 Nisan 2015 - 11.00</v>
      </c>
      <c r="X4" s="504"/>
      <c r="Y4" s="504"/>
      <c r="Z4" s="504"/>
      <c r="AA4" s="504"/>
      <c r="AB4" s="504"/>
      <c r="AC4" s="504"/>
      <c r="AD4" s="504"/>
      <c r="AE4" s="504"/>
      <c r="AF4" s="504"/>
      <c r="AG4" s="504"/>
      <c r="AH4" s="504"/>
      <c r="AI4" s="504"/>
      <c r="AJ4" s="504"/>
      <c r="AK4" s="504"/>
      <c r="AL4" s="504"/>
      <c r="AM4" s="504"/>
      <c r="AN4" s="504"/>
      <c r="AS4" s="314"/>
      <c r="AT4" s="310"/>
    </row>
    <row r="5" spans="1:46" s="10" customFormat="1" ht="30" customHeight="1">
      <c r="A5" s="67"/>
      <c r="B5" s="67"/>
      <c r="C5" s="67"/>
      <c r="D5" s="68"/>
      <c r="E5" s="69"/>
      <c r="F5" s="70"/>
      <c r="G5" s="71"/>
      <c r="H5" s="71"/>
      <c r="I5" s="67"/>
      <c r="J5" s="67"/>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493">
        <f ca="1">NOW()</f>
        <v>42120.560325810184</v>
      </c>
      <c r="AM5" s="493"/>
      <c r="AN5" s="493"/>
      <c r="AS5" s="314"/>
      <c r="AT5" s="310"/>
    </row>
    <row r="6" spans="1:46" ht="22.5" customHeight="1">
      <c r="A6" s="468" t="s">
        <v>6</v>
      </c>
      <c r="B6" s="503"/>
      <c r="C6" s="468" t="s">
        <v>52</v>
      </c>
      <c r="D6" s="468" t="s">
        <v>21</v>
      </c>
      <c r="E6" s="468" t="s">
        <v>7</v>
      </c>
      <c r="F6" s="468" t="s">
        <v>160</v>
      </c>
      <c r="G6" s="505" t="s">
        <v>22</v>
      </c>
      <c r="H6" s="506"/>
      <c r="I6" s="506"/>
      <c r="J6" s="506"/>
      <c r="K6" s="506"/>
      <c r="L6" s="506"/>
      <c r="M6" s="506"/>
      <c r="N6" s="506"/>
      <c r="O6" s="506"/>
      <c r="P6" s="506"/>
      <c r="Q6" s="506"/>
      <c r="R6" s="506"/>
      <c r="S6" s="506"/>
      <c r="T6" s="506"/>
      <c r="U6" s="506"/>
      <c r="V6" s="506"/>
      <c r="W6" s="506"/>
      <c r="X6" s="506"/>
      <c r="Y6" s="506"/>
      <c r="Z6" s="506"/>
      <c r="AA6" s="506"/>
      <c r="AB6" s="506"/>
      <c r="AC6" s="506"/>
      <c r="AD6" s="506"/>
      <c r="AE6" s="506"/>
      <c r="AF6" s="506"/>
      <c r="AG6" s="506"/>
      <c r="AH6" s="506"/>
      <c r="AI6" s="506"/>
      <c r="AJ6" s="506"/>
      <c r="AK6" s="507"/>
      <c r="AL6" s="499" t="s">
        <v>8</v>
      </c>
      <c r="AM6" s="500" t="s">
        <v>119</v>
      </c>
      <c r="AN6" s="501" t="s">
        <v>9</v>
      </c>
    </row>
    <row r="7" spans="1:46" ht="54.75" customHeight="1">
      <c r="A7" s="469"/>
      <c r="B7" s="503"/>
      <c r="C7" s="469"/>
      <c r="D7" s="469"/>
      <c r="E7" s="469"/>
      <c r="F7" s="469"/>
      <c r="G7" s="365">
        <v>80</v>
      </c>
      <c r="H7" s="365">
        <v>85</v>
      </c>
      <c r="I7" s="365">
        <v>90</v>
      </c>
      <c r="J7" s="365">
        <v>95</v>
      </c>
      <c r="K7" s="365">
        <v>100</v>
      </c>
      <c r="L7" s="365">
        <v>105</v>
      </c>
      <c r="M7" s="365">
        <v>110</v>
      </c>
      <c r="N7" s="365">
        <v>115</v>
      </c>
      <c r="O7" s="365">
        <v>120</v>
      </c>
      <c r="P7" s="365">
        <v>123</v>
      </c>
      <c r="Q7" s="365">
        <v>126</v>
      </c>
      <c r="R7" s="365">
        <v>129</v>
      </c>
      <c r="S7" s="365">
        <v>132</v>
      </c>
      <c r="T7" s="365">
        <v>135</v>
      </c>
      <c r="U7" s="365">
        <v>138</v>
      </c>
      <c r="V7" s="365">
        <v>141</v>
      </c>
      <c r="W7" s="365">
        <v>144</v>
      </c>
      <c r="X7" s="365">
        <v>147</v>
      </c>
      <c r="Y7" s="365">
        <v>150</v>
      </c>
      <c r="Z7" s="365">
        <v>153</v>
      </c>
      <c r="AA7" s="365">
        <v>156</v>
      </c>
      <c r="AB7" s="365">
        <v>159</v>
      </c>
      <c r="AC7" s="365">
        <v>162</v>
      </c>
      <c r="AD7" s="365">
        <v>165</v>
      </c>
      <c r="AE7" s="365">
        <v>168</v>
      </c>
      <c r="AF7" s="365">
        <v>171</v>
      </c>
      <c r="AG7" s="365">
        <v>174</v>
      </c>
      <c r="AH7" s="365">
        <v>177</v>
      </c>
      <c r="AI7" s="365">
        <v>180</v>
      </c>
      <c r="AJ7" s="365">
        <v>183</v>
      </c>
      <c r="AK7" s="365">
        <v>186</v>
      </c>
      <c r="AL7" s="499"/>
      <c r="AM7" s="500"/>
      <c r="AN7" s="501"/>
    </row>
    <row r="8" spans="1:46" s="19" customFormat="1" ht="47.25" customHeight="1">
      <c r="A8" s="82">
        <v>1</v>
      </c>
      <c r="B8" s="203" t="s">
        <v>92</v>
      </c>
      <c r="C8" s="73">
        <f>IF(ISERROR(VLOOKUP(B8,'KAYIT LİSTESİ'!$B$4:$H$1000,2,0)),"",(VLOOKUP(B8,'KAYIT LİSTESİ'!$B$4:$H$1000,2,0)))</f>
        <v>17</v>
      </c>
      <c r="D8" s="62" t="str">
        <f>IF(ISERROR(VLOOKUP(B8,'KAYIT LİSTESİ'!$B$4:$H$1000,4,0)),"",(VLOOKUP(B8,'KAYIT LİSTESİ'!$B$4:$H$1000,4,0)))</f>
        <v>01,01,2003</v>
      </c>
      <c r="E8" s="81" t="str">
        <f>IF(ISERROR(VLOOKUP(B8,'KAYIT LİSTESİ'!$B$4:$H$1000,5,0)),"",(VLOOKUP(B8,'KAYIT LİSTESİ'!$B$4:$H$1000,5,0)))</f>
        <v>EMİRHAN TAK</v>
      </c>
      <c r="F8" s="63" t="str">
        <f>IF(ISERROR(VLOOKUP(B8,'KAYIT LİSTESİ'!$B$4:$H$1000,6,0)),"",(VLOOKUP(B8,'KAYIT LİSTESİ'!$B$4:$H$1000,6,0)))</f>
        <v>İSTANBUL ŞEHİT ÖĞRETMEN AHMET ONAY ORTA OKULU</v>
      </c>
      <c r="G8" s="275" t="s">
        <v>504</v>
      </c>
      <c r="H8" s="276" t="s">
        <v>504</v>
      </c>
      <c r="I8" s="275" t="s">
        <v>504</v>
      </c>
      <c r="J8" s="277" t="s">
        <v>504</v>
      </c>
      <c r="K8" s="275" t="s">
        <v>504</v>
      </c>
      <c r="L8" s="277" t="s">
        <v>504</v>
      </c>
      <c r="M8" s="275" t="s">
        <v>504</v>
      </c>
      <c r="N8" s="277" t="s">
        <v>504</v>
      </c>
      <c r="O8" s="275" t="s">
        <v>506</v>
      </c>
      <c r="P8" s="277" t="s">
        <v>504</v>
      </c>
      <c r="Q8" s="275" t="s">
        <v>506</v>
      </c>
      <c r="R8" s="277" t="s">
        <v>506</v>
      </c>
      <c r="S8" s="275" t="s">
        <v>504</v>
      </c>
      <c r="T8" s="277" t="s">
        <v>506</v>
      </c>
      <c r="U8" s="275" t="s">
        <v>507</v>
      </c>
      <c r="V8" s="277" t="s">
        <v>507</v>
      </c>
      <c r="W8" s="275" t="s">
        <v>506</v>
      </c>
      <c r="X8" s="277" t="s">
        <v>505</v>
      </c>
      <c r="Y8" s="275"/>
      <c r="Z8" s="276"/>
      <c r="AA8" s="275"/>
      <c r="AB8" s="276"/>
      <c r="AC8" s="275"/>
      <c r="AD8" s="276"/>
      <c r="AE8" s="275"/>
      <c r="AF8" s="276"/>
      <c r="AG8" s="275"/>
      <c r="AH8" s="276"/>
      <c r="AI8" s="275"/>
      <c r="AJ8" s="276"/>
      <c r="AK8" s="275"/>
      <c r="AL8" s="274">
        <v>144</v>
      </c>
      <c r="AM8" s="323">
        <f>IF(LEN(AL8)&gt;0,VLOOKUP(AL8,PUAN!$I$5:$J$110,2)-IF(COUNTIF(PUAN!$I$5:$J$110,AL8)=0,0,0)," ")</f>
        <v>64</v>
      </c>
      <c r="AN8" s="80"/>
      <c r="AS8" s="314"/>
      <c r="AT8" s="310"/>
    </row>
    <row r="9" spans="1:46" s="19" customFormat="1" ht="47.25" customHeight="1">
      <c r="A9" s="82">
        <v>2</v>
      </c>
      <c r="B9" s="203" t="s">
        <v>93</v>
      </c>
      <c r="C9" s="73">
        <f>IF(ISERROR(VLOOKUP(B9,'KAYIT LİSTESİ'!$B$4:$H$1000,2,0)),"",(VLOOKUP(B9,'KAYIT LİSTESİ'!$B$4:$H$1000,2,0)))</f>
        <v>59</v>
      </c>
      <c r="D9" s="62">
        <f>IF(ISERROR(VLOOKUP(B9,'KAYIT LİSTESİ'!$B$4:$H$1000,4,0)),"",(VLOOKUP(B9,'KAYIT LİSTESİ'!$B$4:$H$1000,4,0)))</f>
        <v>37683</v>
      </c>
      <c r="E9" s="81" t="str">
        <f>IF(ISERROR(VLOOKUP(B9,'KAYIT LİSTESİ'!$B$4:$H$1000,5,0)),"",(VLOOKUP(B9,'KAYIT LİSTESİ'!$B$4:$H$1000,5,0)))</f>
        <v>UMUT DÖNER</v>
      </c>
      <c r="F9" s="63" t="str">
        <f>IF(ISERROR(VLOOKUP(B9,'KAYIT LİSTESİ'!$B$4:$H$1000,6,0)),"",(VLOOKUP(B9,'KAYIT LİSTESİ'!$B$4:$H$1000,6,0)))</f>
        <v>ÇORLU ORTAOKULU</v>
      </c>
      <c r="G9" s="275" t="s">
        <v>504</v>
      </c>
      <c r="H9" s="276" t="s">
        <v>504</v>
      </c>
      <c r="I9" s="275" t="s">
        <v>504</v>
      </c>
      <c r="J9" s="277" t="s">
        <v>504</v>
      </c>
      <c r="K9" s="275" t="s">
        <v>504</v>
      </c>
      <c r="L9" s="277" t="s">
        <v>504</v>
      </c>
      <c r="M9" s="275" t="s">
        <v>504</v>
      </c>
      <c r="N9" s="277" t="s">
        <v>506</v>
      </c>
      <c r="O9" s="275" t="s">
        <v>506</v>
      </c>
      <c r="P9" s="277" t="s">
        <v>504</v>
      </c>
      <c r="Q9" s="275" t="s">
        <v>506</v>
      </c>
      <c r="R9" s="277" t="s">
        <v>506</v>
      </c>
      <c r="S9" s="275" t="s">
        <v>506</v>
      </c>
      <c r="T9" s="277" t="s">
        <v>506</v>
      </c>
      <c r="U9" s="279" t="s">
        <v>508</v>
      </c>
      <c r="V9" s="278" t="s">
        <v>506</v>
      </c>
      <c r="W9" s="279" t="s">
        <v>505</v>
      </c>
      <c r="X9" s="278"/>
      <c r="Y9" s="279"/>
      <c r="Z9" s="276"/>
      <c r="AA9" s="275"/>
      <c r="AB9" s="276"/>
      <c r="AC9" s="275"/>
      <c r="AD9" s="276"/>
      <c r="AE9" s="275"/>
      <c r="AF9" s="276"/>
      <c r="AG9" s="275"/>
      <c r="AH9" s="276"/>
      <c r="AI9" s="275"/>
      <c r="AJ9" s="276"/>
      <c r="AK9" s="275"/>
      <c r="AL9" s="274">
        <v>141</v>
      </c>
      <c r="AM9" s="323">
        <f>IF(LEN(AL9)&gt;0,VLOOKUP(AL9,PUAN!$I$5:$J$110,2)-IF(COUNTIF(PUAN!$I$5:$J$110,AL9)=0,0,0)," ")</f>
        <v>61</v>
      </c>
      <c r="AN9" s="80"/>
      <c r="AS9" s="314"/>
      <c r="AT9" s="310"/>
    </row>
    <row r="10" spans="1:46" s="19" customFormat="1" ht="47.25" customHeight="1" thickBot="1">
      <c r="A10" s="562">
        <v>3</v>
      </c>
      <c r="B10" s="563" t="s">
        <v>106</v>
      </c>
      <c r="C10" s="564">
        <f>IF(ISERROR(VLOOKUP(B10,'KAYIT LİSTESİ'!$B$4:$H$1000,2,0)),"",(VLOOKUP(B10,'KAYIT LİSTESİ'!$B$4:$H$1000,2,0)))</f>
        <v>64</v>
      </c>
      <c r="D10" s="565">
        <f>IF(ISERROR(VLOOKUP(B10,'KAYIT LİSTESİ'!$B$4:$H$1000,4,0)),"",(VLOOKUP(B10,'KAYIT LİSTESİ'!$B$4:$H$1000,4,0)))</f>
        <v>37755</v>
      </c>
      <c r="E10" s="566" t="str">
        <f>IF(ISERROR(VLOOKUP(B10,'KAYIT LİSTESİ'!$B$4:$H$1000,5,0)),"",(VLOOKUP(B10,'KAYIT LİSTESİ'!$B$4:$H$1000,5,0)))</f>
        <v>ALİ EREN ÜNLÜ (F)</v>
      </c>
      <c r="F10" s="567" t="str">
        <f>IF(ISERROR(VLOOKUP(B10,'KAYIT LİSTESİ'!$B$4:$H$1000,6,0)),"",(VLOOKUP(B10,'KAYIT LİSTESİ'!$B$4:$H$1000,6,0)))</f>
        <v>İSTANBUL ÖZEL KÜLTÜR ORTA OKULU</v>
      </c>
      <c r="G10" s="568" t="s">
        <v>504</v>
      </c>
      <c r="H10" s="569" t="s">
        <v>504</v>
      </c>
      <c r="I10" s="568" t="s">
        <v>504</v>
      </c>
      <c r="J10" s="570" t="s">
        <v>504</v>
      </c>
      <c r="K10" s="568" t="s">
        <v>504</v>
      </c>
      <c r="L10" s="570" t="s">
        <v>504</v>
      </c>
      <c r="M10" s="568" t="s">
        <v>504</v>
      </c>
      <c r="N10" s="570" t="s">
        <v>506</v>
      </c>
      <c r="O10" s="568" t="s">
        <v>504</v>
      </c>
      <c r="P10" s="570" t="s">
        <v>506</v>
      </c>
      <c r="Q10" s="568" t="s">
        <v>504</v>
      </c>
      <c r="R10" s="570" t="s">
        <v>506</v>
      </c>
      <c r="S10" s="568" t="s">
        <v>506</v>
      </c>
      <c r="T10" s="570" t="s">
        <v>508</v>
      </c>
      <c r="U10" s="571" t="s">
        <v>507</v>
      </c>
      <c r="V10" s="572" t="s">
        <v>505</v>
      </c>
      <c r="W10" s="571"/>
      <c r="X10" s="572"/>
      <c r="Y10" s="571"/>
      <c r="Z10" s="569"/>
      <c r="AA10" s="568"/>
      <c r="AB10" s="569"/>
      <c r="AC10" s="568"/>
      <c r="AD10" s="569"/>
      <c r="AE10" s="568"/>
      <c r="AF10" s="569"/>
      <c r="AG10" s="568"/>
      <c r="AH10" s="569"/>
      <c r="AI10" s="568"/>
      <c r="AJ10" s="569"/>
      <c r="AK10" s="568"/>
      <c r="AL10" s="573">
        <v>138</v>
      </c>
      <c r="AM10" s="574">
        <f>IF(LEN(AL10)&gt;0,VLOOKUP(AL10,PUAN!$I$5:$J$110,2)-IF(COUNTIF(PUAN!$I$5:$J$110,AL10)=0,0,0)," ")</f>
        <v>58</v>
      </c>
      <c r="AN10" s="575"/>
      <c r="AS10" s="314"/>
      <c r="AT10" s="310"/>
    </row>
    <row r="11" spans="1:46" s="19" customFormat="1" ht="47.25" customHeight="1">
      <c r="A11" s="548">
        <v>4</v>
      </c>
      <c r="B11" s="549" t="s">
        <v>98</v>
      </c>
      <c r="C11" s="550">
        <f>IF(ISERROR(VLOOKUP(B11,'KAYIT LİSTESİ'!$B$4:$H$1000,2,0)),"",(VLOOKUP(B11,'KAYIT LİSTESİ'!$B$4:$H$1000,2,0)))</f>
        <v>7</v>
      </c>
      <c r="D11" s="551">
        <f>IF(ISERROR(VLOOKUP(B11,'KAYIT LİSTESİ'!$B$4:$H$1000,4,0)),"",(VLOOKUP(B11,'KAYIT LİSTESİ'!$B$4:$H$1000,4,0)))</f>
        <v>37660</v>
      </c>
      <c r="E11" s="552" t="str">
        <f>IF(ISERROR(VLOOKUP(B11,'KAYIT LİSTESİ'!$B$4:$H$1000,5,0)),"",(VLOOKUP(B11,'KAYIT LİSTESİ'!$B$4:$H$1000,5,0)))</f>
        <v>YASİN SOSA</v>
      </c>
      <c r="F11" s="553" t="str">
        <f>IF(ISERROR(VLOOKUP(B11,'KAYIT LİSTESİ'!$B$4:$H$1000,6,0)),"",(VLOOKUP(B11,'KAYIT LİSTESİ'!$B$4:$H$1000,6,0)))</f>
        <v>BOZÜYÜK YAVUZ SULTAN SELİM ORTAOKULU</v>
      </c>
      <c r="G11" s="554" t="s">
        <v>506</v>
      </c>
      <c r="H11" s="555" t="s">
        <v>506</v>
      </c>
      <c r="I11" s="554" t="s">
        <v>506</v>
      </c>
      <c r="J11" s="556" t="s">
        <v>504</v>
      </c>
      <c r="K11" s="554" t="s">
        <v>504</v>
      </c>
      <c r="L11" s="556" t="s">
        <v>506</v>
      </c>
      <c r="M11" s="554" t="s">
        <v>506</v>
      </c>
      <c r="N11" s="556" t="s">
        <v>506</v>
      </c>
      <c r="O11" s="554" t="s">
        <v>506</v>
      </c>
      <c r="P11" s="556" t="s">
        <v>506</v>
      </c>
      <c r="Q11" s="554" t="s">
        <v>506</v>
      </c>
      <c r="R11" s="556" t="s">
        <v>508</v>
      </c>
      <c r="S11" s="554" t="s">
        <v>507</v>
      </c>
      <c r="T11" s="556" t="s">
        <v>505</v>
      </c>
      <c r="U11" s="557"/>
      <c r="V11" s="558"/>
      <c r="W11" s="557"/>
      <c r="X11" s="558"/>
      <c r="Y11" s="557"/>
      <c r="Z11" s="555"/>
      <c r="AA11" s="554"/>
      <c r="AB11" s="555"/>
      <c r="AC11" s="554"/>
      <c r="AD11" s="555"/>
      <c r="AE11" s="554"/>
      <c r="AF11" s="555"/>
      <c r="AG11" s="554"/>
      <c r="AH11" s="555"/>
      <c r="AI11" s="554"/>
      <c r="AJ11" s="555"/>
      <c r="AK11" s="554"/>
      <c r="AL11" s="559">
        <v>132</v>
      </c>
      <c r="AM11" s="560">
        <f>IF(LEN(AL11)&gt;0,VLOOKUP(AL11,PUAN!$I$5:$J$110,2)-IF(COUNTIF(PUAN!$I$5:$J$110,AL11)=0,0,0)," ")</f>
        <v>52</v>
      </c>
      <c r="AN11" s="561"/>
      <c r="AS11" s="314"/>
      <c r="AT11" s="310"/>
    </row>
    <row r="12" spans="1:46" s="19" customFormat="1" ht="47.25" customHeight="1">
      <c r="A12" s="82">
        <v>5</v>
      </c>
      <c r="B12" s="203" t="s">
        <v>102</v>
      </c>
      <c r="C12" s="73">
        <f>IF(ISERROR(VLOOKUP(B12,'KAYIT LİSTESİ'!$B$4:$H$1000,2,0)),"",(VLOOKUP(B12,'KAYIT LİSTESİ'!$B$4:$H$1000,2,0)))</f>
        <v>68</v>
      </c>
      <c r="D12" s="62">
        <f>IF(ISERROR(VLOOKUP(B12,'KAYIT LİSTESİ'!$B$4:$H$1000,4,0)),"",(VLOOKUP(B12,'KAYIT LİSTESİ'!$B$4:$H$1000,4,0)))</f>
        <v>37624</v>
      </c>
      <c r="E12" s="81" t="str">
        <f>IF(ISERROR(VLOOKUP(B12,'KAYIT LİSTESİ'!$B$4:$H$1000,5,0)),"",(VLOOKUP(B12,'KAYIT LİSTESİ'!$B$4:$H$1000,5,0)))</f>
        <v>SERCAN KAYIN (F)</v>
      </c>
      <c r="F12" s="63" t="str">
        <f>IF(ISERROR(VLOOKUP(B12,'KAYIT LİSTESİ'!$B$4:$H$1000,6,0)),"",(VLOOKUP(B12,'KAYIT LİSTESİ'!$B$4:$H$1000,6,0)))</f>
        <v>MÜREFTE ORTA OKULU</v>
      </c>
      <c r="G12" s="275" t="s">
        <v>504</v>
      </c>
      <c r="H12" s="276" t="s">
        <v>504</v>
      </c>
      <c r="I12" s="275" t="s">
        <v>504</v>
      </c>
      <c r="J12" s="277" t="s">
        <v>504</v>
      </c>
      <c r="K12" s="275" t="s">
        <v>504</v>
      </c>
      <c r="L12" s="277" t="s">
        <v>504</v>
      </c>
      <c r="M12" s="275" t="s">
        <v>504</v>
      </c>
      <c r="N12" s="277" t="s">
        <v>504</v>
      </c>
      <c r="O12" s="275" t="s">
        <v>506</v>
      </c>
      <c r="P12" s="277" t="s">
        <v>506</v>
      </c>
      <c r="Q12" s="275" t="s">
        <v>508</v>
      </c>
      <c r="R12" s="277" t="s">
        <v>505</v>
      </c>
      <c r="S12" s="275"/>
      <c r="T12" s="277"/>
      <c r="U12" s="279"/>
      <c r="V12" s="278"/>
      <c r="W12" s="279"/>
      <c r="X12" s="278"/>
      <c r="Y12" s="279"/>
      <c r="Z12" s="276"/>
      <c r="AA12" s="275"/>
      <c r="AB12" s="276"/>
      <c r="AC12" s="275"/>
      <c r="AD12" s="276"/>
      <c r="AE12" s="275"/>
      <c r="AF12" s="276"/>
      <c r="AG12" s="275"/>
      <c r="AH12" s="276"/>
      <c r="AI12" s="275"/>
      <c r="AJ12" s="276"/>
      <c r="AK12" s="275"/>
      <c r="AL12" s="274">
        <v>126</v>
      </c>
      <c r="AM12" s="323">
        <f>IF(LEN(AL12)&gt;0,VLOOKUP(AL12,PUAN!$I$5:$J$110,2)-IF(COUNTIF(PUAN!$I$5:$J$110,AL12)=0,0,0)," ")</f>
        <v>46</v>
      </c>
      <c r="AN12" s="80"/>
      <c r="AS12" s="314"/>
      <c r="AT12" s="310"/>
    </row>
    <row r="13" spans="1:46" s="19" customFormat="1" ht="47.25" customHeight="1">
      <c r="A13" s="82">
        <v>6</v>
      </c>
      <c r="B13" s="203" t="s">
        <v>95</v>
      </c>
      <c r="C13" s="73">
        <f>IF(ISERROR(VLOOKUP(B13,'KAYIT LİSTESİ'!$B$4:$H$1000,2,0)),"",(VLOOKUP(B13,'KAYIT LİSTESİ'!$B$4:$H$1000,2,0)))</f>
        <v>22</v>
      </c>
      <c r="D13" s="62">
        <f>IF(ISERROR(VLOOKUP(B13,'KAYIT LİSTESİ'!$B$4:$H$1000,4,0)),"",(VLOOKUP(B13,'KAYIT LİSTESİ'!$B$4:$H$1000,4,0)))</f>
        <v>38308</v>
      </c>
      <c r="E13" s="81" t="str">
        <f>IF(ISERROR(VLOOKUP(B13,'KAYIT LİSTESİ'!$B$4:$H$1000,5,0)),"",(VLOOKUP(B13,'KAYIT LİSTESİ'!$B$4:$H$1000,5,0)))</f>
        <v>ERAY  YORULMAZ</v>
      </c>
      <c r="F13" s="63" t="str">
        <f>IF(ISERROR(VLOOKUP(B13,'KAYIT LİSTESİ'!$B$4:$H$1000,6,0)),"",(VLOOKUP(B13,'KAYIT LİSTESİ'!$B$4:$H$1000,6,0)))</f>
        <v>İZMİR EVİN LEBLEBİCİOĞLU ORTAOKULU</v>
      </c>
      <c r="G13" s="275" t="s">
        <v>504</v>
      </c>
      <c r="H13" s="276" t="s">
        <v>504</v>
      </c>
      <c r="I13" s="275" t="s">
        <v>504</v>
      </c>
      <c r="J13" s="277" t="s">
        <v>504</v>
      </c>
      <c r="K13" s="275" t="s">
        <v>506</v>
      </c>
      <c r="L13" s="277" t="s">
        <v>506</v>
      </c>
      <c r="M13" s="275" t="s">
        <v>506</v>
      </c>
      <c r="N13" s="277" t="s">
        <v>508</v>
      </c>
      <c r="O13" s="275" t="s">
        <v>506</v>
      </c>
      <c r="P13" s="277" t="s">
        <v>508</v>
      </c>
      <c r="Q13" s="275" t="s">
        <v>507</v>
      </c>
      <c r="R13" s="277" t="s">
        <v>505</v>
      </c>
      <c r="S13" s="275"/>
      <c r="T13" s="277"/>
      <c r="U13" s="279"/>
      <c r="V13" s="278"/>
      <c r="W13" s="279"/>
      <c r="X13" s="278"/>
      <c r="Y13" s="279"/>
      <c r="Z13" s="276"/>
      <c r="AA13" s="275"/>
      <c r="AB13" s="276"/>
      <c r="AC13" s="275"/>
      <c r="AD13" s="276"/>
      <c r="AE13" s="275"/>
      <c r="AF13" s="276"/>
      <c r="AG13" s="275"/>
      <c r="AH13" s="276"/>
      <c r="AI13" s="275"/>
      <c r="AJ13" s="276"/>
      <c r="AK13" s="275"/>
      <c r="AL13" s="274">
        <v>126</v>
      </c>
      <c r="AM13" s="323">
        <f>IF(LEN(AL13)&gt;0,VLOOKUP(AL13,PUAN!$I$5:$J$110,2)-IF(COUNTIF(PUAN!$I$5:$J$110,AL13)=0,0,0)," ")</f>
        <v>46</v>
      </c>
      <c r="AN13" s="80"/>
      <c r="AS13" s="314"/>
      <c r="AT13" s="310"/>
    </row>
    <row r="14" spans="1:46" s="19" customFormat="1" ht="47.25" customHeight="1">
      <c r="A14" s="82">
        <v>7</v>
      </c>
      <c r="B14" s="203" t="s">
        <v>101</v>
      </c>
      <c r="C14" s="73">
        <f>IF(ISERROR(VLOOKUP(B14,'KAYIT LİSTESİ'!$B$4:$H$1000,2,0)),"",(VLOOKUP(B14,'KAYIT LİSTESİ'!$B$4:$H$1000,2,0)))</f>
        <v>73</v>
      </c>
      <c r="D14" s="62">
        <f>IF(ISERROR(VLOOKUP(B14,'KAYIT LİSTESİ'!$B$4:$H$1000,4,0)),"",(VLOOKUP(B14,'KAYIT LİSTESİ'!$B$4:$H$1000,4,0)))</f>
        <v>37897</v>
      </c>
      <c r="E14" s="81" t="str">
        <f>IF(ISERROR(VLOOKUP(B14,'KAYIT LİSTESİ'!$B$4:$H$1000,5,0)),"",(VLOOKUP(B14,'KAYIT LİSTESİ'!$B$4:$H$1000,5,0)))</f>
        <v>EREN ATEŞ</v>
      </c>
      <c r="F14" s="63" t="str">
        <f>IF(ISERROR(VLOOKUP(B14,'KAYIT LİSTESİ'!$B$4:$H$1000,6,0)),"",(VLOOKUP(B14,'KAYIT LİSTESİ'!$B$4:$H$1000,6,0)))</f>
        <v>ESKİŞEHİR ŞEHİT ALİ GAFFAR OKKAN ORTAOKULU</v>
      </c>
      <c r="G14" s="275" t="s">
        <v>504</v>
      </c>
      <c r="H14" s="276" t="s">
        <v>504</v>
      </c>
      <c r="I14" s="275" t="s">
        <v>504</v>
      </c>
      <c r="J14" s="277" t="s">
        <v>504</v>
      </c>
      <c r="K14" s="275" t="s">
        <v>504</v>
      </c>
      <c r="L14" s="277" t="s">
        <v>504</v>
      </c>
      <c r="M14" s="275" t="s">
        <v>506</v>
      </c>
      <c r="N14" s="277" t="s">
        <v>506</v>
      </c>
      <c r="O14" s="275" t="s">
        <v>506</v>
      </c>
      <c r="P14" s="277" t="s">
        <v>508</v>
      </c>
      <c r="Q14" s="275" t="s">
        <v>505</v>
      </c>
      <c r="R14" s="277"/>
      <c r="S14" s="275"/>
      <c r="T14" s="277"/>
      <c r="U14" s="279"/>
      <c r="V14" s="278"/>
      <c r="W14" s="279"/>
      <c r="X14" s="278"/>
      <c r="Y14" s="279"/>
      <c r="Z14" s="276"/>
      <c r="AA14" s="275"/>
      <c r="AB14" s="276"/>
      <c r="AC14" s="275"/>
      <c r="AD14" s="276"/>
      <c r="AE14" s="275"/>
      <c r="AF14" s="276"/>
      <c r="AG14" s="275"/>
      <c r="AH14" s="276"/>
      <c r="AI14" s="275"/>
      <c r="AJ14" s="276"/>
      <c r="AK14" s="275"/>
      <c r="AL14" s="274">
        <v>123</v>
      </c>
      <c r="AM14" s="323">
        <f>IF(LEN(AL14)&gt;0,VLOOKUP(AL14,PUAN!$I$5:$J$110,2)-IF(COUNTIF(PUAN!$I$5:$J$110,AL14)=0,0,0)," ")</f>
        <v>43</v>
      </c>
      <c r="AN14" s="80"/>
      <c r="AS14" s="314"/>
      <c r="AT14" s="310"/>
    </row>
    <row r="15" spans="1:46" s="19" customFormat="1" ht="47.25" customHeight="1">
      <c r="A15" s="82">
        <v>8</v>
      </c>
      <c r="B15" s="203" t="s">
        <v>96</v>
      </c>
      <c r="C15" s="73">
        <f>IF(ISERROR(VLOOKUP(B15,'KAYIT LİSTESİ'!$B$4:$H$1000,2,0)),"",(VLOOKUP(B15,'KAYIT LİSTESİ'!$B$4:$H$1000,2,0)))</f>
        <v>38</v>
      </c>
      <c r="D15" s="62">
        <f>IF(ISERROR(VLOOKUP(B15,'KAYIT LİSTESİ'!$B$4:$H$1000,4,0)),"",(VLOOKUP(B15,'KAYIT LİSTESİ'!$B$4:$H$1000,4,0)))</f>
        <v>37634</v>
      </c>
      <c r="E15" s="81" t="str">
        <f>IF(ISERROR(VLOOKUP(B15,'KAYIT LİSTESİ'!$B$4:$H$1000,5,0)),"",(VLOOKUP(B15,'KAYIT LİSTESİ'!$B$4:$H$1000,5,0)))</f>
        <v>MEHMET DÜZGÜN</v>
      </c>
      <c r="F15" s="63" t="str">
        <f>IF(ISERROR(VLOOKUP(B15,'KAYIT LİSTESİ'!$B$4:$H$1000,6,0)),"",(VLOOKUP(B15,'KAYIT LİSTESİ'!$B$4:$H$1000,6,0)))</f>
        <v>BURSA ŞEHİT BAKIMCI ONBAŞI TOLGA TAŞTAN ORTAOKULU</v>
      </c>
      <c r="G15" s="275" t="s">
        <v>504</v>
      </c>
      <c r="H15" s="276" t="s">
        <v>504</v>
      </c>
      <c r="I15" s="275" t="s">
        <v>504</v>
      </c>
      <c r="J15" s="277" t="s">
        <v>506</v>
      </c>
      <c r="K15" s="275" t="s">
        <v>506</v>
      </c>
      <c r="L15" s="277" t="s">
        <v>506</v>
      </c>
      <c r="M15" s="275" t="s">
        <v>506</v>
      </c>
      <c r="N15" s="277" t="s">
        <v>506</v>
      </c>
      <c r="O15" s="275" t="s">
        <v>508</v>
      </c>
      <c r="P15" s="277" t="s">
        <v>507</v>
      </c>
      <c r="Q15" s="275" t="s">
        <v>505</v>
      </c>
      <c r="R15" s="277"/>
      <c r="S15" s="275"/>
      <c r="T15" s="277"/>
      <c r="U15" s="279"/>
      <c r="V15" s="278"/>
      <c r="W15" s="279"/>
      <c r="X15" s="278"/>
      <c r="Y15" s="279"/>
      <c r="Z15" s="276"/>
      <c r="AA15" s="275"/>
      <c r="AB15" s="276"/>
      <c r="AC15" s="275"/>
      <c r="AD15" s="276"/>
      <c r="AE15" s="275"/>
      <c r="AF15" s="276"/>
      <c r="AG15" s="275"/>
      <c r="AH15" s="276"/>
      <c r="AI15" s="275"/>
      <c r="AJ15" s="276"/>
      <c r="AK15" s="275"/>
      <c r="AL15" s="274">
        <v>123</v>
      </c>
      <c r="AM15" s="323">
        <f>IF(LEN(AL15)&gt;0,VLOOKUP(AL15,PUAN!$I$5:$J$110,2)-IF(COUNTIF(PUAN!$I$5:$J$110,AL15)=0,0,0)," ")</f>
        <v>43</v>
      </c>
      <c r="AN15" s="80"/>
      <c r="AS15" s="314"/>
      <c r="AT15" s="310"/>
    </row>
    <row r="16" spans="1:46" s="19" customFormat="1" ht="47.25" customHeight="1">
      <c r="A16" s="82">
        <v>9</v>
      </c>
      <c r="B16" s="203" t="s">
        <v>90</v>
      </c>
      <c r="C16" s="73">
        <f>IF(ISERROR(VLOOKUP(B16,'KAYIT LİSTESİ'!$B$4:$H$1000,2,0)),"",(VLOOKUP(B16,'KAYIT LİSTESİ'!$B$4:$H$1000,2,0)))</f>
        <v>43</v>
      </c>
      <c r="D16" s="62">
        <f>IF(ISERROR(VLOOKUP(B16,'KAYIT LİSTESİ'!$B$4:$H$1000,4,0)),"",(VLOOKUP(B16,'KAYIT LİSTESİ'!$B$4:$H$1000,4,0)))</f>
        <v>37735</v>
      </c>
      <c r="E16" s="81" t="str">
        <f>IF(ISERROR(VLOOKUP(B16,'KAYIT LİSTESİ'!$B$4:$H$1000,5,0)),"",(VLOOKUP(B16,'KAYIT LİSTESİ'!$B$4:$H$1000,5,0)))</f>
        <v>ÖMER KURT</v>
      </c>
      <c r="F16" s="63" t="str">
        <f>IF(ISERROR(VLOOKUP(B16,'KAYIT LİSTESİ'!$B$4:$H$1000,6,0)),"",(VLOOKUP(B16,'KAYIT LİSTESİ'!$B$4:$H$1000,6,0)))</f>
        <v>SAKARYA AŞAĞI KİRAZCA O.O</v>
      </c>
      <c r="G16" s="275" t="s">
        <v>504</v>
      </c>
      <c r="H16" s="276" t="s">
        <v>506</v>
      </c>
      <c r="I16" s="275" t="s">
        <v>506</v>
      </c>
      <c r="J16" s="277" t="s">
        <v>506</v>
      </c>
      <c r="K16" s="275" t="s">
        <v>506</v>
      </c>
      <c r="L16" s="277" t="s">
        <v>506</v>
      </c>
      <c r="M16" s="275" t="s">
        <v>506</v>
      </c>
      <c r="N16" s="277" t="s">
        <v>506</v>
      </c>
      <c r="O16" s="275" t="s">
        <v>507</v>
      </c>
      <c r="P16" s="277" t="s">
        <v>505</v>
      </c>
      <c r="Q16" s="275"/>
      <c r="R16" s="277"/>
      <c r="S16" s="275"/>
      <c r="T16" s="277"/>
      <c r="U16" s="275"/>
      <c r="V16" s="277"/>
      <c r="W16" s="275"/>
      <c r="X16" s="277"/>
      <c r="Y16" s="275"/>
      <c r="Z16" s="276"/>
      <c r="AA16" s="275"/>
      <c r="AB16" s="276"/>
      <c r="AC16" s="275"/>
      <c r="AD16" s="276"/>
      <c r="AE16" s="275"/>
      <c r="AF16" s="276"/>
      <c r="AG16" s="275"/>
      <c r="AH16" s="276"/>
      <c r="AI16" s="275"/>
      <c r="AJ16" s="276"/>
      <c r="AK16" s="275"/>
      <c r="AL16" s="274">
        <v>120</v>
      </c>
      <c r="AM16" s="323">
        <f>IF(LEN(AL16)&gt;0,VLOOKUP(AL16,PUAN!$I$5:$J$110,2)-IF(COUNTIF(PUAN!$I$5:$J$110,AL16)=0,0,0)," ")</f>
        <v>40</v>
      </c>
      <c r="AN16" s="80"/>
      <c r="AS16" s="314"/>
      <c r="AT16" s="310"/>
    </row>
    <row r="17" spans="1:46" s="19" customFormat="1" ht="47.25" customHeight="1">
      <c r="A17" s="82">
        <v>9</v>
      </c>
      <c r="B17" s="203" t="s">
        <v>91</v>
      </c>
      <c r="C17" s="73">
        <f>IF(ISERROR(VLOOKUP(B17,'KAYIT LİSTESİ'!$B$4:$H$1000,2,0)),"",(VLOOKUP(B17,'KAYIT LİSTESİ'!$B$4:$H$1000,2,0)))</f>
        <v>28</v>
      </c>
      <c r="D17" s="62" t="str">
        <f>IF(ISERROR(VLOOKUP(B17,'KAYIT LİSTESİ'!$B$4:$H$1000,4,0)),"",(VLOOKUP(B17,'KAYIT LİSTESİ'!$B$4:$H$1000,4,0)))</f>
        <v>08.08.2003</v>
      </c>
      <c r="E17" s="81" t="str">
        <f>IF(ISERROR(VLOOKUP(B17,'KAYIT LİSTESİ'!$B$4:$H$1000,5,0)),"",(VLOOKUP(B17,'KAYIT LİSTESİ'!$B$4:$H$1000,5,0)))</f>
        <v>EMİRHAN YURTSEVER</v>
      </c>
      <c r="F17" s="63" t="str">
        <f>IF(ISERROR(VLOOKUP(B17,'KAYIT LİSTESİ'!$B$4:$H$1000,6,0)),"",(VLOOKUP(B17,'KAYIT LİSTESİ'!$B$4:$H$1000,6,0)))</f>
        <v>KIRKLARELİ CUMHURİYET ORTAOKULU</v>
      </c>
      <c r="G17" s="275" t="s">
        <v>504</v>
      </c>
      <c r="H17" s="276" t="s">
        <v>504</v>
      </c>
      <c r="I17" s="275" t="s">
        <v>504</v>
      </c>
      <c r="J17" s="277" t="s">
        <v>504</v>
      </c>
      <c r="K17" s="275" t="s">
        <v>506</v>
      </c>
      <c r="L17" s="277" t="s">
        <v>506</v>
      </c>
      <c r="M17" s="275" t="s">
        <v>506</v>
      </c>
      <c r="N17" s="277" t="s">
        <v>506</v>
      </c>
      <c r="O17" s="275" t="s">
        <v>507</v>
      </c>
      <c r="P17" s="277" t="s">
        <v>505</v>
      </c>
      <c r="Q17" s="275"/>
      <c r="R17" s="277"/>
      <c r="S17" s="275"/>
      <c r="T17" s="277"/>
      <c r="U17" s="279"/>
      <c r="V17" s="278"/>
      <c r="W17" s="279"/>
      <c r="X17" s="278"/>
      <c r="Y17" s="279"/>
      <c r="Z17" s="276"/>
      <c r="AA17" s="275"/>
      <c r="AB17" s="276"/>
      <c r="AC17" s="275"/>
      <c r="AD17" s="276"/>
      <c r="AE17" s="275"/>
      <c r="AF17" s="276"/>
      <c r="AG17" s="275"/>
      <c r="AH17" s="276"/>
      <c r="AI17" s="275"/>
      <c r="AJ17" s="276"/>
      <c r="AK17" s="275"/>
      <c r="AL17" s="274">
        <v>120</v>
      </c>
      <c r="AM17" s="323">
        <f>IF(LEN(AL17)&gt;0,VLOOKUP(AL17,PUAN!$I$5:$J$110,2)-IF(COUNTIF(PUAN!$I$5:$J$110,AL17)=0,0,0)," ")</f>
        <v>40</v>
      </c>
      <c r="AN17" s="80"/>
      <c r="AS17" s="314"/>
      <c r="AT17" s="310"/>
    </row>
    <row r="18" spans="1:46" s="19" customFormat="1" ht="47.25" customHeight="1">
      <c r="A18" s="82">
        <v>9</v>
      </c>
      <c r="B18" s="203" t="s">
        <v>103</v>
      </c>
      <c r="C18" s="73">
        <f>IF(ISERROR(VLOOKUP(B18,'KAYIT LİSTESİ'!$B$4:$H$1000,2,0)),"",(VLOOKUP(B18,'KAYIT LİSTESİ'!$B$4:$H$1000,2,0)))</f>
        <v>67</v>
      </c>
      <c r="D18" s="62">
        <f>IF(ISERROR(VLOOKUP(B18,'KAYIT LİSTESİ'!$B$4:$H$1000,4,0)),"",(VLOOKUP(B18,'KAYIT LİSTESİ'!$B$4:$H$1000,4,0)))</f>
        <v>37820</v>
      </c>
      <c r="E18" s="81" t="str">
        <f>IF(ISERROR(VLOOKUP(B18,'KAYIT LİSTESİ'!$B$4:$H$1000,5,0)),"",(VLOOKUP(B18,'KAYIT LİSTESİ'!$B$4:$H$1000,5,0)))</f>
        <v>EGE ARSLAN (F)</v>
      </c>
      <c r="F18" s="63" t="str">
        <f>IF(ISERROR(VLOOKUP(B18,'KAYIT LİSTESİ'!$B$4:$H$1000,6,0)),"",(VLOOKUP(B18,'KAYIT LİSTESİ'!$B$4:$H$1000,6,0)))</f>
        <v>UNCULAR SÜLEYMAN PEKER ORTA OKULU</v>
      </c>
      <c r="G18" s="275" t="s">
        <v>504</v>
      </c>
      <c r="H18" s="276" t="s">
        <v>504</v>
      </c>
      <c r="I18" s="275" t="s">
        <v>504</v>
      </c>
      <c r="J18" s="277" t="s">
        <v>504</v>
      </c>
      <c r="K18" s="275" t="s">
        <v>506</v>
      </c>
      <c r="L18" s="277" t="s">
        <v>506</v>
      </c>
      <c r="M18" s="275" t="s">
        <v>506</v>
      </c>
      <c r="N18" s="277" t="s">
        <v>506</v>
      </c>
      <c r="O18" s="275" t="s">
        <v>507</v>
      </c>
      <c r="P18" s="277" t="s">
        <v>505</v>
      </c>
      <c r="Q18" s="275"/>
      <c r="R18" s="277"/>
      <c r="S18" s="275"/>
      <c r="T18" s="277"/>
      <c r="U18" s="279"/>
      <c r="V18" s="278"/>
      <c r="W18" s="279"/>
      <c r="X18" s="278"/>
      <c r="Y18" s="279"/>
      <c r="Z18" s="276"/>
      <c r="AA18" s="275"/>
      <c r="AB18" s="276"/>
      <c r="AC18" s="275"/>
      <c r="AD18" s="276"/>
      <c r="AE18" s="275"/>
      <c r="AF18" s="276"/>
      <c r="AG18" s="275"/>
      <c r="AH18" s="276"/>
      <c r="AI18" s="275"/>
      <c r="AJ18" s="276"/>
      <c r="AK18" s="275"/>
      <c r="AL18" s="274">
        <v>120</v>
      </c>
      <c r="AM18" s="323">
        <f>IF(LEN(AL18)&gt;0,VLOOKUP(AL18,PUAN!$I$5:$J$110,2)-IF(COUNTIF(PUAN!$I$5:$J$110,AL18)=0,0,0)," ")</f>
        <v>40</v>
      </c>
      <c r="AN18" s="80"/>
      <c r="AS18" s="314"/>
      <c r="AT18" s="310"/>
    </row>
    <row r="19" spans="1:46" s="19" customFormat="1" ht="47.25" customHeight="1">
      <c r="A19" s="82">
        <v>9</v>
      </c>
      <c r="B19" s="203" t="s">
        <v>105</v>
      </c>
      <c r="C19" s="73">
        <f>IF(ISERROR(VLOOKUP(B19,'KAYIT LİSTESİ'!$B$4:$H$1000,2,0)),"",(VLOOKUP(B19,'KAYIT LİSTESİ'!$B$4:$H$1000,2,0)))</f>
        <v>65</v>
      </c>
      <c r="D19" s="62">
        <f>IF(ISERROR(VLOOKUP(B19,'KAYIT LİSTESİ'!$B$4:$H$1000,4,0)),"",(VLOOKUP(B19,'KAYIT LİSTESİ'!$B$4:$H$1000,4,0)))</f>
        <v>37828</v>
      </c>
      <c r="E19" s="81" t="str">
        <f>IF(ISERROR(VLOOKUP(B19,'KAYIT LİSTESİ'!$B$4:$H$1000,5,0)),"",(VLOOKUP(B19,'KAYIT LİSTESİ'!$B$4:$H$1000,5,0)))</f>
        <v>SEMİH VATAN SEVER (F)</v>
      </c>
      <c r="F19" s="63" t="str">
        <f>IF(ISERROR(VLOOKUP(B19,'KAYIT LİSTESİ'!$B$4:$H$1000,6,0)),"",(VLOOKUP(B19,'KAYIT LİSTESİ'!$B$4:$H$1000,6,0)))</f>
        <v>İSTANBUL CAHİT ZARİFOĞLU O.O</v>
      </c>
      <c r="G19" s="275" t="s">
        <v>504</v>
      </c>
      <c r="H19" s="276" t="s">
        <v>504</v>
      </c>
      <c r="I19" s="275" t="s">
        <v>504</v>
      </c>
      <c r="J19" s="277" t="s">
        <v>504</v>
      </c>
      <c r="K19" s="275" t="s">
        <v>504</v>
      </c>
      <c r="L19" s="277" t="s">
        <v>504</v>
      </c>
      <c r="M19" s="275" t="s">
        <v>504</v>
      </c>
      <c r="N19" s="277" t="s">
        <v>504</v>
      </c>
      <c r="O19" s="275" t="s">
        <v>507</v>
      </c>
      <c r="P19" s="277" t="s">
        <v>505</v>
      </c>
      <c r="Q19" s="275"/>
      <c r="R19" s="277"/>
      <c r="S19" s="275"/>
      <c r="T19" s="277"/>
      <c r="U19" s="279"/>
      <c r="V19" s="278"/>
      <c r="W19" s="279"/>
      <c r="X19" s="278"/>
      <c r="Y19" s="279"/>
      <c r="Z19" s="276"/>
      <c r="AA19" s="275"/>
      <c r="AB19" s="276"/>
      <c r="AC19" s="275"/>
      <c r="AD19" s="276"/>
      <c r="AE19" s="275"/>
      <c r="AF19" s="276"/>
      <c r="AG19" s="275"/>
      <c r="AH19" s="276"/>
      <c r="AI19" s="275"/>
      <c r="AJ19" s="276"/>
      <c r="AK19" s="275"/>
      <c r="AL19" s="274">
        <v>120</v>
      </c>
      <c r="AM19" s="323">
        <f>IF(LEN(AL19)&gt;0,VLOOKUP(AL19,PUAN!$I$5:$J$110,2)-IF(COUNTIF(PUAN!$I$5:$J$110,AL19)=0,0,0)," ")</f>
        <v>40</v>
      </c>
      <c r="AN19" s="80"/>
      <c r="AS19" s="314"/>
      <c r="AT19" s="310"/>
    </row>
    <row r="20" spans="1:46" s="19" customFormat="1" ht="47.25" customHeight="1">
      <c r="A20" s="82">
        <v>13</v>
      </c>
      <c r="B20" s="203" t="s">
        <v>100</v>
      </c>
      <c r="C20" s="73">
        <f>IF(ISERROR(VLOOKUP(B20,'KAYIT LİSTESİ'!$B$4:$H$1000,2,0)),"",(VLOOKUP(B20,'KAYIT LİSTESİ'!$B$4:$H$1000,2,0)))</f>
        <v>53</v>
      </c>
      <c r="D20" s="62" t="str">
        <f>IF(ISERROR(VLOOKUP(B20,'KAYIT LİSTESİ'!$B$4:$H$1000,4,0)),"",(VLOOKUP(B20,'KAYIT LİSTESİ'!$B$4:$H$1000,4,0)))</f>
        <v>06.03.2003</v>
      </c>
      <c r="E20" s="81" t="str">
        <f>IF(ISERROR(VLOOKUP(B20,'KAYIT LİSTESİ'!$B$4:$H$1000,5,0)),"",(VLOOKUP(B20,'KAYIT LİSTESİ'!$B$4:$H$1000,5,0)))</f>
        <v>EREN KARACA</v>
      </c>
      <c r="F20" s="63" t="str">
        <f>IF(ISERROR(VLOOKUP(B20,'KAYIT LİSTESİ'!$B$4:$H$1000,6,0)),"",(VLOOKUP(B20,'KAYIT LİSTESİ'!$B$4:$H$1000,6,0)))</f>
        <v>ZONGULDAK CENGİZ TOPEL ORTA OKULU</v>
      </c>
      <c r="G20" s="275" t="s">
        <v>504</v>
      </c>
      <c r="H20" s="276" t="s">
        <v>504</v>
      </c>
      <c r="I20" s="275" t="s">
        <v>504</v>
      </c>
      <c r="J20" s="277" t="s">
        <v>504</v>
      </c>
      <c r="K20" s="275" t="s">
        <v>504</v>
      </c>
      <c r="L20" s="277" t="s">
        <v>504</v>
      </c>
      <c r="M20" s="275" t="s">
        <v>506</v>
      </c>
      <c r="N20" s="277" t="s">
        <v>506</v>
      </c>
      <c r="O20" s="275" t="s">
        <v>505</v>
      </c>
      <c r="P20" s="277"/>
      <c r="Q20" s="275"/>
      <c r="R20" s="277"/>
      <c r="S20" s="275"/>
      <c r="T20" s="277"/>
      <c r="U20" s="279"/>
      <c r="V20" s="278"/>
      <c r="W20" s="279"/>
      <c r="X20" s="278"/>
      <c r="Y20" s="279"/>
      <c r="Z20" s="276"/>
      <c r="AA20" s="275"/>
      <c r="AB20" s="276"/>
      <c r="AC20" s="275"/>
      <c r="AD20" s="276"/>
      <c r="AE20" s="275"/>
      <c r="AF20" s="276"/>
      <c r="AG20" s="275"/>
      <c r="AH20" s="276"/>
      <c r="AI20" s="275"/>
      <c r="AJ20" s="276"/>
      <c r="AK20" s="275"/>
      <c r="AL20" s="274">
        <v>115</v>
      </c>
      <c r="AM20" s="323">
        <f>IF(LEN(AL20)&gt;0,VLOOKUP(AL20,PUAN!$I$5:$J$110,2)-IF(COUNTIF(PUAN!$I$5:$J$110,AL20)=0,0,0)," ")</f>
        <v>35</v>
      </c>
      <c r="AN20" s="80"/>
      <c r="AS20" s="314"/>
      <c r="AT20" s="310"/>
    </row>
    <row r="21" spans="1:46" s="19" customFormat="1" ht="47.25" customHeight="1">
      <c r="A21" s="82">
        <v>14</v>
      </c>
      <c r="B21" s="203" t="s">
        <v>94</v>
      </c>
      <c r="C21" s="73">
        <f>IF(ISERROR(VLOOKUP(B21,'KAYIT LİSTESİ'!$B$4:$H$1000,2,0)),"",(VLOOKUP(B21,'KAYIT LİSTESİ'!$B$4:$H$1000,2,0)))</f>
        <v>32</v>
      </c>
      <c r="D21" s="62">
        <f>IF(ISERROR(VLOOKUP(B21,'KAYIT LİSTESİ'!$B$4:$H$1000,4,0)),"",(VLOOKUP(B21,'KAYIT LİSTESİ'!$B$4:$H$1000,4,0)))</f>
        <v>37713</v>
      </c>
      <c r="E21" s="81" t="str">
        <f>IF(ISERROR(VLOOKUP(B21,'KAYIT LİSTESİ'!$B$4:$H$1000,5,0)),"",(VLOOKUP(B21,'KAYIT LİSTESİ'!$B$4:$H$1000,5,0)))</f>
        <v>SEFERCAN OSKAR</v>
      </c>
      <c r="F21" s="63" t="str">
        <f>IF(ISERROR(VLOOKUP(B21,'KAYIT LİSTESİ'!$B$4:$H$1000,6,0)),"",(VLOOKUP(B21,'KAYIT LİSTESİ'!$B$4:$H$1000,6,0)))</f>
        <v>EDİRNE KARAKASIM ORTAOKULU</v>
      </c>
      <c r="G21" s="275" t="s">
        <v>504</v>
      </c>
      <c r="H21" s="276" t="s">
        <v>504</v>
      </c>
      <c r="I21" s="275" t="s">
        <v>504</v>
      </c>
      <c r="J21" s="277" t="s">
        <v>504</v>
      </c>
      <c r="K21" s="275" t="s">
        <v>504</v>
      </c>
      <c r="L21" s="277" t="s">
        <v>504</v>
      </c>
      <c r="M21" s="275" t="s">
        <v>508</v>
      </c>
      <c r="N21" s="277" t="s">
        <v>505</v>
      </c>
      <c r="O21" s="275"/>
      <c r="P21" s="277"/>
      <c r="Q21" s="275"/>
      <c r="R21" s="277"/>
      <c r="S21" s="275"/>
      <c r="T21" s="277"/>
      <c r="U21" s="279"/>
      <c r="V21" s="278"/>
      <c r="W21" s="279"/>
      <c r="X21" s="278"/>
      <c r="Y21" s="279"/>
      <c r="Z21" s="276"/>
      <c r="AA21" s="275"/>
      <c r="AB21" s="276"/>
      <c r="AC21" s="275"/>
      <c r="AD21" s="276"/>
      <c r="AE21" s="275"/>
      <c r="AF21" s="276"/>
      <c r="AG21" s="275"/>
      <c r="AH21" s="276"/>
      <c r="AI21" s="275"/>
      <c r="AJ21" s="276"/>
      <c r="AK21" s="275"/>
      <c r="AL21" s="274">
        <v>110</v>
      </c>
      <c r="AM21" s="323">
        <f>IF(LEN(AL21)&gt;0,VLOOKUP(AL21,PUAN!$I$5:$J$110,2)-IF(COUNTIF(PUAN!$I$5:$J$110,AL21)=0,0,0)," ")</f>
        <v>30</v>
      </c>
      <c r="AN21" s="80"/>
      <c r="AS21" s="314"/>
      <c r="AT21" s="310"/>
    </row>
    <row r="22" spans="1:46" s="19" customFormat="1" ht="47.25" customHeight="1">
      <c r="A22" s="82">
        <v>15</v>
      </c>
      <c r="B22" s="203" t="s">
        <v>99</v>
      </c>
      <c r="C22" s="73">
        <f>IF(ISERROR(VLOOKUP(B22,'KAYIT LİSTESİ'!$B$4:$H$1000,2,0)),"",(VLOOKUP(B22,'KAYIT LİSTESİ'!$B$4:$H$1000,2,0)))</f>
        <v>78</v>
      </c>
      <c r="D22" s="62">
        <f>IF(ISERROR(VLOOKUP(B22,'KAYIT LİSTESİ'!$B$4:$H$1000,4,0)),"",(VLOOKUP(B22,'KAYIT LİSTESİ'!$B$4:$H$1000,4,0)))</f>
        <v>37720</v>
      </c>
      <c r="E22" s="81" t="str">
        <f>IF(ISERROR(VLOOKUP(B22,'KAYIT LİSTESİ'!$B$4:$H$1000,5,0)),"",(VLOOKUP(B22,'KAYIT LİSTESİ'!$B$4:$H$1000,5,0)))</f>
        <v>SERCAN PAMUK</v>
      </c>
      <c r="F22" s="63" t="str">
        <f>IF(ISERROR(VLOOKUP(B22,'KAYIT LİSTESİ'!$B$4:$H$1000,6,0)),"",(VLOOKUP(B22,'KAYIT LİSTESİ'!$B$4:$H$1000,6,0)))</f>
        <v>KOCAELİ MUSTAFA NECATİ ORTAOKULU</v>
      </c>
      <c r="G22" s="275" t="s">
        <v>504</v>
      </c>
      <c r="H22" s="276" t="s">
        <v>504</v>
      </c>
      <c r="I22" s="275" t="s">
        <v>504</v>
      </c>
      <c r="J22" s="277" t="s">
        <v>504</v>
      </c>
      <c r="K22" s="275" t="s">
        <v>506</v>
      </c>
      <c r="L22" s="277" t="s">
        <v>506</v>
      </c>
      <c r="M22" s="275" t="s">
        <v>505</v>
      </c>
      <c r="N22" s="277"/>
      <c r="O22" s="275"/>
      <c r="P22" s="277"/>
      <c r="Q22" s="275"/>
      <c r="R22" s="277"/>
      <c r="S22" s="275"/>
      <c r="T22" s="277"/>
      <c r="U22" s="279"/>
      <c r="V22" s="278"/>
      <c r="W22" s="279"/>
      <c r="X22" s="278"/>
      <c r="Y22" s="279"/>
      <c r="Z22" s="276"/>
      <c r="AA22" s="275"/>
      <c r="AB22" s="276"/>
      <c r="AC22" s="275"/>
      <c r="AD22" s="276"/>
      <c r="AE22" s="275"/>
      <c r="AF22" s="276"/>
      <c r="AG22" s="275"/>
      <c r="AH22" s="276"/>
      <c r="AI22" s="275"/>
      <c r="AJ22" s="276"/>
      <c r="AK22" s="275"/>
      <c r="AL22" s="274">
        <v>105</v>
      </c>
      <c r="AM22" s="323">
        <f>IF(LEN(AL22)&gt;0,VLOOKUP(AL22,PUAN!$I$5:$J$110,2)-IF(COUNTIF(PUAN!$I$5:$J$110,AL22)=0,0,0)," ")</f>
        <v>25</v>
      </c>
      <c r="AN22" s="80"/>
      <c r="AS22" s="314"/>
      <c r="AT22" s="310"/>
    </row>
    <row r="23" spans="1:46" s="19" customFormat="1" ht="47.25" customHeight="1">
      <c r="A23" s="82" t="s">
        <v>504</v>
      </c>
      <c r="B23" s="203" t="s">
        <v>89</v>
      </c>
      <c r="C23" s="73">
        <f>IF(ISERROR(VLOOKUP(B23,'KAYIT LİSTESİ'!$B$4:$H$1000,2,0)),"",(VLOOKUP(B23,'KAYIT LİSTESİ'!$B$4:$H$1000,2,0)))</f>
        <v>3</v>
      </c>
      <c r="D23" s="62">
        <f>IF(ISERROR(VLOOKUP(B23,'KAYIT LİSTESİ'!$B$4:$H$1000,4,0)),"",(VLOOKUP(B23,'KAYIT LİSTESİ'!$B$4:$H$1000,4,0)))</f>
        <v>38002</v>
      </c>
      <c r="E23" s="81" t="str">
        <f>IF(ISERROR(VLOOKUP(B23,'KAYIT LİSTESİ'!$B$4:$H$1000,5,0)),"",(VLOOKUP(B23,'KAYIT LİSTESİ'!$B$4:$H$1000,5,0)))</f>
        <v>AHMET CAN ALBAYRAK</v>
      </c>
      <c r="F23" s="63" t="str">
        <f>IF(ISERROR(VLOOKUP(B23,'KAYIT LİSTESİ'!$B$4:$H$1000,6,0)),"",(VLOOKUP(B23,'KAYIT LİSTESİ'!$B$4:$H$1000,6,0)))</f>
        <v>BARTIN MERKEZ İMAM HATİP ORTAOKULU</v>
      </c>
      <c r="G23" s="275" t="s">
        <v>504</v>
      </c>
      <c r="H23" s="276" t="s">
        <v>505</v>
      </c>
      <c r="I23" s="275"/>
      <c r="J23" s="277"/>
      <c r="K23" s="275"/>
      <c r="L23" s="277"/>
      <c r="M23" s="275"/>
      <c r="N23" s="277"/>
      <c r="O23" s="275"/>
      <c r="P23" s="277"/>
      <c r="Q23" s="275"/>
      <c r="R23" s="277"/>
      <c r="S23" s="275"/>
      <c r="T23" s="277"/>
      <c r="U23" s="275"/>
      <c r="V23" s="277"/>
      <c r="W23" s="275"/>
      <c r="X23" s="277"/>
      <c r="Y23" s="275"/>
      <c r="Z23" s="276"/>
      <c r="AA23" s="275"/>
      <c r="AB23" s="276"/>
      <c r="AC23" s="275"/>
      <c r="AD23" s="276"/>
      <c r="AE23" s="275"/>
      <c r="AF23" s="276"/>
      <c r="AG23" s="275"/>
      <c r="AH23" s="276"/>
      <c r="AI23" s="275"/>
      <c r="AJ23" s="276"/>
      <c r="AK23" s="275"/>
      <c r="AL23" s="274" t="s">
        <v>331</v>
      </c>
      <c r="AM23" s="360">
        <f>IF(LEN(AL23)&gt;0,VLOOKUP(AL23,PUAN!$I$5:$J$110,2)-IF(COUNTIF(PUAN!$I$5:$J$110,AL23)=0,0,0)," ")</f>
        <v>0</v>
      </c>
      <c r="AN23" s="80"/>
      <c r="AS23" s="314"/>
      <c r="AT23" s="310"/>
    </row>
    <row r="24" spans="1:46" s="19" customFormat="1" ht="47.25" customHeight="1">
      <c r="A24" s="82" t="s">
        <v>504</v>
      </c>
      <c r="B24" s="203" t="s">
        <v>97</v>
      </c>
      <c r="C24" s="73">
        <f>IF(ISERROR(VLOOKUP(B24,'KAYIT LİSTESİ'!$B$4:$H$1000,2,0)),"",(VLOOKUP(B24,'KAYIT LİSTESİ'!$B$4:$H$1000,2,0)))</f>
        <v>50</v>
      </c>
      <c r="D24" s="62">
        <f>IF(ISERROR(VLOOKUP(B24,'KAYIT LİSTESİ'!$B$4:$H$1000,4,0)),"",(VLOOKUP(B24,'KAYIT LİSTESİ'!$B$4:$H$1000,4,0)))</f>
        <v>37651</v>
      </c>
      <c r="E24" s="81" t="str">
        <f>IF(ISERROR(VLOOKUP(B24,'KAYIT LİSTESİ'!$B$4:$H$1000,5,0)),"",(VLOOKUP(B24,'KAYIT LİSTESİ'!$B$4:$H$1000,5,0)))</f>
        <v>MUHAMMED ÇABUK</v>
      </c>
      <c r="F24" s="63" t="str">
        <f>IF(ISERROR(VLOOKUP(B24,'KAYIT LİSTESİ'!$B$4:$H$1000,6,0)),"",(VLOOKUP(B24,'KAYIT LİSTESİ'!$B$4:$H$1000,6,0)))</f>
        <v>KURTKÖY ANADOLU İMAM HATİP O.O.</v>
      </c>
      <c r="G24" s="275" t="s">
        <v>504</v>
      </c>
      <c r="H24" s="276" t="s">
        <v>504</v>
      </c>
      <c r="I24" s="275" t="s">
        <v>504</v>
      </c>
      <c r="J24" s="277" t="s">
        <v>504</v>
      </c>
      <c r="K24" s="275" t="s">
        <v>504</v>
      </c>
      <c r="L24" s="277" t="s">
        <v>504</v>
      </c>
      <c r="M24" s="275" t="s">
        <v>504</v>
      </c>
      <c r="N24" s="277" t="s">
        <v>504</v>
      </c>
      <c r="O24" s="275" t="s">
        <v>505</v>
      </c>
      <c r="P24" s="277"/>
      <c r="Q24" s="275"/>
      <c r="R24" s="277"/>
      <c r="S24" s="275"/>
      <c r="T24" s="277"/>
      <c r="U24" s="279"/>
      <c r="V24" s="278"/>
      <c r="W24" s="279"/>
      <c r="X24" s="278"/>
      <c r="Y24" s="279"/>
      <c r="Z24" s="276"/>
      <c r="AA24" s="275"/>
      <c r="AB24" s="276"/>
      <c r="AC24" s="275"/>
      <c r="AD24" s="276"/>
      <c r="AE24" s="275"/>
      <c r="AF24" s="276"/>
      <c r="AG24" s="275"/>
      <c r="AH24" s="276"/>
      <c r="AI24" s="275"/>
      <c r="AJ24" s="276"/>
      <c r="AK24" s="275"/>
      <c r="AL24" s="274" t="s">
        <v>331</v>
      </c>
      <c r="AM24" s="323">
        <f>IF(LEN(AL24)&gt;0,VLOOKUP(AL24,PUAN!$I$5:$J$110,2)-IF(COUNTIF(PUAN!$I$5:$J$110,AL24)=0,0,0)," ")</f>
        <v>0</v>
      </c>
      <c r="AN24" s="80"/>
      <c r="AS24" s="314"/>
      <c r="AT24" s="310"/>
    </row>
    <row r="25" spans="1:46" s="19" customFormat="1" ht="47.25" customHeight="1">
      <c r="A25" s="82" t="s">
        <v>504</v>
      </c>
      <c r="B25" s="203" t="s">
        <v>104</v>
      </c>
      <c r="C25" s="73">
        <f>IF(ISERROR(VLOOKUP(B25,'KAYIT LİSTESİ'!$B$4:$H$1000,2,0)),"",(VLOOKUP(B25,'KAYIT LİSTESİ'!$B$4:$H$1000,2,0)))</f>
        <v>66</v>
      </c>
      <c r="D25" s="62">
        <f>IF(ISERROR(VLOOKUP(B25,'KAYIT LİSTESİ'!$B$4:$H$1000,4,0)),"",(VLOOKUP(B25,'KAYIT LİSTESİ'!$B$4:$H$1000,4,0)))</f>
        <v>37737</v>
      </c>
      <c r="E25" s="81" t="str">
        <f>IF(ISERROR(VLOOKUP(B25,'KAYIT LİSTESİ'!$B$4:$H$1000,5,0)),"",(VLOOKUP(B25,'KAYIT LİSTESİ'!$B$4:$H$1000,5,0)))</f>
        <v>EGEMEN ERDEN (F)</v>
      </c>
      <c r="F25" s="63" t="str">
        <f>IF(ISERROR(VLOOKUP(B25,'KAYIT LİSTESİ'!$B$4:$H$1000,6,0)),"",(VLOOKUP(B25,'KAYIT LİSTESİ'!$B$4:$H$1000,6,0)))</f>
        <v>İSTANBUL FMV ÖZEL AYAZAĞA IŞIK O.O</v>
      </c>
      <c r="G25" s="275"/>
      <c r="H25" s="276"/>
      <c r="I25" s="275"/>
      <c r="J25" s="277"/>
      <c r="K25" s="275"/>
      <c r="L25" s="277"/>
      <c r="M25" s="275"/>
      <c r="N25" s="277"/>
      <c r="O25" s="275"/>
      <c r="P25" s="277"/>
      <c r="Q25" s="275"/>
      <c r="R25" s="277"/>
      <c r="S25" s="275"/>
      <c r="T25" s="277"/>
      <c r="U25" s="279"/>
      <c r="V25" s="278"/>
      <c r="W25" s="279"/>
      <c r="X25" s="278"/>
      <c r="Y25" s="279"/>
      <c r="Z25" s="276"/>
      <c r="AA25" s="275"/>
      <c r="AB25" s="276"/>
      <c r="AC25" s="275"/>
      <c r="AD25" s="276"/>
      <c r="AE25" s="275"/>
      <c r="AF25" s="276"/>
      <c r="AG25" s="275"/>
      <c r="AH25" s="276"/>
      <c r="AI25" s="275"/>
      <c r="AJ25" s="276"/>
      <c r="AK25" s="275"/>
      <c r="AL25" s="274" t="s">
        <v>330</v>
      </c>
      <c r="AM25" s="323">
        <f>IF(LEN(AL25)&gt;0,VLOOKUP(AL25,PUAN!$I$5:$J$110,2)-IF(COUNTIF(PUAN!$I$5:$J$110,AL25)=0,0,0)," ")</f>
        <v>0</v>
      </c>
      <c r="AN25" s="80"/>
      <c r="AS25" s="314"/>
      <c r="AT25" s="310"/>
    </row>
    <row r="26" spans="1:46" s="19" customFormat="1" ht="47.25" customHeight="1">
      <c r="A26" s="82" t="s">
        <v>504</v>
      </c>
      <c r="B26" s="203" t="s">
        <v>107</v>
      </c>
      <c r="C26" s="73">
        <f>IF(ISERROR(VLOOKUP(B26,'KAYIT LİSTESİ'!$B$4:$H$1000,2,0)),"",(VLOOKUP(B26,'KAYIT LİSTESİ'!$B$4:$H$1000,2,0)))</f>
        <v>63</v>
      </c>
      <c r="D26" s="62">
        <f>IF(ISERROR(VLOOKUP(B26,'KAYIT LİSTESİ'!$B$4:$H$1000,4,0)),"",(VLOOKUP(B26,'KAYIT LİSTESİ'!$B$4:$H$1000,4,0)))</f>
        <v>37678</v>
      </c>
      <c r="E26" s="81" t="str">
        <f>IF(ISERROR(VLOOKUP(B26,'KAYIT LİSTESİ'!$B$4:$H$1000,5,0)),"",(VLOOKUP(B26,'KAYIT LİSTESİ'!$B$4:$H$1000,5,0)))</f>
        <v>ARDA TAŞBAŞ (F)</v>
      </c>
      <c r="F26" s="63" t="str">
        <f>IF(ISERROR(VLOOKUP(B26,'KAYIT LİSTESİ'!$B$4:$H$1000,6,0)),"",(VLOOKUP(B26,'KAYIT LİSTESİ'!$B$4:$H$1000,6,0)))</f>
        <v>İSTANBUL KÜLTÜR 2000 ORTA OKULU</v>
      </c>
      <c r="G26" s="275"/>
      <c r="H26" s="276"/>
      <c r="I26" s="275"/>
      <c r="J26" s="277"/>
      <c r="K26" s="275"/>
      <c r="L26" s="277"/>
      <c r="M26" s="275"/>
      <c r="N26" s="277"/>
      <c r="O26" s="275"/>
      <c r="P26" s="277"/>
      <c r="Q26" s="275"/>
      <c r="R26" s="277"/>
      <c r="S26" s="275"/>
      <c r="T26" s="277"/>
      <c r="U26" s="279"/>
      <c r="V26" s="278"/>
      <c r="W26" s="279"/>
      <c r="X26" s="278"/>
      <c r="Y26" s="279"/>
      <c r="Z26" s="276"/>
      <c r="AA26" s="275"/>
      <c r="AB26" s="276"/>
      <c r="AC26" s="275"/>
      <c r="AD26" s="276"/>
      <c r="AE26" s="275"/>
      <c r="AF26" s="276"/>
      <c r="AG26" s="275"/>
      <c r="AH26" s="276"/>
      <c r="AI26" s="275"/>
      <c r="AJ26" s="276"/>
      <c r="AK26" s="275"/>
      <c r="AL26" s="274" t="s">
        <v>330</v>
      </c>
      <c r="AM26" s="323">
        <f>IF(LEN(AL26)&gt;0,VLOOKUP(AL26,PUAN!$I$5:$J$110,2)-IF(COUNTIF(PUAN!$I$5:$J$110,AL26)=0,0,0)," ")</f>
        <v>0</v>
      </c>
      <c r="AN26" s="80"/>
      <c r="AS26" s="314"/>
      <c r="AT26" s="310"/>
    </row>
    <row r="27" spans="1:46" s="19" customFormat="1" ht="47.25" customHeight="1">
      <c r="A27" s="82" t="s">
        <v>504</v>
      </c>
      <c r="B27" s="203" t="s">
        <v>108</v>
      </c>
      <c r="C27" s="73" t="str">
        <f>IF(ISERROR(VLOOKUP(B27,'KAYIT LİSTESİ'!$B$4:$H$1000,2,0)),"",(VLOOKUP(B27,'KAYIT LİSTESİ'!$B$4:$H$1000,2,0)))</f>
        <v/>
      </c>
      <c r="D27" s="62" t="str">
        <f>IF(ISERROR(VLOOKUP(B27,'KAYIT LİSTESİ'!$B$4:$H$1000,4,0)),"",(VLOOKUP(B27,'KAYIT LİSTESİ'!$B$4:$H$1000,4,0)))</f>
        <v/>
      </c>
      <c r="E27" s="81" t="str">
        <f>IF(ISERROR(VLOOKUP(B27,'KAYIT LİSTESİ'!$B$4:$H$1000,5,0)),"",(VLOOKUP(B27,'KAYIT LİSTESİ'!$B$4:$H$1000,5,0)))</f>
        <v/>
      </c>
      <c r="F27" s="63" t="str">
        <f>IF(ISERROR(VLOOKUP(B27,'KAYIT LİSTESİ'!$B$4:$H$1000,6,0)),"",(VLOOKUP(B27,'KAYIT LİSTESİ'!$B$4:$H$1000,6,0)))</f>
        <v/>
      </c>
      <c r="G27" s="275"/>
      <c r="H27" s="276"/>
      <c r="I27" s="275"/>
      <c r="J27" s="277"/>
      <c r="K27" s="275"/>
      <c r="L27" s="277"/>
      <c r="M27" s="275"/>
      <c r="N27" s="277"/>
      <c r="O27" s="275"/>
      <c r="P27" s="277"/>
      <c r="Q27" s="275"/>
      <c r="R27" s="277"/>
      <c r="S27" s="275"/>
      <c r="T27" s="277"/>
      <c r="U27" s="279"/>
      <c r="V27" s="278"/>
      <c r="W27" s="279"/>
      <c r="X27" s="278"/>
      <c r="Y27" s="279"/>
      <c r="Z27" s="276"/>
      <c r="AA27" s="275"/>
      <c r="AB27" s="276"/>
      <c r="AC27" s="275"/>
      <c r="AD27" s="276"/>
      <c r="AE27" s="275"/>
      <c r="AF27" s="276"/>
      <c r="AG27" s="275"/>
      <c r="AH27" s="276"/>
      <c r="AI27" s="275"/>
      <c r="AJ27" s="276"/>
      <c r="AK27" s="275"/>
      <c r="AL27" s="274"/>
      <c r="AM27" s="323" t="str">
        <f>IF(LEN(AL27)&gt;0,VLOOKUP(AL27,PUAN!$I$5:$J$110,2)-IF(COUNTIF(PUAN!$I$5:$J$110,AL27)=0,0,0)," ")</f>
        <v xml:space="preserve"> </v>
      </c>
      <c r="AN27" s="80"/>
      <c r="AS27" s="314"/>
      <c r="AT27" s="310"/>
    </row>
    <row r="28" spans="1:46" s="19" customFormat="1" ht="47.25" customHeight="1">
      <c r="A28" s="82"/>
      <c r="B28" s="203" t="s">
        <v>109</v>
      </c>
      <c r="C28" s="73" t="str">
        <f>IF(ISERROR(VLOOKUP(B28,'KAYIT LİSTESİ'!$B$4:$H$1000,2,0)),"",(VLOOKUP(B28,'KAYIT LİSTESİ'!$B$4:$H$1000,2,0)))</f>
        <v/>
      </c>
      <c r="D28" s="62" t="str">
        <f>IF(ISERROR(VLOOKUP(B28,'KAYIT LİSTESİ'!$B$4:$H$1000,4,0)),"",(VLOOKUP(B28,'KAYIT LİSTESİ'!$B$4:$H$1000,4,0)))</f>
        <v/>
      </c>
      <c r="E28" s="81" t="str">
        <f>IF(ISERROR(VLOOKUP(B28,'KAYIT LİSTESİ'!$B$4:$H$1000,5,0)),"",(VLOOKUP(B28,'KAYIT LİSTESİ'!$B$4:$H$1000,5,0)))</f>
        <v/>
      </c>
      <c r="F28" s="63" t="str">
        <f>IF(ISERROR(VLOOKUP(B28,'KAYIT LİSTESİ'!$B$4:$H$1000,6,0)),"",(VLOOKUP(B28,'KAYIT LİSTESİ'!$B$4:$H$1000,6,0)))</f>
        <v/>
      </c>
      <c r="G28" s="275"/>
      <c r="H28" s="276"/>
      <c r="I28" s="275"/>
      <c r="J28" s="277"/>
      <c r="K28" s="275"/>
      <c r="L28" s="277"/>
      <c r="M28" s="275"/>
      <c r="N28" s="277"/>
      <c r="O28" s="275"/>
      <c r="P28" s="277"/>
      <c r="Q28" s="275"/>
      <c r="R28" s="277"/>
      <c r="S28" s="275"/>
      <c r="T28" s="277"/>
      <c r="U28" s="279"/>
      <c r="V28" s="278"/>
      <c r="W28" s="279"/>
      <c r="X28" s="278"/>
      <c r="Y28" s="279"/>
      <c r="Z28" s="276"/>
      <c r="AA28" s="275"/>
      <c r="AB28" s="276"/>
      <c r="AC28" s="275"/>
      <c r="AD28" s="276"/>
      <c r="AE28" s="275"/>
      <c r="AF28" s="276"/>
      <c r="AG28" s="275"/>
      <c r="AH28" s="276"/>
      <c r="AI28" s="275"/>
      <c r="AJ28" s="276"/>
      <c r="AK28" s="275"/>
      <c r="AL28" s="274"/>
      <c r="AM28" s="323" t="str">
        <f>IF(LEN(AL28)&gt;0,VLOOKUP(AL28,PUAN!$I$5:$J$110,2)-IF(COUNTIF(PUAN!$I$5:$J$110,AL28)=0,0,0)," ")</f>
        <v xml:space="preserve"> </v>
      </c>
      <c r="AN28" s="80"/>
      <c r="AS28" s="314"/>
      <c r="AT28" s="310"/>
    </row>
    <row r="29" spans="1:46" s="19" customFormat="1" ht="47.25" customHeight="1">
      <c r="A29" s="82"/>
      <c r="B29" s="203" t="s">
        <v>110</v>
      </c>
      <c r="C29" s="73" t="str">
        <f>IF(ISERROR(VLOOKUP(B29,'KAYIT LİSTESİ'!$B$4:$H$1000,2,0)),"",(VLOOKUP(B29,'KAYIT LİSTESİ'!$B$4:$H$1000,2,0)))</f>
        <v/>
      </c>
      <c r="D29" s="62" t="str">
        <f>IF(ISERROR(VLOOKUP(B29,'KAYIT LİSTESİ'!$B$4:$H$1000,4,0)),"",(VLOOKUP(B29,'KAYIT LİSTESİ'!$B$4:$H$1000,4,0)))</f>
        <v/>
      </c>
      <c r="E29" s="81" t="str">
        <f>IF(ISERROR(VLOOKUP(B29,'KAYIT LİSTESİ'!$B$4:$H$1000,5,0)),"",(VLOOKUP(B29,'KAYIT LİSTESİ'!$B$4:$H$1000,5,0)))</f>
        <v/>
      </c>
      <c r="F29" s="63" t="str">
        <f>IF(ISERROR(VLOOKUP(B29,'KAYIT LİSTESİ'!$B$4:$H$1000,6,0)),"",(VLOOKUP(B29,'KAYIT LİSTESİ'!$B$4:$H$1000,6,0)))</f>
        <v/>
      </c>
      <c r="G29" s="275"/>
      <c r="H29" s="276"/>
      <c r="I29" s="275"/>
      <c r="J29" s="277"/>
      <c r="K29" s="275"/>
      <c r="L29" s="277"/>
      <c r="M29" s="275"/>
      <c r="N29" s="277"/>
      <c r="O29" s="275"/>
      <c r="P29" s="277"/>
      <c r="Q29" s="275"/>
      <c r="R29" s="277"/>
      <c r="S29" s="275"/>
      <c r="T29" s="277"/>
      <c r="U29" s="279"/>
      <c r="V29" s="278"/>
      <c r="W29" s="279"/>
      <c r="X29" s="278"/>
      <c r="Y29" s="279"/>
      <c r="Z29" s="276"/>
      <c r="AA29" s="275"/>
      <c r="AB29" s="276"/>
      <c r="AC29" s="275"/>
      <c r="AD29" s="276"/>
      <c r="AE29" s="275"/>
      <c r="AF29" s="276"/>
      <c r="AG29" s="275"/>
      <c r="AH29" s="276"/>
      <c r="AI29" s="275"/>
      <c r="AJ29" s="276"/>
      <c r="AK29" s="275"/>
      <c r="AL29" s="274"/>
      <c r="AM29" s="323" t="str">
        <f>IF(LEN(AL29)&gt;0,VLOOKUP(AL29,PUAN!$I$5:$J$110,2)-IF(COUNTIF(PUAN!$I$5:$J$110,AL29)=0,0,0)," ")</f>
        <v xml:space="preserve"> </v>
      </c>
      <c r="AN29" s="80"/>
      <c r="AS29" s="314"/>
      <c r="AT29" s="310"/>
    </row>
    <row r="30" spans="1:46" s="19" customFormat="1" ht="47.25" customHeight="1">
      <c r="A30" s="82"/>
      <c r="B30" s="203" t="s">
        <v>111</v>
      </c>
      <c r="C30" s="73" t="str">
        <f>IF(ISERROR(VLOOKUP(B30,'KAYIT LİSTESİ'!$B$4:$H$1000,2,0)),"",(VLOOKUP(B30,'KAYIT LİSTESİ'!$B$4:$H$1000,2,0)))</f>
        <v/>
      </c>
      <c r="D30" s="62" t="str">
        <f>IF(ISERROR(VLOOKUP(B30,'KAYIT LİSTESİ'!$B$4:$H$1000,4,0)),"",(VLOOKUP(B30,'KAYIT LİSTESİ'!$B$4:$H$1000,4,0)))</f>
        <v/>
      </c>
      <c r="E30" s="81" t="str">
        <f>IF(ISERROR(VLOOKUP(B30,'KAYIT LİSTESİ'!$B$4:$H$1000,5,0)),"",(VLOOKUP(B30,'KAYIT LİSTESİ'!$B$4:$H$1000,5,0)))</f>
        <v/>
      </c>
      <c r="F30" s="63" t="str">
        <f>IF(ISERROR(VLOOKUP(B30,'KAYIT LİSTESİ'!$B$4:$H$1000,6,0)),"",(VLOOKUP(B30,'KAYIT LİSTESİ'!$B$4:$H$1000,6,0)))</f>
        <v/>
      </c>
      <c r="G30" s="275"/>
      <c r="H30" s="276"/>
      <c r="I30" s="275"/>
      <c r="J30" s="277"/>
      <c r="K30" s="275"/>
      <c r="L30" s="277"/>
      <c r="M30" s="275"/>
      <c r="N30" s="277"/>
      <c r="O30" s="275"/>
      <c r="P30" s="277"/>
      <c r="Q30" s="275"/>
      <c r="R30" s="277"/>
      <c r="S30" s="275"/>
      <c r="T30" s="277"/>
      <c r="U30" s="279"/>
      <c r="V30" s="278"/>
      <c r="W30" s="279"/>
      <c r="X30" s="278"/>
      <c r="Y30" s="279"/>
      <c r="Z30" s="276"/>
      <c r="AA30" s="275"/>
      <c r="AB30" s="276"/>
      <c r="AC30" s="275"/>
      <c r="AD30" s="276"/>
      <c r="AE30" s="275"/>
      <c r="AF30" s="276"/>
      <c r="AG30" s="275"/>
      <c r="AH30" s="276"/>
      <c r="AI30" s="275"/>
      <c r="AJ30" s="276"/>
      <c r="AK30" s="275"/>
      <c r="AL30" s="274"/>
      <c r="AM30" s="323" t="str">
        <f>IF(LEN(AL30)&gt;0,VLOOKUP(AL30,PUAN!$I$5:$J$110,2)-IF(COUNTIF(PUAN!$I$5:$J$110,AL30)=0,0,0)," ")</f>
        <v xml:space="preserve"> </v>
      </c>
      <c r="AN30" s="80"/>
      <c r="AS30" s="314"/>
      <c r="AT30" s="310"/>
    </row>
    <row r="31" spans="1:46" s="19" customFormat="1" ht="47.25" customHeight="1">
      <c r="A31" s="82"/>
      <c r="B31" s="203" t="s">
        <v>112</v>
      </c>
      <c r="C31" s="73" t="str">
        <f>IF(ISERROR(VLOOKUP(B31,'KAYIT LİSTESİ'!$B$4:$H$1000,2,0)),"",(VLOOKUP(B31,'KAYIT LİSTESİ'!$B$4:$H$1000,2,0)))</f>
        <v/>
      </c>
      <c r="D31" s="62" t="str">
        <f>IF(ISERROR(VLOOKUP(B31,'KAYIT LİSTESİ'!$B$4:$H$1000,4,0)),"",(VLOOKUP(B31,'KAYIT LİSTESİ'!$B$4:$H$1000,4,0)))</f>
        <v/>
      </c>
      <c r="E31" s="81" t="str">
        <f>IF(ISERROR(VLOOKUP(B31,'KAYIT LİSTESİ'!$B$4:$H$1000,5,0)),"",(VLOOKUP(B31,'KAYIT LİSTESİ'!$B$4:$H$1000,5,0)))</f>
        <v/>
      </c>
      <c r="F31" s="63" t="str">
        <f>IF(ISERROR(VLOOKUP(B31,'KAYIT LİSTESİ'!$B$4:$H$1000,6,0)),"",(VLOOKUP(B31,'KAYIT LİSTESİ'!$B$4:$H$1000,6,0)))</f>
        <v/>
      </c>
      <c r="G31" s="275"/>
      <c r="H31" s="276"/>
      <c r="I31" s="275"/>
      <c r="J31" s="277"/>
      <c r="K31" s="275"/>
      <c r="L31" s="277"/>
      <c r="M31" s="275"/>
      <c r="N31" s="277"/>
      <c r="O31" s="275"/>
      <c r="P31" s="277"/>
      <c r="Q31" s="275"/>
      <c r="R31" s="277"/>
      <c r="S31" s="275"/>
      <c r="T31" s="277"/>
      <c r="U31" s="279"/>
      <c r="V31" s="278"/>
      <c r="W31" s="279"/>
      <c r="X31" s="278"/>
      <c r="Y31" s="279"/>
      <c r="Z31" s="276"/>
      <c r="AA31" s="275"/>
      <c r="AB31" s="276"/>
      <c r="AC31" s="275"/>
      <c r="AD31" s="276"/>
      <c r="AE31" s="275"/>
      <c r="AF31" s="276"/>
      <c r="AG31" s="275"/>
      <c r="AH31" s="276"/>
      <c r="AI31" s="275"/>
      <c r="AJ31" s="276"/>
      <c r="AK31" s="275"/>
      <c r="AL31" s="274"/>
      <c r="AM31" s="323" t="str">
        <f>IF(LEN(AL31)&gt;0,VLOOKUP(AL31,PUAN!$I$5:$J$110,2)-IF(COUNTIF(PUAN!$I$5:$J$110,AL31)=0,0,0)," ")</f>
        <v xml:space="preserve"> </v>
      </c>
      <c r="AN31" s="80"/>
      <c r="AS31" s="314"/>
      <c r="AT31" s="310"/>
    </row>
    <row r="32" spans="1:46" s="19" customFormat="1" ht="47.25" customHeight="1">
      <c r="A32" s="82"/>
      <c r="B32" s="203" t="s">
        <v>113</v>
      </c>
      <c r="C32" s="73" t="str">
        <f>IF(ISERROR(VLOOKUP(B32,'KAYIT LİSTESİ'!$B$4:$H$1000,2,0)),"",(VLOOKUP(B32,'KAYIT LİSTESİ'!$B$4:$H$1000,2,0)))</f>
        <v/>
      </c>
      <c r="D32" s="62" t="str">
        <f>IF(ISERROR(VLOOKUP(B32,'KAYIT LİSTESİ'!$B$4:$H$1000,4,0)),"",(VLOOKUP(B32,'KAYIT LİSTESİ'!$B$4:$H$1000,4,0)))</f>
        <v/>
      </c>
      <c r="E32" s="81" t="str">
        <f>IF(ISERROR(VLOOKUP(B32,'KAYIT LİSTESİ'!$B$4:$H$1000,5,0)),"",(VLOOKUP(B32,'KAYIT LİSTESİ'!$B$4:$H$1000,5,0)))</f>
        <v/>
      </c>
      <c r="F32" s="63" t="str">
        <f>IF(ISERROR(VLOOKUP(B32,'KAYIT LİSTESİ'!$B$4:$H$1000,6,0)),"",(VLOOKUP(B32,'KAYIT LİSTESİ'!$B$4:$H$1000,6,0)))</f>
        <v/>
      </c>
      <c r="G32" s="275"/>
      <c r="H32" s="276"/>
      <c r="I32" s="275"/>
      <c r="J32" s="277"/>
      <c r="K32" s="275"/>
      <c r="L32" s="277"/>
      <c r="M32" s="275"/>
      <c r="N32" s="277"/>
      <c r="O32" s="275"/>
      <c r="P32" s="277"/>
      <c r="Q32" s="275"/>
      <c r="R32" s="277"/>
      <c r="S32" s="275"/>
      <c r="T32" s="277"/>
      <c r="U32" s="279"/>
      <c r="V32" s="278"/>
      <c r="W32" s="279"/>
      <c r="X32" s="278"/>
      <c r="Y32" s="279"/>
      <c r="Z32" s="276"/>
      <c r="AA32" s="275"/>
      <c r="AB32" s="276"/>
      <c r="AC32" s="275"/>
      <c r="AD32" s="276"/>
      <c r="AE32" s="275"/>
      <c r="AF32" s="276"/>
      <c r="AG32" s="275"/>
      <c r="AH32" s="276"/>
      <c r="AI32" s="275"/>
      <c r="AJ32" s="276"/>
      <c r="AK32" s="275"/>
      <c r="AL32" s="274"/>
      <c r="AM32" s="323" t="str">
        <f>IF(LEN(AL32)&gt;0,VLOOKUP(AL32,PUAN!$I$5:$J$110,2)-IF(COUNTIF(PUAN!$I$5:$J$110,AL32)=0,0,0)," ")</f>
        <v xml:space="preserve"> </v>
      </c>
      <c r="AN32" s="80"/>
      <c r="AS32" s="314"/>
      <c r="AT32" s="310"/>
    </row>
    <row r="33" spans="1:46" ht="9" customHeight="1">
      <c r="E33" s="59"/>
    </row>
    <row r="34" spans="1:46" s="87" customFormat="1">
      <c r="A34" s="83" t="s">
        <v>23</v>
      </c>
      <c r="B34" s="83"/>
      <c r="C34" s="83"/>
      <c r="D34" s="84"/>
      <c r="E34" s="85"/>
      <c r="F34" s="86" t="s">
        <v>0</v>
      </c>
      <c r="H34" s="87" t="s">
        <v>1</v>
      </c>
      <c r="K34" s="87" t="s">
        <v>2</v>
      </c>
      <c r="AL34" s="88" t="s">
        <v>3</v>
      </c>
      <c r="AM34" s="86"/>
      <c r="AN34" s="86"/>
      <c r="AS34" s="314"/>
      <c r="AT34" s="310"/>
    </row>
    <row r="35" spans="1:46">
      <c r="E35" s="59"/>
    </row>
    <row r="36" spans="1:46">
      <c r="E36" s="59"/>
    </row>
    <row r="37" spans="1:46">
      <c r="E37" s="59"/>
    </row>
    <row r="113" spans="45:46" ht="22.5" customHeight="1">
      <c r="AS113" s="315"/>
      <c r="AT113" s="311"/>
    </row>
    <row r="114" spans="45:46" ht="22.5" customHeight="1">
      <c r="AS114" s="315"/>
      <c r="AT114" s="311"/>
    </row>
    <row r="115" spans="45:46" ht="22.5" customHeight="1">
      <c r="AS115" s="315"/>
      <c r="AT115" s="311"/>
    </row>
    <row r="116" spans="45:46" ht="22.5" customHeight="1">
      <c r="AS116" s="315"/>
      <c r="AT116" s="311"/>
    </row>
    <row r="117" spans="45:46" ht="22.5" customHeight="1">
      <c r="AS117" s="315"/>
      <c r="AT117" s="311"/>
    </row>
    <row r="118" spans="45:46" ht="22.5" customHeight="1">
      <c r="AS118" s="315"/>
      <c r="AT118" s="311"/>
    </row>
    <row r="119" spans="45:46" ht="22.5" customHeight="1">
      <c r="AS119" s="315"/>
      <c r="AT119" s="311"/>
    </row>
    <row r="120" spans="45:46" ht="22.5" customHeight="1">
      <c r="AS120" s="315"/>
      <c r="AT120" s="311"/>
    </row>
    <row r="121" spans="45:46" ht="22.5" customHeight="1">
      <c r="AS121" s="315"/>
      <c r="AT121" s="311"/>
    </row>
    <row r="122" spans="45:46" ht="22.5" customHeight="1">
      <c r="AS122" s="315"/>
      <c r="AT122" s="311"/>
    </row>
    <row r="123" spans="45:46" ht="22.5" customHeight="1">
      <c r="AS123" s="315"/>
      <c r="AT123" s="311"/>
    </row>
    <row r="124" spans="45:46" ht="22.5" customHeight="1">
      <c r="AS124" s="315"/>
      <c r="AT124" s="311"/>
    </row>
    <row r="125" spans="45:46" ht="22.5" customHeight="1">
      <c r="AS125" s="315"/>
      <c r="AT125" s="311"/>
    </row>
    <row r="126" spans="45:46" ht="22.5" customHeight="1">
      <c r="AS126" s="315"/>
      <c r="AT126" s="311"/>
    </row>
    <row r="127" spans="45:46" ht="22.5" customHeight="1">
      <c r="AS127" s="315"/>
      <c r="AT127" s="311"/>
    </row>
    <row r="128" spans="45:46" ht="22.5" customHeight="1">
      <c r="AS128" s="315"/>
      <c r="AT128" s="311"/>
    </row>
    <row r="129" spans="45:46" ht="22.5" customHeight="1">
      <c r="AS129" s="315"/>
      <c r="AT129" s="311"/>
    </row>
    <row r="130" spans="45:46" ht="22.5" customHeight="1">
      <c r="AS130" s="315"/>
      <c r="AT130" s="311"/>
    </row>
    <row r="131" spans="45:46" ht="22.5" customHeight="1">
      <c r="AS131" s="315"/>
      <c r="AT131" s="311"/>
    </row>
    <row r="132" spans="45:46" ht="22.5" customHeight="1">
      <c r="AS132" s="315"/>
      <c r="AT132" s="311"/>
    </row>
    <row r="133" spans="45:46" ht="22.5" customHeight="1">
      <c r="AS133" s="315"/>
      <c r="AT133" s="311"/>
    </row>
    <row r="134" spans="45:46" ht="22.5" customHeight="1">
      <c r="AS134" s="315"/>
      <c r="AT134" s="311"/>
    </row>
    <row r="135" spans="45:46" ht="22.5" customHeight="1">
      <c r="AS135" s="315"/>
      <c r="AT135" s="311"/>
    </row>
    <row r="136" spans="45:46" ht="22.5" customHeight="1">
      <c r="AS136" s="315"/>
      <c r="AT136" s="311"/>
    </row>
    <row r="137" spans="45:46" ht="22.5" customHeight="1">
      <c r="AS137" s="315"/>
      <c r="AT137" s="311"/>
    </row>
    <row r="140" spans="45:46">
      <c r="AS140" s="312"/>
      <c r="AT140" s="308"/>
    </row>
    <row r="141" spans="45:46" ht="22.5" customHeight="1">
      <c r="AS141" s="313"/>
      <c r="AT141" s="309"/>
    </row>
    <row r="142" spans="45:46" ht="22.5" customHeight="1">
      <c r="AS142" s="313"/>
      <c r="AT142" s="309"/>
    </row>
    <row r="143" spans="45:46">
      <c r="AS143" s="312"/>
      <c r="AT143" s="308"/>
    </row>
    <row r="144" spans="45:46">
      <c r="AS144" s="312"/>
      <c r="AT144" s="308"/>
    </row>
  </sheetData>
  <sortState ref="A20:AM22">
    <sortCondition descending="1" ref="AM20:AM22"/>
  </sortState>
  <mergeCells count="22">
    <mergeCell ref="A1:AN1"/>
    <mergeCell ref="A2:AN2"/>
    <mergeCell ref="A3:D3"/>
    <mergeCell ref="E3:F3"/>
    <mergeCell ref="AL6:AL7"/>
    <mergeCell ref="AM6:AM7"/>
    <mergeCell ref="AN6:AN7"/>
    <mergeCell ref="A4:D4"/>
    <mergeCell ref="A6:A7"/>
    <mergeCell ref="B6:B7"/>
    <mergeCell ref="C6:C7"/>
    <mergeCell ref="D6:D7"/>
    <mergeCell ref="E6:E7"/>
    <mergeCell ref="U4:V4"/>
    <mergeCell ref="W4:AN4"/>
    <mergeCell ref="G6:AK6"/>
    <mergeCell ref="U3:V3"/>
    <mergeCell ref="F6:F7"/>
    <mergeCell ref="E4:F4"/>
    <mergeCell ref="AL5:AN5"/>
    <mergeCell ref="W3:AN3"/>
    <mergeCell ref="M3:P3"/>
  </mergeCells>
  <conditionalFormatting sqref="F1:F1048576">
    <cfRule type="containsText" dxfId="137" priority="2" stopIfTrue="1" operator="containsText" text="FERDİ">
      <formula>NOT(ISERROR(SEARCH("FERDİ",F1)))</formula>
    </cfRule>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4" orientation="landscape" r:id="rId1"/>
  <headerFooter scaleWithDoc="0" alignWithMargins="0"/>
  <ignoredErrors>
    <ignoredError sqref="E3:E4 A2 AL5 W4" unlockedFormula="1"/>
  </ignoredErrors>
  <drawing r:id="rId2"/>
</worksheet>
</file>

<file path=xl/worksheets/sheet7.xml><?xml version="1.0" encoding="utf-8"?>
<worksheet xmlns="http://schemas.openxmlformats.org/spreadsheetml/2006/main" xmlns:r="http://schemas.openxmlformats.org/officeDocument/2006/relationships">
  <sheetPr codeName="Sayfa7">
    <tabColor rgb="FF7030A0"/>
  </sheetPr>
  <dimension ref="A1:Q1493"/>
  <sheetViews>
    <sheetView view="pageBreakPreview" topLeftCell="A4" zoomScale="106" zoomScaleNormal="100" zoomScaleSheetLayoutView="106" workbookViewId="0">
      <selection activeCell="H12" sqref="H12"/>
    </sheetView>
  </sheetViews>
  <sheetFormatPr defaultRowHeight="12.75"/>
  <cols>
    <col min="1" max="1" width="6" style="102" customWidth="1"/>
    <col min="2" max="2" width="16.7109375" style="102" hidden="1" customWidth="1"/>
    <col min="3" max="3" width="7" style="102" customWidth="1"/>
    <col min="4" max="4" width="13.5703125" style="103" customWidth="1"/>
    <col min="5" max="5" width="15.85546875" style="102" bestFit="1" customWidth="1"/>
    <col min="6" max="6" width="31.28515625" style="3" customWidth="1"/>
    <col min="7" max="9" width="10.85546875" style="3" customWidth="1"/>
    <col min="10" max="10" width="10.7109375" style="3" customWidth="1"/>
    <col min="11" max="11" width="9.140625" style="104" customWidth="1"/>
    <col min="12" max="12" width="8.42578125" style="102" customWidth="1"/>
    <col min="13" max="13" width="10.140625" style="3" customWidth="1"/>
    <col min="14" max="15" width="9.140625" style="3"/>
    <col min="16" max="16" width="6" style="317" bestFit="1" customWidth="1"/>
    <col min="17" max="17" width="5.5703125" style="316" bestFit="1" customWidth="1"/>
    <col min="18" max="16384" width="9.140625" style="3"/>
  </cols>
  <sheetData>
    <row r="1" spans="1:17" ht="48.75" customHeight="1">
      <c r="A1" s="509" t="str">
        <f>'YARIŞMA BİLGİLERİ'!A2:K2</f>
        <v>Gençlik ve Spor Bakanlığı
Spor Genel Müdürlüğü
Spor Faaliyetleri Daire Başkanlığı</v>
      </c>
      <c r="B1" s="509"/>
      <c r="C1" s="509"/>
      <c r="D1" s="509"/>
      <c r="E1" s="509"/>
      <c r="F1" s="509"/>
      <c r="G1" s="509"/>
      <c r="H1" s="509"/>
      <c r="I1" s="509"/>
      <c r="J1" s="509"/>
      <c r="K1" s="509"/>
      <c r="L1" s="509"/>
      <c r="M1" s="509"/>
    </row>
    <row r="2" spans="1:17" ht="25.5" customHeight="1">
      <c r="A2" s="510" t="str">
        <f>'YARIŞMA BİLGİLERİ'!A14:K14</f>
        <v>2014-15 Öğretim Yılı Okullararası Puanlı  Atletizm Grup Yarışmaları</v>
      </c>
      <c r="B2" s="510"/>
      <c r="C2" s="510"/>
      <c r="D2" s="510"/>
      <c r="E2" s="510"/>
      <c r="F2" s="510"/>
      <c r="G2" s="510"/>
      <c r="H2" s="510"/>
      <c r="I2" s="510"/>
      <c r="J2" s="510"/>
      <c r="K2" s="510"/>
      <c r="L2" s="510"/>
      <c r="M2" s="510"/>
    </row>
    <row r="3" spans="1:17" s="4" customFormat="1" ht="27" customHeight="1">
      <c r="A3" s="517" t="s">
        <v>70</v>
      </c>
      <c r="B3" s="517"/>
      <c r="C3" s="517"/>
      <c r="D3" s="518" t="str">
        <f>'YARIŞMA PROGRAMI'!C9</f>
        <v>Fırlatma Topu</v>
      </c>
      <c r="E3" s="518"/>
      <c r="F3" s="221" t="s">
        <v>67</v>
      </c>
      <c r="G3" s="514">
        <f>'YARIŞMA PROGRAMI'!D9</f>
        <v>6000</v>
      </c>
      <c r="H3" s="514"/>
      <c r="I3" s="224"/>
      <c r="J3" s="332"/>
      <c r="K3" s="332"/>
      <c r="L3" s="332"/>
      <c r="M3" s="332"/>
      <c r="P3" s="317"/>
      <c r="Q3" s="316"/>
    </row>
    <row r="4" spans="1:17" s="4" customFormat="1" ht="17.25" customHeight="1">
      <c r="A4" s="512" t="s">
        <v>71</v>
      </c>
      <c r="B4" s="512"/>
      <c r="C4" s="512"/>
      <c r="D4" s="515" t="str">
        <f>'YARIŞMA BİLGİLERİ'!F21</f>
        <v>Küçük Erkek</v>
      </c>
      <c r="E4" s="515"/>
      <c r="F4" s="106"/>
      <c r="G4" s="233"/>
      <c r="H4" s="233"/>
      <c r="I4" s="226" t="s">
        <v>69</v>
      </c>
      <c r="J4" s="513" t="str">
        <f>'YARIŞMA PROGRAMI'!B9</f>
        <v>25 Nisan 2015 - 11.00</v>
      </c>
      <c r="K4" s="513"/>
      <c r="L4" s="513"/>
      <c r="M4" s="233"/>
      <c r="P4" s="317"/>
      <c r="Q4" s="316"/>
    </row>
    <row r="5" spans="1:17" ht="15" customHeight="1">
      <c r="A5" s="5"/>
      <c r="B5" s="5"/>
      <c r="C5" s="5"/>
      <c r="D5" s="9"/>
      <c r="E5" s="6"/>
      <c r="F5" s="7"/>
      <c r="G5" s="8"/>
      <c r="H5" s="8"/>
      <c r="I5" s="8"/>
      <c r="J5" s="8"/>
      <c r="K5" s="521">
        <f ca="1">NOW()</f>
        <v>42120.560325810184</v>
      </c>
      <c r="L5" s="521"/>
    </row>
    <row r="6" spans="1:17" ht="15.75">
      <c r="A6" s="511" t="s">
        <v>6</v>
      </c>
      <c r="B6" s="511"/>
      <c r="C6" s="516" t="s">
        <v>52</v>
      </c>
      <c r="D6" s="516" t="s">
        <v>73</v>
      </c>
      <c r="E6" s="511" t="s">
        <v>7</v>
      </c>
      <c r="F6" s="511" t="s">
        <v>160</v>
      </c>
      <c r="G6" s="522" t="s">
        <v>328</v>
      </c>
      <c r="H6" s="522"/>
      <c r="I6" s="522"/>
      <c r="J6" s="522"/>
      <c r="K6" s="508" t="s">
        <v>8</v>
      </c>
      <c r="L6" s="508" t="s">
        <v>119</v>
      </c>
      <c r="M6" s="508" t="s">
        <v>9</v>
      </c>
    </row>
    <row r="7" spans="1:17" ht="21" customHeight="1">
      <c r="A7" s="511"/>
      <c r="B7" s="511"/>
      <c r="C7" s="516"/>
      <c r="D7" s="516"/>
      <c r="E7" s="511"/>
      <c r="F7" s="511"/>
      <c r="G7" s="220">
        <v>1</v>
      </c>
      <c r="H7" s="220">
        <v>2</v>
      </c>
      <c r="I7" s="220">
        <v>3</v>
      </c>
      <c r="J7" s="220">
        <v>4</v>
      </c>
      <c r="K7" s="508"/>
      <c r="L7" s="508"/>
      <c r="M7" s="508"/>
    </row>
    <row r="8" spans="1:17" s="96" customFormat="1" ht="24" customHeight="1" thickBot="1">
      <c r="A8" s="398">
        <v>1</v>
      </c>
      <c r="B8" s="399" t="s">
        <v>216</v>
      </c>
      <c r="C8" s="400">
        <f>IF(ISERROR(VLOOKUP(B8,'KAYIT LİSTESİ'!$B$4:$H$1000,2,0)),"",(VLOOKUP(B8,'KAYIT LİSTESİ'!$B$4:$H$1000,2,0)))</f>
        <v>69</v>
      </c>
      <c r="D8" s="401">
        <f>IF(ISERROR(VLOOKUP(B8,'KAYIT LİSTESİ'!$B$4:$H$1000,4,0)),"",(VLOOKUP(B8,'KAYIT LİSTESİ'!$B$4:$H$1000,4,0)))</f>
        <v>37711</v>
      </c>
      <c r="E8" s="402" t="str">
        <f>IF(ISERROR(VLOOKUP(B8,'KAYIT LİSTESİ'!$B$4:$H$1000,5,0)),"",(VLOOKUP(B8,'KAYIT LİSTESİ'!$B$4:$H$1000,5,0)))</f>
        <v>JAMSHID NASIMI (F)</v>
      </c>
      <c r="F8" s="402" t="str">
        <f>IF(ISERROR(VLOOKUP(B8,'KAYIT LİSTESİ'!$B$4:$H$1000,6,0)),"",(VLOOKUP(B8,'KAYIT LİSTESİ'!$B$4:$H$1000,6,0)))</f>
        <v>İSTANBUL BAKIRKÖY FATİH O.O</v>
      </c>
      <c r="G8" s="403">
        <v>6927</v>
      </c>
      <c r="H8" s="403">
        <v>7098</v>
      </c>
      <c r="I8" s="403">
        <v>6938</v>
      </c>
      <c r="J8" s="404">
        <v>6861</v>
      </c>
      <c r="K8" s="405">
        <f t="shared" ref="K8:K22" si="0">IF(COUNT(G8:J8)=0,"",MAX(G8:J8))</f>
        <v>7098</v>
      </c>
      <c r="L8" s="406" t="s">
        <v>504</v>
      </c>
      <c r="M8" s="329"/>
      <c r="P8" s="317"/>
      <c r="Q8" s="316"/>
    </row>
    <row r="9" spans="1:17" s="96" customFormat="1" ht="24" customHeight="1">
      <c r="A9" s="389">
        <v>2</v>
      </c>
      <c r="B9" s="390" t="s">
        <v>206</v>
      </c>
      <c r="C9" s="391">
        <f>IF(ISERROR(VLOOKUP(B9,'KAYIT LİSTESİ'!$B$4:$H$1000,2,0)),"",(VLOOKUP(B9,'KAYIT LİSTESİ'!$B$4:$H$1000,2,0)))</f>
        <v>60</v>
      </c>
      <c r="D9" s="392">
        <f>IF(ISERROR(VLOOKUP(B9,'KAYIT LİSTESİ'!$B$4:$H$1000,4,0)),"",(VLOOKUP(B9,'KAYIT LİSTESİ'!$B$4:$H$1000,4,0)))</f>
        <v>37706</v>
      </c>
      <c r="E9" s="393" t="str">
        <f>IF(ISERROR(VLOOKUP(B9,'KAYIT LİSTESİ'!$B$4:$H$1000,5,0)),"",(VLOOKUP(B9,'KAYIT LİSTESİ'!$B$4:$H$1000,5,0)))</f>
        <v>FERDİ KÖROĞLU</v>
      </c>
      <c r="F9" s="393" t="str">
        <f>IF(ISERROR(VLOOKUP(B9,'KAYIT LİSTESİ'!$B$4:$H$1000,6,0)),"",(VLOOKUP(B9,'KAYIT LİSTESİ'!$B$4:$H$1000,6,0)))</f>
        <v>ÇORLU ORTAOKULU</v>
      </c>
      <c r="G9" s="394">
        <v>5757</v>
      </c>
      <c r="H9" s="394">
        <v>5031</v>
      </c>
      <c r="I9" s="394">
        <v>5484</v>
      </c>
      <c r="J9" s="395">
        <v>5606</v>
      </c>
      <c r="K9" s="396">
        <f t="shared" si="0"/>
        <v>5757</v>
      </c>
      <c r="L9" s="397">
        <f>IF(LEN(K9)&gt;0,VLOOKUP(K9,PUAN!K9:L114,2)-IF(COUNTIF(PUAN!K9:L114,K9)=0,0,0),"")</f>
        <v>49</v>
      </c>
      <c r="M9" s="329"/>
      <c r="P9" s="317"/>
      <c r="Q9" s="316"/>
    </row>
    <row r="10" spans="1:17" s="96" customFormat="1" ht="24" customHeight="1">
      <c r="A10" s="108">
        <v>3</v>
      </c>
      <c r="B10" s="109" t="s">
        <v>213</v>
      </c>
      <c r="C10" s="110">
        <f>IF(ISERROR(VLOOKUP(B10,'KAYIT LİSTESİ'!$B$4:$H$1000,2,0)),"",(VLOOKUP(B10,'KAYIT LİSTESİ'!$B$4:$H$1000,2,0)))</f>
        <v>54</v>
      </c>
      <c r="D10" s="111" t="str">
        <f>IF(ISERROR(VLOOKUP(B10,'KAYIT LİSTESİ'!$B$4:$H$1000,4,0)),"",(VLOOKUP(B10,'KAYIT LİSTESİ'!$B$4:$H$1000,4,0)))</f>
        <v>07.07.2003</v>
      </c>
      <c r="E10" s="246" t="str">
        <f>IF(ISERROR(VLOOKUP(B10,'KAYIT LİSTESİ'!$B$4:$H$1000,5,0)),"",(VLOOKUP(B10,'KAYIT LİSTESİ'!$B$4:$H$1000,5,0)))</f>
        <v>CANER KARACA</v>
      </c>
      <c r="F10" s="246" t="str">
        <f>IF(ISERROR(VLOOKUP(B10,'KAYIT LİSTESİ'!$B$4:$H$1000,6,0)),"",(VLOOKUP(B10,'KAYIT LİSTESİ'!$B$4:$H$1000,6,0)))</f>
        <v>ZONGULDAK CENGİZ TOPEL ORTA OKULU</v>
      </c>
      <c r="G10" s="204">
        <v>5104</v>
      </c>
      <c r="H10" s="204">
        <v>5297</v>
      </c>
      <c r="I10" s="204">
        <v>5269</v>
      </c>
      <c r="J10" s="268">
        <v>5673</v>
      </c>
      <c r="K10" s="355">
        <f t="shared" si="0"/>
        <v>5673</v>
      </c>
      <c r="L10" s="356">
        <f>IF(LEN(K10)&gt;0,VLOOKUP(K10,PUAN!K16:L121,2)-IF(COUNTIF(PUAN!K16:L121,K10)=0,0,0),"")</f>
        <v>48</v>
      </c>
      <c r="M10" s="329"/>
      <c r="P10" s="317"/>
      <c r="Q10" s="316"/>
    </row>
    <row r="11" spans="1:17" s="96" customFormat="1" ht="24" customHeight="1">
      <c r="A11" s="108">
        <v>4</v>
      </c>
      <c r="B11" s="109" t="s">
        <v>214</v>
      </c>
      <c r="C11" s="110">
        <f>IF(ISERROR(VLOOKUP(B11,'KAYIT LİSTESİ'!$B$4:$H$1000,2,0)),"",(VLOOKUP(B11,'KAYIT LİSTESİ'!$B$4:$H$1000,2,0)))</f>
        <v>74</v>
      </c>
      <c r="D11" s="111">
        <f>IF(ISERROR(VLOOKUP(B11,'KAYIT LİSTESİ'!$B$4:$H$1000,4,0)),"",(VLOOKUP(B11,'KAYIT LİSTESİ'!$B$4:$H$1000,4,0)))</f>
        <v>37964</v>
      </c>
      <c r="E11" s="246" t="str">
        <f>IF(ISERROR(VLOOKUP(B11,'KAYIT LİSTESİ'!$B$4:$H$1000,5,0)),"",(VLOOKUP(B11,'KAYIT LİSTESİ'!$B$4:$H$1000,5,0)))</f>
        <v>RECEP ERKİN</v>
      </c>
      <c r="F11" s="246" t="str">
        <f>IF(ISERROR(VLOOKUP(B11,'KAYIT LİSTESİ'!$B$4:$H$1000,6,0)),"",(VLOOKUP(B11,'KAYIT LİSTESİ'!$B$4:$H$1000,6,0)))</f>
        <v>ESKİŞEHİR ŞEHİT ALİ GAFFAR OKKAN ORTAOKULU</v>
      </c>
      <c r="G11" s="204">
        <v>5604</v>
      </c>
      <c r="H11" s="204">
        <v>5148</v>
      </c>
      <c r="I11" s="204">
        <v>5502</v>
      </c>
      <c r="J11" s="268">
        <v>4941</v>
      </c>
      <c r="K11" s="355">
        <f t="shared" si="0"/>
        <v>5604</v>
      </c>
      <c r="L11" s="356">
        <f>IF(LEN(K11)&gt;0,VLOOKUP(K11,PUAN!K17:L122,2)-IF(COUNTIF(PUAN!K17:L122,K11)=0,0,0),"")</f>
        <v>47</v>
      </c>
      <c r="M11" s="329"/>
      <c r="P11" s="317"/>
      <c r="Q11" s="316"/>
    </row>
    <row r="12" spans="1:17" s="96" customFormat="1" ht="24" customHeight="1">
      <c r="A12" s="108">
        <v>5</v>
      </c>
      <c r="B12" s="109" t="s">
        <v>215</v>
      </c>
      <c r="C12" s="110">
        <f>IF(ISERROR(VLOOKUP(B12,'KAYIT LİSTESİ'!$B$4:$H$1000,2,0)),"",(VLOOKUP(B12,'KAYIT LİSTESİ'!$B$4:$H$1000,2,0)))</f>
        <v>68</v>
      </c>
      <c r="D12" s="111">
        <f>IF(ISERROR(VLOOKUP(B12,'KAYIT LİSTESİ'!$B$4:$H$1000,4,0)),"",(VLOOKUP(B12,'KAYIT LİSTESİ'!$B$4:$H$1000,4,0)))</f>
        <v>37623</v>
      </c>
      <c r="E12" s="246" t="str">
        <f>IF(ISERROR(VLOOKUP(B12,'KAYIT LİSTESİ'!$B$4:$H$1000,5,0)),"",(VLOOKUP(B12,'KAYIT LİSTESİ'!$B$4:$H$1000,5,0)))</f>
        <v>SERCAN KAYIN (F)</v>
      </c>
      <c r="F12" s="246" t="str">
        <f>IF(ISERROR(VLOOKUP(B12,'KAYIT LİSTESİ'!$B$4:$H$1000,6,0)),"",(VLOOKUP(B12,'KAYIT LİSTESİ'!$B$4:$H$1000,6,0)))</f>
        <v>MÜREFTE ORTA OKULU</v>
      </c>
      <c r="G12" s="204">
        <v>5420</v>
      </c>
      <c r="H12" s="204">
        <v>5298</v>
      </c>
      <c r="I12" s="204">
        <v>5525</v>
      </c>
      <c r="J12" s="268">
        <v>5053</v>
      </c>
      <c r="K12" s="355">
        <f t="shared" si="0"/>
        <v>5525</v>
      </c>
      <c r="L12" s="388" t="s">
        <v>504</v>
      </c>
      <c r="M12" s="329"/>
      <c r="P12" s="317"/>
      <c r="Q12" s="316"/>
    </row>
    <row r="13" spans="1:17" s="96" customFormat="1" ht="24" customHeight="1">
      <c r="A13" s="108">
        <v>6</v>
      </c>
      <c r="B13" s="109" t="s">
        <v>207</v>
      </c>
      <c r="C13" s="110">
        <f>IF(ISERROR(VLOOKUP(B13,'KAYIT LİSTESİ'!$B$4:$H$1000,2,0)),"",(VLOOKUP(B13,'KAYIT LİSTESİ'!$B$4:$H$1000,2,0)))</f>
        <v>33</v>
      </c>
      <c r="D13" s="111">
        <f>IF(ISERROR(VLOOKUP(B13,'KAYIT LİSTESİ'!$B$4:$H$1000,4,0)),"",(VLOOKUP(B13,'KAYIT LİSTESİ'!$B$4:$H$1000,4,0)))</f>
        <v>37806</v>
      </c>
      <c r="E13" s="246" t="str">
        <f>IF(ISERROR(VLOOKUP(B13,'KAYIT LİSTESİ'!$B$4:$H$1000,5,0)),"",(VLOOKUP(B13,'KAYIT LİSTESİ'!$B$4:$H$1000,5,0)))</f>
        <v>BUĞRA ÇARPIK</v>
      </c>
      <c r="F13" s="246" t="str">
        <f>IF(ISERROR(VLOOKUP(B13,'KAYIT LİSTESİ'!$B$4:$H$1000,6,0)),"",(VLOOKUP(B13,'KAYIT LİSTESİ'!$B$4:$H$1000,6,0)))</f>
        <v>EDİRNE KARAKASIM ORTAOKULU</v>
      </c>
      <c r="G13" s="204" t="s">
        <v>504</v>
      </c>
      <c r="H13" s="204">
        <v>5395</v>
      </c>
      <c r="I13" s="204">
        <v>5491</v>
      </c>
      <c r="J13" s="268">
        <v>5479</v>
      </c>
      <c r="K13" s="355">
        <f t="shared" si="0"/>
        <v>5491</v>
      </c>
      <c r="L13" s="356">
        <f>IF(LEN(K13)&gt;0,VLOOKUP(K13,PUAN!K10:L115,2)-IF(COUNTIF(PUAN!K10:L115,K13)=0,0,0),"")</f>
        <v>45</v>
      </c>
      <c r="M13" s="329"/>
      <c r="P13" s="317"/>
      <c r="Q13" s="316"/>
    </row>
    <row r="14" spans="1:17" s="96" customFormat="1" ht="24" customHeight="1">
      <c r="A14" s="108">
        <v>7</v>
      </c>
      <c r="B14" s="109" t="s">
        <v>211</v>
      </c>
      <c r="C14" s="110">
        <f>IF(ISERROR(VLOOKUP(B14,'KAYIT LİSTESİ'!$B$4:$H$1000,2,0)),"",(VLOOKUP(B14,'KAYIT LİSTESİ'!$B$4:$H$1000,2,0)))</f>
        <v>9</v>
      </c>
      <c r="D14" s="111">
        <f>IF(ISERROR(VLOOKUP(B14,'KAYIT LİSTESİ'!$B$4:$H$1000,4,0)),"",(VLOOKUP(B14,'KAYIT LİSTESİ'!$B$4:$H$1000,4,0)))</f>
        <v>37912</v>
      </c>
      <c r="E14" s="246" t="str">
        <f>IF(ISERROR(VLOOKUP(B14,'KAYIT LİSTESİ'!$B$4:$H$1000,5,0)),"",(VLOOKUP(B14,'KAYIT LİSTESİ'!$B$4:$H$1000,5,0)))</f>
        <v>BURAK BİRGÖL</v>
      </c>
      <c r="F14" s="246" t="str">
        <f>IF(ISERROR(VLOOKUP(B14,'KAYIT LİSTESİ'!$B$4:$H$1000,6,0)),"",(VLOOKUP(B14,'KAYIT LİSTESİ'!$B$4:$H$1000,6,0)))</f>
        <v>BOZÜYÜK YAVUZ SULTAN SELİM ORTAOKULU</v>
      </c>
      <c r="G14" s="204">
        <v>4837</v>
      </c>
      <c r="H14" s="204">
        <v>4913</v>
      </c>
      <c r="I14" s="204">
        <v>5015</v>
      </c>
      <c r="J14" s="268">
        <v>5228</v>
      </c>
      <c r="K14" s="355">
        <f t="shared" si="0"/>
        <v>5228</v>
      </c>
      <c r="L14" s="356">
        <f>IF(LEN(K14)&gt;0,VLOOKUP(K14,PUAN!K14:L119,2)-IF(COUNTIF(PUAN!K14:L119,K14)=0,0,0),"")</f>
        <v>41</v>
      </c>
      <c r="M14" s="329"/>
      <c r="P14" s="317"/>
      <c r="Q14" s="316"/>
    </row>
    <row r="15" spans="1:17" s="96" customFormat="1" ht="24" customHeight="1">
      <c r="A15" s="108">
        <v>8</v>
      </c>
      <c r="B15" s="109" t="s">
        <v>210</v>
      </c>
      <c r="C15" s="110">
        <f>IF(ISERROR(VLOOKUP(B15,'KAYIT LİSTESİ'!$B$4:$H$1000,2,0)),"",(VLOOKUP(B15,'KAYIT LİSTESİ'!$B$4:$H$1000,2,0)))</f>
        <v>49</v>
      </c>
      <c r="D15" s="111">
        <f>IF(ISERROR(VLOOKUP(B15,'KAYIT LİSTESİ'!$B$4:$H$1000,4,0)),"",(VLOOKUP(B15,'KAYIT LİSTESİ'!$B$4:$H$1000,4,0)))</f>
        <v>37785</v>
      </c>
      <c r="E15" s="246" t="str">
        <f>IF(ISERROR(VLOOKUP(B15,'KAYIT LİSTESİ'!$B$4:$H$1000,5,0)),"",(VLOOKUP(B15,'KAYIT LİSTESİ'!$B$4:$H$1000,5,0)))</f>
        <v>MUHAMMED ALİ UZUN</v>
      </c>
      <c r="F15" s="246" t="str">
        <f>IF(ISERROR(VLOOKUP(B15,'KAYIT LİSTESİ'!$B$4:$H$1000,6,0)),"",(VLOOKUP(B15,'KAYIT LİSTESİ'!$B$4:$H$1000,6,0)))</f>
        <v>KURTKÖY ANADOLU İMAM HATİP O.O.</v>
      </c>
      <c r="G15" s="204">
        <v>4970</v>
      </c>
      <c r="H15" s="204">
        <v>4986</v>
      </c>
      <c r="I15" s="204">
        <v>4535</v>
      </c>
      <c r="J15" s="268">
        <v>4762</v>
      </c>
      <c r="K15" s="355">
        <f t="shared" si="0"/>
        <v>4986</v>
      </c>
      <c r="L15" s="356">
        <f>IF(LEN(K15)&gt;0,VLOOKUP(K15,PUAN!K13:L118,2)-IF(COUNTIF(PUAN!K13:L118,K15)=0,0,0),"")</f>
        <v>38</v>
      </c>
      <c r="M15" s="329"/>
      <c r="P15" s="317"/>
      <c r="Q15" s="316"/>
    </row>
    <row r="16" spans="1:17" s="96" customFormat="1" ht="24" customHeight="1">
      <c r="A16" s="108">
        <v>9</v>
      </c>
      <c r="B16" s="109" t="s">
        <v>212</v>
      </c>
      <c r="C16" s="110">
        <f>IF(ISERROR(VLOOKUP(B16,'KAYIT LİSTESİ'!$B$4:$H$1000,2,0)),"",(VLOOKUP(B16,'KAYIT LİSTESİ'!$B$4:$H$1000,2,0)))</f>
        <v>79</v>
      </c>
      <c r="D16" s="111">
        <f>IF(ISERROR(VLOOKUP(B16,'KAYIT LİSTESİ'!$B$4:$H$1000,4,0)),"",(VLOOKUP(B16,'KAYIT LİSTESİ'!$B$4:$H$1000,4,0)))</f>
        <v>37645</v>
      </c>
      <c r="E16" s="246" t="str">
        <f>IF(ISERROR(VLOOKUP(B16,'KAYIT LİSTESİ'!$B$4:$H$1000,5,0)),"",(VLOOKUP(B16,'KAYIT LİSTESİ'!$B$4:$H$1000,5,0)))</f>
        <v>BERKAY AKGÜL</v>
      </c>
      <c r="F16" s="246" t="str">
        <f>IF(ISERROR(VLOOKUP(B16,'KAYIT LİSTESİ'!$B$4:$H$1000,6,0)),"",(VLOOKUP(B16,'KAYIT LİSTESİ'!$B$4:$H$1000,6,0)))</f>
        <v>KOCAELİ MUSTAFA NECATİ ORTAOKULU</v>
      </c>
      <c r="G16" s="204" t="s">
        <v>504</v>
      </c>
      <c r="H16" s="204">
        <v>4786</v>
      </c>
      <c r="I16" s="204">
        <v>4844</v>
      </c>
      <c r="J16" s="268">
        <v>4503</v>
      </c>
      <c r="K16" s="355">
        <f t="shared" si="0"/>
        <v>4844</v>
      </c>
      <c r="L16" s="356">
        <f>IF(LEN(K16)&gt;0,VLOOKUP(K16,PUAN!K15:L120,2)-IF(COUNTIF(PUAN!K15:L120,K16)=0,0,0),"")</f>
        <v>36</v>
      </c>
      <c r="M16" s="329"/>
      <c r="P16" s="317"/>
      <c r="Q16" s="316"/>
    </row>
    <row r="17" spans="1:17" s="96" customFormat="1" ht="24" customHeight="1">
      <c r="A17" s="108">
        <v>10</v>
      </c>
      <c r="B17" s="109" t="s">
        <v>208</v>
      </c>
      <c r="C17" s="110">
        <f>IF(ISERROR(VLOOKUP(B17,'KAYIT LİSTESİ'!$B$4:$H$1000,2,0)),"",(VLOOKUP(B17,'KAYIT LİSTESİ'!$B$4:$H$1000,2,0)))</f>
        <v>23</v>
      </c>
      <c r="D17" s="111">
        <f>IF(ISERROR(VLOOKUP(B17,'KAYIT LİSTESİ'!$B$4:$H$1000,4,0)),"",(VLOOKUP(B17,'KAYIT LİSTESİ'!$B$4:$H$1000,4,0)))</f>
        <v>37658</v>
      </c>
      <c r="E17" s="246" t="str">
        <f>IF(ISERROR(VLOOKUP(B17,'KAYIT LİSTESİ'!$B$4:$H$1000,5,0)),"",(VLOOKUP(B17,'KAYIT LİSTESİ'!$B$4:$H$1000,5,0)))</f>
        <v>BATUHAN EKŞİ</v>
      </c>
      <c r="F17" s="246" t="str">
        <f>IF(ISERROR(VLOOKUP(B17,'KAYIT LİSTESİ'!$B$4:$H$1000,6,0)),"",(VLOOKUP(B17,'KAYIT LİSTESİ'!$B$4:$H$1000,6,0)))</f>
        <v>İZMİR EVİN LEBLEBİCİOĞLU ORTAOKULU</v>
      </c>
      <c r="G17" s="204">
        <v>4455</v>
      </c>
      <c r="H17" s="204">
        <v>4668</v>
      </c>
      <c r="I17" s="204">
        <v>3936</v>
      </c>
      <c r="J17" s="268">
        <v>4817</v>
      </c>
      <c r="K17" s="355">
        <f t="shared" si="0"/>
        <v>4817</v>
      </c>
      <c r="L17" s="356">
        <f>IF(LEN(K17)&gt;0,VLOOKUP(K17,PUAN!K11:L116,2)-IF(COUNTIF(PUAN!K11:L116,K17)=0,0,0),"")</f>
        <v>35</v>
      </c>
      <c r="M17" s="329"/>
      <c r="P17" s="317"/>
      <c r="Q17" s="316"/>
    </row>
    <row r="18" spans="1:17" s="96" customFormat="1" ht="24" customHeight="1">
      <c r="A18" s="108">
        <v>11</v>
      </c>
      <c r="B18" s="109" t="s">
        <v>204</v>
      </c>
      <c r="C18" s="110">
        <f>IF(ISERROR(VLOOKUP(B18,'KAYIT LİSTESİ'!$B$4:$H$1000,2,0)),"",(VLOOKUP(B18,'KAYIT LİSTESİ'!$B$4:$H$1000,2,0)))</f>
        <v>29</v>
      </c>
      <c r="D18" s="111" t="str">
        <f>IF(ISERROR(VLOOKUP(B18,'KAYIT LİSTESİ'!$B$4:$H$1000,4,0)),"",(VLOOKUP(B18,'KAYIT LİSTESİ'!$B$4:$H$1000,4,0)))</f>
        <v>15.09.2003</v>
      </c>
      <c r="E18" s="246" t="str">
        <f>IF(ISERROR(VLOOKUP(B18,'KAYIT LİSTESİ'!$B$4:$H$1000,5,0)),"",(VLOOKUP(B18,'KAYIT LİSTESİ'!$B$4:$H$1000,5,0)))</f>
        <v>AYBERK KESKİN</v>
      </c>
      <c r="F18" s="246" t="str">
        <f>IF(ISERROR(VLOOKUP(B18,'KAYIT LİSTESİ'!$B$4:$H$1000,6,0)),"",(VLOOKUP(B18,'KAYIT LİSTESİ'!$B$4:$H$1000,6,0)))</f>
        <v>KIRKLARELİ CUMHURİYET ORTAOKULU</v>
      </c>
      <c r="G18" s="204">
        <v>4313</v>
      </c>
      <c r="H18" s="204">
        <v>4389</v>
      </c>
      <c r="I18" s="204">
        <v>3479</v>
      </c>
      <c r="J18" s="268">
        <v>4655</v>
      </c>
      <c r="K18" s="355">
        <f t="shared" si="0"/>
        <v>4655</v>
      </c>
      <c r="L18" s="356">
        <f>IF(LEN(K18)&gt;0,VLOOKUP(K18,PUAN!K7:L112,2)-IF(COUNTIF(PUAN!K7:L112,K18)=0,0,0),"")</f>
        <v>33</v>
      </c>
      <c r="M18" s="329"/>
      <c r="P18" s="317"/>
      <c r="Q18" s="316"/>
    </row>
    <row r="19" spans="1:17" s="96" customFormat="1" ht="24" customHeight="1">
      <c r="A19" s="108">
        <v>12</v>
      </c>
      <c r="B19" s="109" t="s">
        <v>209</v>
      </c>
      <c r="C19" s="110">
        <f>IF(ISERROR(VLOOKUP(B19,'KAYIT LİSTESİ'!$B$4:$H$1000,2,0)),"",(VLOOKUP(B19,'KAYIT LİSTESİ'!$B$4:$H$1000,2,0)))</f>
        <v>39</v>
      </c>
      <c r="D19" s="111">
        <f>IF(ISERROR(VLOOKUP(B19,'KAYIT LİSTESİ'!$B$4:$H$1000,4,0)),"",(VLOOKUP(B19,'KAYIT LİSTESİ'!$B$4:$H$1000,4,0)))</f>
        <v>1062003</v>
      </c>
      <c r="E19" s="246" t="str">
        <f>IF(ISERROR(VLOOKUP(B19,'KAYIT LİSTESİ'!$B$4:$H$1000,5,0)),"",(VLOOKUP(B19,'KAYIT LİSTESİ'!$B$4:$H$1000,5,0)))</f>
        <v>EMRE BALKAN</v>
      </c>
      <c r="F19" s="246" t="str">
        <f>IF(ISERROR(VLOOKUP(B19,'KAYIT LİSTESİ'!$B$4:$H$1000,6,0)),"",(VLOOKUP(B19,'KAYIT LİSTESİ'!$B$4:$H$1000,6,0)))</f>
        <v>BURSA ŞEHİT BAKIMCI ONBAŞI TOLGA TAŞTAN ORTAOKULU</v>
      </c>
      <c r="G19" s="204">
        <v>3811</v>
      </c>
      <c r="H19" s="204">
        <v>4382</v>
      </c>
      <c r="I19" s="204">
        <v>4553</v>
      </c>
      <c r="J19" s="268">
        <v>4048</v>
      </c>
      <c r="K19" s="355">
        <f t="shared" si="0"/>
        <v>4553</v>
      </c>
      <c r="L19" s="356">
        <f>IF(LEN(K19)&gt;0,VLOOKUP(K19,PUAN!K12:L117,2)-IF(COUNTIF(PUAN!K12:L117,K19)=0,0,0),"")</f>
        <v>32</v>
      </c>
      <c r="M19" s="329"/>
      <c r="P19" s="317"/>
      <c r="Q19" s="316"/>
    </row>
    <row r="20" spans="1:17" s="96" customFormat="1" ht="24" customHeight="1">
      <c r="A20" s="108">
        <v>13</v>
      </c>
      <c r="B20" s="109" t="s">
        <v>205</v>
      </c>
      <c r="C20" s="110">
        <f>IF(ISERROR(VLOOKUP(B20,'KAYIT LİSTESİ'!$B$4:$H$1000,2,0)),"",(VLOOKUP(B20,'KAYIT LİSTESİ'!$B$4:$H$1000,2,0)))</f>
        <v>18</v>
      </c>
      <c r="D20" s="111" t="str">
        <f>IF(ISERROR(VLOOKUP(B20,'KAYIT LİSTESİ'!$B$4:$H$1000,4,0)),"",(VLOOKUP(B20,'KAYIT LİSTESİ'!$B$4:$H$1000,4,0)))</f>
        <v>01,01,2003</v>
      </c>
      <c r="E20" s="246" t="str">
        <f>IF(ISERROR(VLOOKUP(B20,'KAYIT LİSTESİ'!$B$4:$H$1000,5,0)),"",(VLOOKUP(B20,'KAYIT LİSTESİ'!$B$4:$H$1000,5,0)))</f>
        <v>TALHA BURAK GEÇGİN</v>
      </c>
      <c r="F20" s="246" t="str">
        <f>IF(ISERROR(VLOOKUP(B20,'KAYIT LİSTESİ'!$B$4:$H$1000,6,0)),"",(VLOOKUP(B20,'KAYIT LİSTESİ'!$B$4:$H$1000,6,0)))</f>
        <v>İSTANBUL ŞEHİT ÖĞRETMEN AHMET ONAY ORTA OKULU</v>
      </c>
      <c r="G20" s="204">
        <v>4228</v>
      </c>
      <c r="H20" s="204">
        <v>4081</v>
      </c>
      <c r="I20" s="204">
        <v>4031</v>
      </c>
      <c r="J20" s="268">
        <v>3231</v>
      </c>
      <c r="K20" s="355">
        <f t="shared" si="0"/>
        <v>4228</v>
      </c>
      <c r="L20" s="356">
        <f>IF(LEN(K20)&gt;0,VLOOKUP(K20,PUAN!K8:L113,2)-IF(COUNTIF(PUAN!K8:L113,K20)=0,0,0),"")</f>
        <v>28</v>
      </c>
      <c r="M20" s="329"/>
      <c r="P20" s="317"/>
      <c r="Q20" s="316"/>
    </row>
    <row r="21" spans="1:17" s="96" customFormat="1" ht="24" customHeight="1">
      <c r="A21" s="108">
        <v>14</v>
      </c>
      <c r="B21" s="109" t="s">
        <v>203</v>
      </c>
      <c r="C21" s="110">
        <f>IF(ISERROR(VLOOKUP(B21,'KAYIT LİSTESİ'!$B$4:$H$1000,2,0)),"",(VLOOKUP(B21,'KAYIT LİSTESİ'!$B$4:$H$1000,2,0)))</f>
        <v>44</v>
      </c>
      <c r="D21" s="111">
        <f>IF(ISERROR(VLOOKUP(B21,'KAYIT LİSTESİ'!$B$4:$H$1000,4,0)),"",(VLOOKUP(B21,'KAYIT LİSTESİ'!$B$4:$H$1000,4,0)))</f>
        <v>37658</v>
      </c>
      <c r="E21" s="246" t="str">
        <f>IF(ISERROR(VLOOKUP(B21,'KAYIT LİSTESİ'!$B$4:$H$1000,5,0)),"",(VLOOKUP(B21,'KAYIT LİSTESİ'!$B$4:$H$1000,5,0)))</f>
        <v>İSMAİL KUNDO</v>
      </c>
      <c r="F21" s="246" t="str">
        <f>IF(ISERROR(VLOOKUP(B21,'KAYIT LİSTESİ'!$B$4:$H$1000,6,0)),"",(VLOOKUP(B21,'KAYIT LİSTESİ'!$B$4:$H$1000,6,0)))</f>
        <v>SAKARYA AŞAĞI KİRAZCA O.O</v>
      </c>
      <c r="G21" s="204">
        <v>4001</v>
      </c>
      <c r="H21" s="204">
        <v>3792</v>
      </c>
      <c r="I21" s="204">
        <v>3636</v>
      </c>
      <c r="J21" s="268">
        <v>4052</v>
      </c>
      <c r="K21" s="355">
        <f t="shared" si="0"/>
        <v>4052</v>
      </c>
      <c r="L21" s="356">
        <f>IF(LEN(K21)&gt;0,VLOOKUP(K21,PUAN!K6:L111,2)-IF(COUNTIF(PUAN!K6:L111,K21)=0,0,0),"")</f>
        <v>26</v>
      </c>
      <c r="M21" s="329"/>
      <c r="P21" s="317"/>
      <c r="Q21" s="316"/>
    </row>
    <row r="22" spans="1:17" s="96" customFormat="1" ht="24" customHeight="1">
      <c r="A22" s="108">
        <v>15</v>
      </c>
      <c r="B22" s="109" t="s">
        <v>202</v>
      </c>
      <c r="C22" s="110">
        <f>IF(ISERROR(VLOOKUP(B22,'KAYIT LİSTESİ'!$B$4:$H$1000,2,0)),"",(VLOOKUP(B22,'KAYIT LİSTESİ'!$B$4:$H$1000,2,0)))</f>
        <v>3</v>
      </c>
      <c r="D22" s="111">
        <f>IF(ISERROR(VLOOKUP(B22,'KAYIT LİSTESİ'!$B$4:$H$1000,4,0)),"",(VLOOKUP(B22,'KAYIT LİSTESİ'!$B$4:$H$1000,4,0)))</f>
        <v>38002</v>
      </c>
      <c r="E22" s="246" t="str">
        <f>IF(ISERROR(VLOOKUP(B22,'KAYIT LİSTESİ'!$B$4:$H$1000,5,0)),"",(VLOOKUP(B22,'KAYIT LİSTESİ'!$B$4:$H$1000,5,0)))</f>
        <v>AHMET CAN ALBAYRAK</v>
      </c>
      <c r="F22" s="246" t="str">
        <f>IF(ISERROR(VLOOKUP(B22,'KAYIT LİSTESİ'!$B$4:$H$1000,6,0)),"",(VLOOKUP(B22,'KAYIT LİSTESİ'!$B$4:$H$1000,6,0)))</f>
        <v>BARTIN MERKEZ İMAM HATİP ORTAOKULU</v>
      </c>
      <c r="G22" s="204" t="s">
        <v>504</v>
      </c>
      <c r="H22" s="204">
        <v>3854</v>
      </c>
      <c r="I22" s="204">
        <v>3442</v>
      </c>
      <c r="J22" s="268">
        <v>3711</v>
      </c>
      <c r="K22" s="355">
        <f t="shared" si="0"/>
        <v>3854</v>
      </c>
      <c r="L22" s="356">
        <f>IF(LEN(K22)&gt;0,VLOOKUP(K22,PUAN!$K$5:$L$110,2)-IF(COUNTIF(PUAN!$K$5:$L$110,K22)=0,0,0),"")</f>
        <v>23</v>
      </c>
      <c r="M22" s="329"/>
      <c r="P22" s="317"/>
      <c r="Q22" s="316"/>
    </row>
    <row r="23" spans="1:17" s="96" customFormat="1" ht="24" customHeight="1">
      <c r="A23" s="108" t="s">
        <v>504</v>
      </c>
      <c r="B23" s="109" t="s">
        <v>217</v>
      </c>
      <c r="C23" s="110" t="str">
        <f>IF(ISERROR(VLOOKUP(B23,'KAYIT LİSTESİ'!$B$4:$H$1000,2,0)),"",(VLOOKUP(B23,'KAYIT LİSTESİ'!$B$4:$H$1000,2,0)))</f>
        <v/>
      </c>
      <c r="D23" s="111" t="str">
        <f>IF(ISERROR(VLOOKUP(B23,'KAYIT LİSTESİ'!$B$4:$H$1000,4,0)),"",(VLOOKUP(B23,'KAYIT LİSTESİ'!$B$4:$H$1000,4,0)))</f>
        <v/>
      </c>
      <c r="E23" s="222" t="str">
        <f>IF(ISERROR(VLOOKUP(B23,'KAYIT LİSTESİ'!$B$4:$H$1000,5,0)),"",(VLOOKUP(B23,'KAYIT LİSTESİ'!$B$4:$H$1000,5,0)))</f>
        <v/>
      </c>
      <c r="F23" s="222" t="str">
        <f>IF(ISERROR(VLOOKUP(B23,'KAYIT LİSTESİ'!$B$4:$H$1000,6,0)),"",(VLOOKUP(B23,'KAYIT LİSTESİ'!$B$4:$H$1000,6,0)))</f>
        <v/>
      </c>
      <c r="G23" s="204"/>
      <c r="H23" s="204"/>
      <c r="I23" s="204"/>
      <c r="J23" s="268"/>
      <c r="K23" s="355" t="str">
        <f t="shared" ref="K23:K47" si="1">IF(COUNT(G23:J23)=0,"",MAX(G23:J23))</f>
        <v/>
      </c>
      <c r="L23" s="356" t="str">
        <f>IF(LEN(K23)&gt;0,VLOOKUP(K23,PUAN!K20:L125,2)-IF(COUNTIF(PUAN!K20:L125,K23)=0,0,0),"")</f>
        <v/>
      </c>
      <c r="M23" s="329"/>
      <c r="P23" s="317"/>
      <c r="Q23" s="316"/>
    </row>
    <row r="24" spans="1:17" s="96" customFormat="1" ht="24" customHeight="1">
      <c r="A24" s="108"/>
      <c r="B24" s="109" t="s">
        <v>218</v>
      </c>
      <c r="C24" s="110" t="str">
        <f>IF(ISERROR(VLOOKUP(B24,'KAYIT LİSTESİ'!$B$4:$H$1000,2,0)),"",(VLOOKUP(B24,'KAYIT LİSTESİ'!$B$4:$H$1000,2,0)))</f>
        <v/>
      </c>
      <c r="D24" s="111" t="str">
        <f>IF(ISERROR(VLOOKUP(B24,'KAYIT LİSTESİ'!$B$4:$H$1000,4,0)),"",(VLOOKUP(B24,'KAYIT LİSTESİ'!$B$4:$H$1000,4,0)))</f>
        <v/>
      </c>
      <c r="E24" s="222" t="str">
        <f>IF(ISERROR(VLOOKUP(B24,'KAYIT LİSTESİ'!$B$4:$H$1000,5,0)),"",(VLOOKUP(B24,'KAYIT LİSTESİ'!$B$4:$H$1000,5,0)))</f>
        <v/>
      </c>
      <c r="F24" s="222" t="str">
        <f>IF(ISERROR(VLOOKUP(B24,'KAYIT LİSTESİ'!$B$4:$H$1000,6,0)),"",(VLOOKUP(B24,'KAYIT LİSTESİ'!$B$4:$H$1000,6,0)))</f>
        <v/>
      </c>
      <c r="G24" s="204"/>
      <c r="H24" s="204"/>
      <c r="I24" s="204"/>
      <c r="J24" s="268"/>
      <c r="K24" s="355" t="str">
        <f t="shared" si="1"/>
        <v/>
      </c>
      <c r="L24" s="356" t="str">
        <f>IF(LEN(K24)&gt;0,VLOOKUP(K24,PUAN!K21:L126,2)-IF(COUNTIF(PUAN!K21:L126,K24)=0,0,0),"")</f>
        <v/>
      </c>
      <c r="M24" s="329"/>
      <c r="P24" s="317"/>
      <c r="Q24" s="316"/>
    </row>
    <row r="25" spans="1:17" s="96" customFormat="1" ht="24" customHeight="1">
      <c r="A25" s="108"/>
      <c r="B25" s="109" t="s">
        <v>219</v>
      </c>
      <c r="C25" s="110" t="str">
        <f>IF(ISERROR(VLOOKUP(B25,'KAYIT LİSTESİ'!$B$4:$H$1000,2,0)),"",(VLOOKUP(B25,'KAYIT LİSTESİ'!$B$4:$H$1000,2,0)))</f>
        <v/>
      </c>
      <c r="D25" s="111" t="str">
        <f>IF(ISERROR(VLOOKUP(B25,'KAYIT LİSTESİ'!$B$4:$H$1000,4,0)),"",(VLOOKUP(B25,'KAYIT LİSTESİ'!$B$4:$H$1000,4,0)))</f>
        <v/>
      </c>
      <c r="E25" s="222" t="str">
        <f>IF(ISERROR(VLOOKUP(B25,'KAYIT LİSTESİ'!$B$4:$H$1000,5,0)),"",(VLOOKUP(B25,'KAYIT LİSTESİ'!$B$4:$H$1000,5,0)))</f>
        <v/>
      </c>
      <c r="F25" s="222" t="str">
        <f>IF(ISERROR(VLOOKUP(B25,'KAYIT LİSTESİ'!$B$4:$H$1000,6,0)),"",(VLOOKUP(B25,'KAYIT LİSTESİ'!$B$4:$H$1000,6,0)))</f>
        <v/>
      </c>
      <c r="G25" s="204"/>
      <c r="H25" s="204"/>
      <c r="I25" s="204"/>
      <c r="J25" s="268"/>
      <c r="K25" s="355" t="str">
        <f t="shared" si="1"/>
        <v/>
      </c>
      <c r="L25" s="356" t="str">
        <f>IF(LEN(K25)&gt;0,VLOOKUP(K25,PUAN!K22:L127,2)-IF(COUNTIF(PUAN!K22:L127,K25)=0,0,0),"")</f>
        <v/>
      </c>
      <c r="M25" s="329"/>
      <c r="P25" s="317"/>
      <c r="Q25" s="316"/>
    </row>
    <row r="26" spans="1:17" s="96" customFormat="1" ht="24" customHeight="1">
      <c r="A26" s="108"/>
      <c r="B26" s="109" t="s">
        <v>220</v>
      </c>
      <c r="C26" s="110" t="str">
        <f>IF(ISERROR(VLOOKUP(B26,'KAYIT LİSTESİ'!$B$4:$H$1000,2,0)),"",(VLOOKUP(B26,'KAYIT LİSTESİ'!$B$4:$H$1000,2,0)))</f>
        <v/>
      </c>
      <c r="D26" s="111" t="str">
        <f>IF(ISERROR(VLOOKUP(B26,'KAYIT LİSTESİ'!$B$4:$H$1000,4,0)),"",(VLOOKUP(B26,'KAYIT LİSTESİ'!$B$4:$H$1000,4,0)))</f>
        <v/>
      </c>
      <c r="E26" s="222" t="str">
        <f>IF(ISERROR(VLOOKUP(B26,'KAYIT LİSTESİ'!$B$4:$H$1000,5,0)),"",(VLOOKUP(B26,'KAYIT LİSTESİ'!$B$4:$H$1000,5,0)))</f>
        <v/>
      </c>
      <c r="F26" s="222" t="str">
        <f>IF(ISERROR(VLOOKUP(B26,'KAYIT LİSTESİ'!$B$4:$H$1000,6,0)),"",(VLOOKUP(B26,'KAYIT LİSTESİ'!$B$4:$H$1000,6,0)))</f>
        <v/>
      </c>
      <c r="G26" s="204"/>
      <c r="H26" s="204"/>
      <c r="I26" s="204"/>
      <c r="J26" s="268"/>
      <c r="K26" s="355" t="str">
        <f t="shared" si="1"/>
        <v/>
      </c>
      <c r="L26" s="356" t="str">
        <f>IF(LEN(K26)&gt;0,VLOOKUP(K26,PUAN!K23:L128,2)-IF(COUNTIF(PUAN!K23:L128,K26)=0,0,0),"")</f>
        <v/>
      </c>
      <c r="M26" s="329"/>
      <c r="P26" s="317"/>
      <c r="Q26" s="316"/>
    </row>
    <row r="27" spans="1:17" s="96" customFormat="1" ht="24" customHeight="1">
      <c r="A27" s="108"/>
      <c r="B27" s="109" t="s">
        <v>221</v>
      </c>
      <c r="C27" s="110" t="str">
        <f>IF(ISERROR(VLOOKUP(B27,'KAYIT LİSTESİ'!$B$4:$H$1000,2,0)),"",(VLOOKUP(B27,'KAYIT LİSTESİ'!$B$4:$H$1000,2,0)))</f>
        <v/>
      </c>
      <c r="D27" s="111" t="str">
        <f>IF(ISERROR(VLOOKUP(B27,'KAYIT LİSTESİ'!$B$4:$H$1000,4,0)),"",(VLOOKUP(B27,'KAYIT LİSTESİ'!$B$4:$H$1000,4,0)))</f>
        <v/>
      </c>
      <c r="E27" s="222" t="str">
        <f>IF(ISERROR(VLOOKUP(B27,'KAYIT LİSTESİ'!$B$4:$H$1000,5,0)),"",(VLOOKUP(B27,'KAYIT LİSTESİ'!$B$4:$H$1000,5,0)))</f>
        <v/>
      </c>
      <c r="F27" s="222" t="str">
        <f>IF(ISERROR(VLOOKUP(B27,'KAYIT LİSTESİ'!$B$4:$H$1000,6,0)),"",(VLOOKUP(B27,'KAYIT LİSTESİ'!$B$4:$H$1000,6,0)))</f>
        <v/>
      </c>
      <c r="G27" s="204"/>
      <c r="H27" s="204"/>
      <c r="I27" s="204"/>
      <c r="J27" s="268"/>
      <c r="K27" s="355" t="str">
        <f t="shared" si="1"/>
        <v/>
      </c>
      <c r="L27" s="356" t="str">
        <f>IF(LEN(K27)&gt;0,VLOOKUP(K27,PUAN!K24:L129,2)-IF(COUNTIF(PUAN!K24:L129,K27)=0,0,0),"")</f>
        <v/>
      </c>
      <c r="M27" s="329"/>
      <c r="P27" s="317"/>
      <c r="Q27" s="316"/>
    </row>
    <row r="28" spans="1:17" s="96" customFormat="1" ht="24" customHeight="1">
      <c r="A28" s="108"/>
      <c r="B28" s="109" t="s">
        <v>222</v>
      </c>
      <c r="C28" s="110" t="str">
        <f>IF(ISERROR(VLOOKUP(B28,'KAYIT LİSTESİ'!$B$4:$H$1000,2,0)),"",(VLOOKUP(B28,'KAYIT LİSTESİ'!$B$4:$H$1000,2,0)))</f>
        <v/>
      </c>
      <c r="D28" s="111" t="str">
        <f>IF(ISERROR(VLOOKUP(B28,'KAYIT LİSTESİ'!$B$4:$H$1000,4,0)),"",(VLOOKUP(B28,'KAYIT LİSTESİ'!$B$4:$H$1000,4,0)))</f>
        <v/>
      </c>
      <c r="E28" s="222" t="str">
        <f>IF(ISERROR(VLOOKUP(B28,'KAYIT LİSTESİ'!$B$4:$H$1000,5,0)),"",(VLOOKUP(B28,'KAYIT LİSTESİ'!$B$4:$H$1000,5,0)))</f>
        <v/>
      </c>
      <c r="F28" s="222" t="str">
        <f>IF(ISERROR(VLOOKUP(B28,'KAYIT LİSTESİ'!$B$4:$H$1000,6,0)),"",(VLOOKUP(B28,'KAYIT LİSTESİ'!$B$4:$H$1000,6,0)))</f>
        <v/>
      </c>
      <c r="G28" s="204"/>
      <c r="H28" s="204"/>
      <c r="I28" s="204"/>
      <c r="J28" s="268"/>
      <c r="K28" s="355" t="str">
        <f t="shared" si="1"/>
        <v/>
      </c>
      <c r="L28" s="356" t="str">
        <f>IF(LEN(K28)&gt;0,VLOOKUP(K28,PUAN!K25:L130,2)-IF(COUNTIF(PUAN!K25:L130,K28)=0,0,0),"")</f>
        <v/>
      </c>
      <c r="M28" s="329"/>
      <c r="P28" s="317"/>
      <c r="Q28" s="316"/>
    </row>
    <row r="29" spans="1:17" s="96" customFormat="1" ht="24" customHeight="1">
      <c r="A29" s="108"/>
      <c r="B29" s="109" t="s">
        <v>223</v>
      </c>
      <c r="C29" s="110" t="str">
        <f>IF(ISERROR(VLOOKUP(B29,'KAYIT LİSTESİ'!$B$4:$H$1000,2,0)),"",(VLOOKUP(B29,'KAYIT LİSTESİ'!$B$4:$H$1000,2,0)))</f>
        <v/>
      </c>
      <c r="D29" s="111" t="str">
        <f>IF(ISERROR(VLOOKUP(B29,'KAYIT LİSTESİ'!$B$4:$H$1000,4,0)),"",(VLOOKUP(B29,'KAYIT LİSTESİ'!$B$4:$H$1000,4,0)))</f>
        <v/>
      </c>
      <c r="E29" s="222" t="str">
        <f>IF(ISERROR(VLOOKUP(B29,'KAYIT LİSTESİ'!$B$4:$H$1000,5,0)),"",(VLOOKUP(B29,'KAYIT LİSTESİ'!$B$4:$H$1000,5,0)))</f>
        <v/>
      </c>
      <c r="F29" s="222" t="str">
        <f>IF(ISERROR(VLOOKUP(B29,'KAYIT LİSTESİ'!$B$4:$H$1000,6,0)),"",(VLOOKUP(B29,'KAYIT LİSTESİ'!$B$4:$H$1000,6,0)))</f>
        <v/>
      </c>
      <c r="G29" s="204"/>
      <c r="H29" s="204"/>
      <c r="I29" s="204"/>
      <c r="J29" s="268"/>
      <c r="K29" s="355" t="str">
        <f t="shared" si="1"/>
        <v/>
      </c>
      <c r="L29" s="356" t="str">
        <f>IF(LEN(K29)&gt;0,VLOOKUP(K29,PUAN!K26:L131,2)-IF(COUNTIF(PUAN!K26:L131,K29)=0,0,0),"")</f>
        <v/>
      </c>
      <c r="M29" s="329"/>
      <c r="P29" s="317"/>
      <c r="Q29" s="316"/>
    </row>
    <row r="30" spans="1:17" s="96" customFormat="1" ht="24" customHeight="1">
      <c r="A30" s="108"/>
      <c r="B30" s="109" t="s">
        <v>224</v>
      </c>
      <c r="C30" s="110" t="str">
        <f>IF(ISERROR(VLOOKUP(B30,'KAYIT LİSTESİ'!$B$4:$H$1000,2,0)),"",(VLOOKUP(B30,'KAYIT LİSTESİ'!$B$4:$H$1000,2,0)))</f>
        <v/>
      </c>
      <c r="D30" s="111" t="str">
        <f>IF(ISERROR(VLOOKUP(B30,'KAYIT LİSTESİ'!$B$4:$H$1000,4,0)),"",(VLOOKUP(B30,'KAYIT LİSTESİ'!$B$4:$H$1000,4,0)))</f>
        <v/>
      </c>
      <c r="E30" s="222" t="str">
        <f>IF(ISERROR(VLOOKUP(B30,'KAYIT LİSTESİ'!$B$4:$H$1000,5,0)),"",(VLOOKUP(B30,'KAYIT LİSTESİ'!$B$4:$H$1000,5,0)))</f>
        <v/>
      </c>
      <c r="F30" s="222" t="str">
        <f>IF(ISERROR(VLOOKUP(B30,'KAYIT LİSTESİ'!$B$4:$H$1000,6,0)),"",(VLOOKUP(B30,'KAYIT LİSTESİ'!$B$4:$H$1000,6,0)))</f>
        <v/>
      </c>
      <c r="G30" s="204"/>
      <c r="H30" s="204"/>
      <c r="I30" s="204"/>
      <c r="J30" s="268"/>
      <c r="K30" s="355" t="str">
        <f t="shared" si="1"/>
        <v/>
      </c>
      <c r="L30" s="356" t="str">
        <f>IF(LEN(K30)&gt;0,VLOOKUP(K30,PUAN!K27:L132,2)-IF(COUNTIF(PUAN!K27:L132,K30)=0,0,0),"")</f>
        <v/>
      </c>
      <c r="M30" s="329"/>
      <c r="P30" s="317"/>
      <c r="Q30" s="316"/>
    </row>
    <row r="31" spans="1:17" s="96" customFormat="1" ht="24" customHeight="1">
      <c r="A31" s="108"/>
      <c r="B31" s="109" t="s">
        <v>225</v>
      </c>
      <c r="C31" s="110" t="str">
        <f>IF(ISERROR(VLOOKUP(B31,'KAYIT LİSTESİ'!$B$4:$H$1000,2,0)),"",(VLOOKUP(B31,'KAYIT LİSTESİ'!$B$4:$H$1000,2,0)))</f>
        <v/>
      </c>
      <c r="D31" s="111" t="str">
        <f>IF(ISERROR(VLOOKUP(B31,'KAYIT LİSTESİ'!$B$4:$H$1000,4,0)),"",(VLOOKUP(B31,'KAYIT LİSTESİ'!$B$4:$H$1000,4,0)))</f>
        <v/>
      </c>
      <c r="E31" s="222" t="str">
        <f>IF(ISERROR(VLOOKUP(B31,'KAYIT LİSTESİ'!$B$4:$H$1000,5,0)),"",(VLOOKUP(B31,'KAYIT LİSTESİ'!$B$4:$H$1000,5,0)))</f>
        <v/>
      </c>
      <c r="F31" s="222" t="str">
        <f>IF(ISERROR(VLOOKUP(B31,'KAYIT LİSTESİ'!$B$4:$H$1000,6,0)),"",(VLOOKUP(B31,'KAYIT LİSTESİ'!$B$4:$H$1000,6,0)))</f>
        <v/>
      </c>
      <c r="G31" s="204"/>
      <c r="H31" s="204"/>
      <c r="I31" s="204"/>
      <c r="J31" s="268"/>
      <c r="K31" s="355" t="str">
        <f t="shared" si="1"/>
        <v/>
      </c>
      <c r="L31" s="356" t="str">
        <f>IF(LEN(K31)&gt;0,VLOOKUP(K31,PUAN!K28:L133,2)-IF(COUNTIF(PUAN!K28:L133,K31)=0,0,0),"")</f>
        <v/>
      </c>
      <c r="M31" s="329"/>
      <c r="P31" s="317"/>
      <c r="Q31" s="316"/>
    </row>
    <row r="32" spans="1:17" s="96" customFormat="1" ht="24" customHeight="1">
      <c r="A32" s="108"/>
      <c r="B32" s="109" t="s">
        <v>226</v>
      </c>
      <c r="C32" s="110" t="str">
        <f>IF(ISERROR(VLOOKUP(B32,'KAYIT LİSTESİ'!$B$4:$H$1000,2,0)),"",(VLOOKUP(B32,'KAYIT LİSTESİ'!$B$4:$H$1000,2,0)))</f>
        <v/>
      </c>
      <c r="D32" s="111" t="str">
        <f>IF(ISERROR(VLOOKUP(B32,'KAYIT LİSTESİ'!$B$4:$H$1000,4,0)),"",(VLOOKUP(B32,'KAYIT LİSTESİ'!$B$4:$H$1000,4,0)))</f>
        <v/>
      </c>
      <c r="E32" s="222" t="str">
        <f>IF(ISERROR(VLOOKUP(B32,'KAYIT LİSTESİ'!$B$4:$H$1000,5,0)),"",(VLOOKUP(B32,'KAYIT LİSTESİ'!$B$4:$H$1000,5,0)))</f>
        <v/>
      </c>
      <c r="F32" s="222" t="str">
        <f>IF(ISERROR(VLOOKUP(B32,'KAYIT LİSTESİ'!$B$4:$H$1000,6,0)),"",(VLOOKUP(B32,'KAYIT LİSTESİ'!$B$4:$H$1000,6,0)))</f>
        <v/>
      </c>
      <c r="G32" s="204"/>
      <c r="H32" s="204"/>
      <c r="I32" s="204"/>
      <c r="J32" s="268"/>
      <c r="K32" s="355" t="str">
        <f t="shared" si="1"/>
        <v/>
      </c>
      <c r="L32" s="356" t="str">
        <f>IF(LEN(K32)&gt;0,VLOOKUP(K32,PUAN!K29:L134,2)-IF(COUNTIF(PUAN!K29:L134,K32)=0,0,0),"")</f>
        <v/>
      </c>
      <c r="M32" s="329"/>
      <c r="P32" s="317"/>
      <c r="Q32" s="316"/>
    </row>
    <row r="33" spans="1:17" s="96" customFormat="1" ht="24" customHeight="1">
      <c r="A33" s="108"/>
      <c r="B33" s="109" t="s">
        <v>227</v>
      </c>
      <c r="C33" s="110" t="str">
        <f>IF(ISERROR(VLOOKUP(B33,'KAYIT LİSTESİ'!$B$4:$H$1000,2,0)),"",(VLOOKUP(B33,'KAYIT LİSTESİ'!$B$4:$H$1000,2,0)))</f>
        <v/>
      </c>
      <c r="D33" s="111" t="str">
        <f>IF(ISERROR(VLOOKUP(B33,'KAYIT LİSTESİ'!$B$4:$H$1000,4,0)),"",(VLOOKUP(B33,'KAYIT LİSTESİ'!$B$4:$H$1000,4,0)))</f>
        <v/>
      </c>
      <c r="E33" s="222" t="str">
        <f>IF(ISERROR(VLOOKUP(B33,'KAYIT LİSTESİ'!$B$4:$H$1000,5,0)),"",(VLOOKUP(B33,'KAYIT LİSTESİ'!$B$4:$H$1000,5,0)))</f>
        <v/>
      </c>
      <c r="F33" s="222" t="str">
        <f>IF(ISERROR(VLOOKUP(B33,'KAYIT LİSTESİ'!$B$4:$H$1000,6,0)),"",(VLOOKUP(B33,'KAYIT LİSTESİ'!$B$4:$H$1000,6,0)))</f>
        <v/>
      </c>
      <c r="G33" s="204"/>
      <c r="H33" s="204"/>
      <c r="I33" s="204"/>
      <c r="J33" s="268"/>
      <c r="K33" s="355" t="str">
        <f t="shared" si="1"/>
        <v/>
      </c>
      <c r="L33" s="356" t="str">
        <f>IF(LEN(K33)&gt;0,VLOOKUP(K33,PUAN!K30:L135,2)-IF(COUNTIF(PUAN!K30:L135,K33)=0,0,0),"")</f>
        <v/>
      </c>
      <c r="M33" s="329"/>
      <c r="P33" s="317"/>
      <c r="Q33" s="316"/>
    </row>
    <row r="34" spans="1:17" s="96" customFormat="1" ht="24" customHeight="1">
      <c r="A34" s="108"/>
      <c r="B34" s="109" t="s">
        <v>228</v>
      </c>
      <c r="C34" s="110" t="str">
        <f>IF(ISERROR(VLOOKUP(B34,'KAYIT LİSTESİ'!$B$4:$H$1000,2,0)),"",(VLOOKUP(B34,'KAYIT LİSTESİ'!$B$4:$H$1000,2,0)))</f>
        <v/>
      </c>
      <c r="D34" s="111" t="str">
        <f>IF(ISERROR(VLOOKUP(B34,'KAYIT LİSTESİ'!$B$4:$H$1000,4,0)),"",(VLOOKUP(B34,'KAYIT LİSTESİ'!$B$4:$H$1000,4,0)))</f>
        <v/>
      </c>
      <c r="E34" s="222" t="str">
        <f>IF(ISERROR(VLOOKUP(B34,'KAYIT LİSTESİ'!$B$4:$H$1000,5,0)),"",(VLOOKUP(B34,'KAYIT LİSTESİ'!$B$4:$H$1000,5,0)))</f>
        <v/>
      </c>
      <c r="F34" s="222" t="str">
        <f>IF(ISERROR(VLOOKUP(B34,'KAYIT LİSTESİ'!$B$4:$H$1000,6,0)),"",(VLOOKUP(B34,'KAYIT LİSTESİ'!$B$4:$H$1000,6,0)))</f>
        <v/>
      </c>
      <c r="G34" s="204"/>
      <c r="H34" s="204"/>
      <c r="I34" s="204"/>
      <c r="J34" s="268"/>
      <c r="K34" s="355" t="str">
        <f t="shared" si="1"/>
        <v/>
      </c>
      <c r="L34" s="356" t="str">
        <f>IF(LEN(K34)&gt;0,VLOOKUP(K34,PUAN!K31:L136,2)-IF(COUNTIF(PUAN!K31:L136,K34)=0,0,0),"")</f>
        <v/>
      </c>
      <c r="M34" s="329"/>
      <c r="P34" s="317"/>
      <c r="Q34" s="316"/>
    </row>
    <row r="35" spans="1:17" s="96" customFormat="1" ht="24" customHeight="1">
      <c r="A35" s="108"/>
      <c r="B35" s="109" t="s">
        <v>229</v>
      </c>
      <c r="C35" s="110" t="str">
        <f>IF(ISERROR(VLOOKUP(B35,'KAYIT LİSTESİ'!$B$4:$H$1000,2,0)),"",(VLOOKUP(B35,'KAYIT LİSTESİ'!$B$4:$H$1000,2,0)))</f>
        <v/>
      </c>
      <c r="D35" s="111" t="str">
        <f>IF(ISERROR(VLOOKUP(B35,'KAYIT LİSTESİ'!$B$4:$H$1000,4,0)),"",(VLOOKUP(B35,'KAYIT LİSTESİ'!$B$4:$H$1000,4,0)))</f>
        <v/>
      </c>
      <c r="E35" s="222" t="str">
        <f>IF(ISERROR(VLOOKUP(B35,'KAYIT LİSTESİ'!$B$4:$H$1000,5,0)),"",(VLOOKUP(B35,'KAYIT LİSTESİ'!$B$4:$H$1000,5,0)))</f>
        <v/>
      </c>
      <c r="F35" s="222" t="str">
        <f>IF(ISERROR(VLOOKUP(B35,'KAYIT LİSTESİ'!$B$4:$H$1000,6,0)),"",(VLOOKUP(B35,'KAYIT LİSTESİ'!$B$4:$H$1000,6,0)))</f>
        <v/>
      </c>
      <c r="G35" s="204"/>
      <c r="H35" s="204"/>
      <c r="I35" s="204"/>
      <c r="J35" s="268"/>
      <c r="K35" s="355" t="str">
        <f t="shared" si="1"/>
        <v/>
      </c>
      <c r="L35" s="356" t="str">
        <f>IF(LEN(K35)&gt;0,VLOOKUP(K35,PUAN!K32:L137,2)-IF(COUNTIF(PUAN!K32:L137,K35)=0,0,0),"")</f>
        <v/>
      </c>
      <c r="M35" s="329"/>
      <c r="P35" s="317"/>
      <c r="Q35" s="316"/>
    </row>
    <row r="36" spans="1:17" s="96" customFormat="1" ht="24" customHeight="1">
      <c r="A36" s="108"/>
      <c r="B36" s="109" t="s">
        <v>230</v>
      </c>
      <c r="C36" s="110" t="str">
        <f>IF(ISERROR(VLOOKUP(B36,'KAYIT LİSTESİ'!$B$4:$H$1000,2,0)),"",(VLOOKUP(B36,'KAYIT LİSTESİ'!$B$4:$H$1000,2,0)))</f>
        <v/>
      </c>
      <c r="D36" s="111" t="str">
        <f>IF(ISERROR(VLOOKUP(B36,'KAYIT LİSTESİ'!$B$4:$H$1000,4,0)),"",(VLOOKUP(B36,'KAYIT LİSTESİ'!$B$4:$H$1000,4,0)))</f>
        <v/>
      </c>
      <c r="E36" s="222" t="str">
        <f>IF(ISERROR(VLOOKUP(B36,'KAYIT LİSTESİ'!$B$4:$H$1000,5,0)),"",(VLOOKUP(B36,'KAYIT LİSTESİ'!$B$4:$H$1000,5,0)))</f>
        <v/>
      </c>
      <c r="F36" s="222" t="str">
        <f>IF(ISERROR(VLOOKUP(B36,'KAYIT LİSTESİ'!$B$4:$H$1000,6,0)),"",(VLOOKUP(B36,'KAYIT LİSTESİ'!$B$4:$H$1000,6,0)))</f>
        <v/>
      </c>
      <c r="G36" s="204"/>
      <c r="H36" s="204"/>
      <c r="I36" s="204"/>
      <c r="J36" s="268"/>
      <c r="K36" s="355" t="str">
        <f t="shared" si="1"/>
        <v/>
      </c>
      <c r="L36" s="356" t="str">
        <f>IF(LEN(K36)&gt;0,VLOOKUP(K36,PUAN!K33:L138,2)-IF(COUNTIF(PUAN!K33:L138,K36)=0,0,0),"")</f>
        <v/>
      </c>
      <c r="M36" s="329"/>
      <c r="P36" s="317"/>
      <c r="Q36" s="316"/>
    </row>
    <row r="37" spans="1:17" s="96" customFormat="1" ht="24" customHeight="1">
      <c r="A37" s="108"/>
      <c r="B37" s="109" t="s">
        <v>231</v>
      </c>
      <c r="C37" s="110" t="str">
        <f>IF(ISERROR(VLOOKUP(B37,'KAYIT LİSTESİ'!$B$4:$H$1000,2,0)),"",(VLOOKUP(B37,'KAYIT LİSTESİ'!$B$4:$H$1000,2,0)))</f>
        <v/>
      </c>
      <c r="D37" s="111" t="str">
        <f>IF(ISERROR(VLOOKUP(B37,'KAYIT LİSTESİ'!$B$4:$H$1000,4,0)),"",(VLOOKUP(B37,'KAYIT LİSTESİ'!$B$4:$H$1000,4,0)))</f>
        <v/>
      </c>
      <c r="E37" s="222" t="str">
        <f>IF(ISERROR(VLOOKUP(B37,'KAYIT LİSTESİ'!$B$4:$H$1000,5,0)),"",(VLOOKUP(B37,'KAYIT LİSTESİ'!$B$4:$H$1000,5,0)))</f>
        <v/>
      </c>
      <c r="F37" s="222" t="str">
        <f>IF(ISERROR(VLOOKUP(B37,'KAYIT LİSTESİ'!$B$4:$H$1000,6,0)),"",(VLOOKUP(B37,'KAYIT LİSTESİ'!$B$4:$H$1000,6,0)))</f>
        <v/>
      </c>
      <c r="G37" s="204"/>
      <c r="H37" s="204"/>
      <c r="I37" s="204"/>
      <c r="J37" s="268"/>
      <c r="K37" s="355" t="str">
        <f t="shared" si="1"/>
        <v/>
      </c>
      <c r="L37" s="356" t="str">
        <f>IF(LEN(K37)&gt;0,VLOOKUP(K37,PUAN!K34:L139,2)-IF(COUNTIF(PUAN!K34:L139,K37)=0,0,0),"")</f>
        <v/>
      </c>
      <c r="M37" s="329"/>
      <c r="P37" s="317"/>
      <c r="Q37" s="316"/>
    </row>
    <row r="38" spans="1:17" s="96" customFormat="1" ht="24" customHeight="1">
      <c r="A38" s="108"/>
      <c r="B38" s="109" t="s">
        <v>232</v>
      </c>
      <c r="C38" s="110" t="str">
        <f>IF(ISERROR(VLOOKUP(B38,'KAYIT LİSTESİ'!$B$4:$H$1000,2,0)),"",(VLOOKUP(B38,'KAYIT LİSTESİ'!$B$4:$H$1000,2,0)))</f>
        <v/>
      </c>
      <c r="D38" s="111" t="str">
        <f>IF(ISERROR(VLOOKUP(B38,'KAYIT LİSTESİ'!$B$4:$H$1000,4,0)),"",(VLOOKUP(B38,'KAYIT LİSTESİ'!$B$4:$H$1000,4,0)))</f>
        <v/>
      </c>
      <c r="E38" s="222" t="str">
        <f>IF(ISERROR(VLOOKUP(B38,'KAYIT LİSTESİ'!$B$4:$H$1000,5,0)),"",(VLOOKUP(B38,'KAYIT LİSTESİ'!$B$4:$H$1000,5,0)))</f>
        <v/>
      </c>
      <c r="F38" s="222" t="str">
        <f>IF(ISERROR(VLOOKUP(B38,'KAYIT LİSTESİ'!$B$4:$H$1000,6,0)),"",(VLOOKUP(B38,'KAYIT LİSTESİ'!$B$4:$H$1000,6,0)))</f>
        <v/>
      </c>
      <c r="G38" s="204"/>
      <c r="H38" s="204"/>
      <c r="I38" s="204"/>
      <c r="J38" s="268"/>
      <c r="K38" s="355" t="str">
        <f t="shared" si="1"/>
        <v/>
      </c>
      <c r="L38" s="356" t="str">
        <f>IF(LEN(K38)&gt;0,VLOOKUP(K38,PUAN!K35:L140,2)-IF(COUNTIF(PUAN!K35:L140,K38)=0,0,0),"")</f>
        <v/>
      </c>
      <c r="M38" s="329"/>
      <c r="P38" s="317"/>
      <c r="Q38" s="316"/>
    </row>
    <row r="39" spans="1:17" s="96" customFormat="1" ht="24" customHeight="1">
      <c r="A39" s="108"/>
      <c r="B39" s="109" t="s">
        <v>233</v>
      </c>
      <c r="C39" s="110" t="str">
        <f>IF(ISERROR(VLOOKUP(B39,'KAYIT LİSTESİ'!$B$4:$H$1000,2,0)),"",(VLOOKUP(B39,'KAYIT LİSTESİ'!$B$4:$H$1000,2,0)))</f>
        <v/>
      </c>
      <c r="D39" s="111" t="str">
        <f>IF(ISERROR(VLOOKUP(B39,'KAYIT LİSTESİ'!$B$4:$H$1000,4,0)),"",(VLOOKUP(B39,'KAYIT LİSTESİ'!$B$4:$H$1000,4,0)))</f>
        <v/>
      </c>
      <c r="E39" s="222" t="str">
        <f>IF(ISERROR(VLOOKUP(B39,'KAYIT LİSTESİ'!$B$4:$H$1000,5,0)),"",(VLOOKUP(B39,'KAYIT LİSTESİ'!$B$4:$H$1000,5,0)))</f>
        <v/>
      </c>
      <c r="F39" s="222" t="str">
        <f>IF(ISERROR(VLOOKUP(B39,'KAYIT LİSTESİ'!$B$4:$H$1000,6,0)),"",(VLOOKUP(B39,'KAYIT LİSTESİ'!$B$4:$H$1000,6,0)))</f>
        <v/>
      </c>
      <c r="G39" s="204"/>
      <c r="H39" s="204"/>
      <c r="I39" s="204"/>
      <c r="J39" s="268"/>
      <c r="K39" s="355" t="str">
        <f t="shared" si="1"/>
        <v/>
      </c>
      <c r="L39" s="356" t="str">
        <f>IF(LEN(K39)&gt;0,VLOOKUP(K39,PUAN!K36:L141,2)-IF(COUNTIF(PUAN!K36:L141,K39)=0,0,0),"")</f>
        <v/>
      </c>
      <c r="M39" s="329"/>
      <c r="P39" s="317"/>
      <c r="Q39" s="316"/>
    </row>
    <row r="40" spans="1:17" s="96" customFormat="1" ht="24" customHeight="1">
      <c r="A40" s="108"/>
      <c r="B40" s="109" t="s">
        <v>234</v>
      </c>
      <c r="C40" s="110" t="str">
        <f>IF(ISERROR(VLOOKUP(B40,'KAYIT LİSTESİ'!$B$4:$H$1000,2,0)),"",(VLOOKUP(B40,'KAYIT LİSTESİ'!$B$4:$H$1000,2,0)))</f>
        <v/>
      </c>
      <c r="D40" s="111" t="str">
        <f>IF(ISERROR(VLOOKUP(B40,'KAYIT LİSTESİ'!$B$4:$H$1000,4,0)),"",(VLOOKUP(B40,'KAYIT LİSTESİ'!$B$4:$H$1000,4,0)))</f>
        <v/>
      </c>
      <c r="E40" s="222" t="str">
        <f>IF(ISERROR(VLOOKUP(B40,'KAYIT LİSTESİ'!$B$4:$H$1000,5,0)),"",(VLOOKUP(B40,'KAYIT LİSTESİ'!$B$4:$H$1000,5,0)))</f>
        <v/>
      </c>
      <c r="F40" s="222" t="str">
        <f>IF(ISERROR(VLOOKUP(B40,'KAYIT LİSTESİ'!$B$4:$H$1000,6,0)),"",(VLOOKUP(B40,'KAYIT LİSTESİ'!$B$4:$H$1000,6,0)))</f>
        <v/>
      </c>
      <c r="G40" s="204"/>
      <c r="H40" s="204"/>
      <c r="I40" s="204"/>
      <c r="J40" s="268"/>
      <c r="K40" s="355" t="str">
        <f t="shared" si="1"/>
        <v/>
      </c>
      <c r="L40" s="356" t="str">
        <f>IF(LEN(K40)&gt;0,VLOOKUP(K40,PUAN!K37:L142,2)-IF(COUNTIF(PUAN!K37:L142,K40)=0,0,0),"")</f>
        <v/>
      </c>
      <c r="M40" s="329"/>
      <c r="P40" s="317"/>
      <c r="Q40" s="316"/>
    </row>
    <row r="41" spans="1:17" s="96" customFormat="1" ht="24" customHeight="1">
      <c r="A41" s="108"/>
      <c r="B41" s="109" t="s">
        <v>235</v>
      </c>
      <c r="C41" s="110" t="str">
        <f>IF(ISERROR(VLOOKUP(B41,'KAYIT LİSTESİ'!$B$4:$H$1000,2,0)),"",(VLOOKUP(B41,'KAYIT LİSTESİ'!$B$4:$H$1000,2,0)))</f>
        <v/>
      </c>
      <c r="D41" s="111" t="str">
        <f>IF(ISERROR(VLOOKUP(B41,'KAYIT LİSTESİ'!$B$4:$H$1000,4,0)),"",(VLOOKUP(B41,'KAYIT LİSTESİ'!$B$4:$H$1000,4,0)))</f>
        <v/>
      </c>
      <c r="E41" s="222" t="str">
        <f>IF(ISERROR(VLOOKUP(B41,'KAYIT LİSTESİ'!$B$4:$H$1000,5,0)),"",(VLOOKUP(B41,'KAYIT LİSTESİ'!$B$4:$H$1000,5,0)))</f>
        <v/>
      </c>
      <c r="F41" s="222" t="str">
        <f>IF(ISERROR(VLOOKUP(B41,'KAYIT LİSTESİ'!$B$4:$H$1000,6,0)),"",(VLOOKUP(B41,'KAYIT LİSTESİ'!$B$4:$H$1000,6,0)))</f>
        <v/>
      </c>
      <c r="G41" s="204"/>
      <c r="H41" s="204"/>
      <c r="I41" s="204"/>
      <c r="J41" s="268"/>
      <c r="K41" s="355" t="str">
        <f t="shared" si="1"/>
        <v/>
      </c>
      <c r="L41" s="356" t="str">
        <f>IF(LEN(K41)&gt;0,VLOOKUP(K41,PUAN!K38:L143,2)-IF(COUNTIF(PUAN!K38:L143,K41)=0,0,0),"")</f>
        <v/>
      </c>
      <c r="M41" s="329"/>
      <c r="P41" s="317"/>
      <c r="Q41" s="316"/>
    </row>
    <row r="42" spans="1:17" s="96" customFormat="1" ht="24" customHeight="1">
      <c r="A42" s="108"/>
      <c r="B42" s="109" t="s">
        <v>236</v>
      </c>
      <c r="C42" s="110" t="str">
        <f>IF(ISERROR(VLOOKUP(B42,'KAYIT LİSTESİ'!$B$4:$H$1000,2,0)),"",(VLOOKUP(B42,'KAYIT LİSTESİ'!$B$4:$H$1000,2,0)))</f>
        <v/>
      </c>
      <c r="D42" s="111" t="str">
        <f>IF(ISERROR(VLOOKUP(B42,'KAYIT LİSTESİ'!$B$4:$H$1000,4,0)),"",(VLOOKUP(B42,'KAYIT LİSTESİ'!$B$4:$H$1000,4,0)))</f>
        <v/>
      </c>
      <c r="E42" s="222" t="str">
        <f>IF(ISERROR(VLOOKUP(B42,'KAYIT LİSTESİ'!$B$4:$H$1000,5,0)),"",(VLOOKUP(B42,'KAYIT LİSTESİ'!$B$4:$H$1000,5,0)))</f>
        <v/>
      </c>
      <c r="F42" s="222" t="str">
        <f>IF(ISERROR(VLOOKUP(B42,'KAYIT LİSTESİ'!$B$4:$H$1000,6,0)),"",(VLOOKUP(B42,'KAYIT LİSTESİ'!$B$4:$H$1000,6,0)))</f>
        <v/>
      </c>
      <c r="G42" s="204"/>
      <c r="H42" s="204"/>
      <c r="I42" s="204"/>
      <c r="J42" s="268"/>
      <c r="K42" s="355" t="str">
        <f t="shared" si="1"/>
        <v/>
      </c>
      <c r="L42" s="356" t="str">
        <f>IF(LEN(K42)&gt;0,VLOOKUP(K42,PUAN!K39:L144,2)-IF(COUNTIF(PUAN!K39:L144,K42)=0,0,0),"")</f>
        <v/>
      </c>
      <c r="M42" s="329"/>
      <c r="P42" s="317"/>
      <c r="Q42" s="316"/>
    </row>
    <row r="43" spans="1:17" s="96" customFormat="1" ht="24" customHeight="1">
      <c r="A43" s="108"/>
      <c r="B43" s="109" t="s">
        <v>237</v>
      </c>
      <c r="C43" s="110" t="str">
        <f>IF(ISERROR(VLOOKUP(B43,'KAYIT LİSTESİ'!$B$4:$H$1000,2,0)),"",(VLOOKUP(B43,'KAYIT LİSTESİ'!$B$4:$H$1000,2,0)))</f>
        <v/>
      </c>
      <c r="D43" s="111" t="str">
        <f>IF(ISERROR(VLOOKUP(B43,'KAYIT LİSTESİ'!$B$4:$H$1000,4,0)),"",(VLOOKUP(B43,'KAYIT LİSTESİ'!$B$4:$H$1000,4,0)))</f>
        <v/>
      </c>
      <c r="E43" s="222" t="str">
        <f>IF(ISERROR(VLOOKUP(B43,'KAYIT LİSTESİ'!$B$4:$H$1000,5,0)),"",(VLOOKUP(B43,'KAYIT LİSTESİ'!$B$4:$H$1000,5,0)))</f>
        <v/>
      </c>
      <c r="F43" s="222" t="str">
        <f>IF(ISERROR(VLOOKUP(B43,'KAYIT LİSTESİ'!$B$4:$H$1000,6,0)),"",(VLOOKUP(B43,'KAYIT LİSTESİ'!$B$4:$H$1000,6,0)))</f>
        <v/>
      </c>
      <c r="G43" s="204"/>
      <c r="H43" s="204"/>
      <c r="I43" s="204"/>
      <c r="J43" s="268"/>
      <c r="K43" s="355" t="str">
        <f t="shared" si="1"/>
        <v/>
      </c>
      <c r="L43" s="356" t="str">
        <f>IF(LEN(K43)&gt;0,VLOOKUP(K43,PUAN!K40:L145,2)-IF(COUNTIF(PUAN!K40:L145,K43)=0,0,0),"")</f>
        <v/>
      </c>
      <c r="M43" s="329"/>
      <c r="P43" s="317"/>
      <c r="Q43" s="316"/>
    </row>
    <row r="44" spans="1:17" s="96" customFormat="1" ht="24" customHeight="1">
      <c r="A44" s="108"/>
      <c r="B44" s="109" t="s">
        <v>238</v>
      </c>
      <c r="C44" s="110" t="str">
        <f>IF(ISERROR(VLOOKUP(B44,'KAYIT LİSTESİ'!$B$4:$H$1000,2,0)),"",(VLOOKUP(B44,'KAYIT LİSTESİ'!$B$4:$H$1000,2,0)))</f>
        <v/>
      </c>
      <c r="D44" s="111" t="str">
        <f>IF(ISERROR(VLOOKUP(B44,'KAYIT LİSTESİ'!$B$4:$H$1000,4,0)),"",(VLOOKUP(B44,'KAYIT LİSTESİ'!$B$4:$H$1000,4,0)))</f>
        <v/>
      </c>
      <c r="E44" s="222" t="str">
        <f>IF(ISERROR(VLOOKUP(B44,'KAYIT LİSTESİ'!$B$4:$H$1000,5,0)),"",(VLOOKUP(B44,'KAYIT LİSTESİ'!$B$4:$H$1000,5,0)))</f>
        <v/>
      </c>
      <c r="F44" s="222" t="str">
        <f>IF(ISERROR(VLOOKUP(B44,'KAYIT LİSTESİ'!$B$4:$H$1000,6,0)),"",(VLOOKUP(B44,'KAYIT LİSTESİ'!$B$4:$H$1000,6,0)))</f>
        <v/>
      </c>
      <c r="G44" s="204"/>
      <c r="H44" s="204"/>
      <c r="I44" s="204"/>
      <c r="J44" s="268"/>
      <c r="K44" s="355" t="str">
        <f t="shared" si="1"/>
        <v/>
      </c>
      <c r="L44" s="356" t="str">
        <f>IF(LEN(K44)&gt;0,VLOOKUP(K44,PUAN!K41:L146,2)-IF(COUNTIF(PUAN!K41:L146,K44)=0,0,0),"")</f>
        <v/>
      </c>
      <c r="M44" s="329"/>
      <c r="P44" s="317"/>
      <c r="Q44" s="316"/>
    </row>
    <row r="45" spans="1:17" s="96" customFormat="1" ht="24" customHeight="1">
      <c r="A45" s="108"/>
      <c r="B45" s="109" t="s">
        <v>239</v>
      </c>
      <c r="C45" s="110" t="str">
        <f>IF(ISERROR(VLOOKUP(B45,'KAYIT LİSTESİ'!$B$4:$H$1000,2,0)),"",(VLOOKUP(B45,'KAYIT LİSTESİ'!$B$4:$H$1000,2,0)))</f>
        <v/>
      </c>
      <c r="D45" s="111" t="str">
        <f>IF(ISERROR(VLOOKUP(B45,'KAYIT LİSTESİ'!$B$4:$H$1000,4,0)),"",(VLOOKUP(B45,'KAYIT LİSTESİ'!$B$4:$H$1000,4,0)))</f>
        <v/>
      </c>
      <c r="E45" s="222" t="str">
        <f>IF(ISERROR(VLOOKUP(B45,'KAYIT LİSTESİ'!$B$4:$H$1000,5,0)),"",(VLOOKUP(B45,'KAYIT LİSTESİ'!$B$4:$H$1000,5,0)))</f>
        <v/>
      </c>
      <c r="F45" s="222" t="str">
        <f>IF(ISERROR(VLOOKUP(B45,'KAYIT LİSTESİ'!$B$4:$H$1000,6,0)),"",(VLOOKUP(B45,'KAYIT LİSTESİ'!$B$4:$H$1000,6,0)))</f>
        <v/>
      </c>
      <c r="G45" s="204"/>
      <c r="H45" s="204"/>
      <c r="I45" s="204"/>
      <c r="J45" s="268"/>
      <c r="K45" s="355" t="str">
        <f t="shared" si="1"/>
        <v/>
      </c>
      <c r="L45" s="356" t="str">
        <f>IF(LEN(K45)&gt;0,VLOOKUP(K45,PUAN!K42:L147,2)-IF(COUNTIF(PUAN!K42:L147,K45)=0,0,0),"")</f>
        <v/>
      </c>
      <c r="M45" s="329"/>
      <c r="P45" s="317"/>
      <c r="Q45" s="316"/>
    </row>
    <row r="46" spans="1:17" s="96" customFormat="1" ht="24" customHeight="1">
      <c r="A46" s="108"/>
      <c r="B46" s="109" t="s">
        <v>240</v>
      </c>
      <c r="C46" s="110" t="str">
        <f>IF(ISERROR(VLOOKUP(B46,'KAYIT LİSTESİ'!$B$4:$H$1000,2,0)),"",(VLOOKUP(B46,'KAYIT LİSTESİ'!$B$4:$H$1000,2,0)))</f>
        <v/>
      </c>
      <c r="D46" s="111" t="str">
        <f>IF(ISERROR(VLOOKUP(B46,'KAYIT LİSTESİ'!$B$4:$H$1000,4,0)),"",(VLOOKUP(B46,'KAYIT LİSTESİ'!$B$4:$H$1000,4,0)))</f>
        <v/>
      </c>
      <c r="E46" s="222" t="str">
        <f>IF(ISERROR(VLOOKUP(B46,'KAYIT LİSTESİ'!$B$4:$H$1000,5,0)),"",(VLOOKUP(B46,'KAYIT LİSTESİ'!$B$4:$H$1000,5,0)))</f>
        <v/>
      </c>
      <c r="F46" s="222" t="str">
        <f>IF(ISERROR(VLOOKUP(B46,'KAYIT LİSTESİ'!$B$4:$H$1000,6,0)),"",(VLOOKUP(B46,'KAYIT LİSTESİ'!$B$4:$H$1000,6,0)))</f>
        <v/>
      </c>
      <c r="G46" s="204"/>
      <c r="H46" s="204"/>
      <c r="I46" s="204"/>
      <c r="J46" s="268"/>
      <c r="K46" s="355" t="str">
        <f t="shared" si="1"/>
        <v/>
      </c>
      <c r="L46" s="356" t="str">
        <f>IF(LEN(K46)&gt;0,VLOOKUP(K46,PUAN!K43:L148,2)-IF(COUNTIF(PUAN!K43:L148,K46)=0,0,0),"")</f>
        <v/>
      </c>
      <c r="M46" s="329"/>
      <c r="P46" s="317"/>
      <c r="Q46" s="316"/>
    </row>
    <row r="47" spans="1:17" s="96" customFormat="1" ht="24" customHeight="1">
      <c r="A47" s="108"/>
      <c r="B47" s="109" t="s">
        <v>241</v>
      </c>
      <c r="C47" s="110" t="str">
        <f>IF(ISERROR(VLOOKUP(B47,'KAYIT LİSTESİ'!$B$4:$H$1000,2,0)),"",(VLOOKUP(B47,'KAYIT LİSTESİ'!$B$4:$H$1000,2,0)))</f>
        <v/>
      </c>
      <c r="D47" s="111" t="str">
        <f>IF(ISERROR(VLOOKUP(B47,'KAYIT LİSTESİ'!$B$4:$H$1000,4,0)),"",(VLOOKUP(B47,'KAYIT LİSTESİ'!$B$4:$H$1000,4,0)))</f>
        <v/>
      </c>
      <c r="E47" s="222" t="str">
        <f>IF(ISERROR(VLOOKUP(B47,'KAYIT LİSTESİ'!$B$4:$H$1000,5,0)),"",(VLOOKUP(B47,'KAYIT LİSTESİ'!$B$4:$H$1000,5,0)))</f>
        <v/>
      </c>
      <c r="F47" s="222" t="str">
        <f>IF(ISERROR(VLOOKUP(B47,'KAYIT LİSTESİ'!$B$4:$H$1000,6,0)),"",(VLOOKUP(B47,'KAYIT LİSTESİ'!$B$4:$H$1000,6,0)))</f>
        <v/>
      </c>
      <c r="G47" s="204"/>
      <c r="H47" s="204"/>
      <c r="I47" s="204"/>
      <c r="J47" s="268"/>
      <c r="K47" s="355" t="str">
        <f t="shared" si="1"/>
        <v/>
      </c>
      <c r="L47" s="356" t="str">
        <f>IF(LEN(K47)&gt;0,VLOOKUP(K47,PUAN!K44:L149,2)-IF(COUNTIF(PUAN!K44:L149,K47)=0,0,0),"")</f>
        <v/>
      </c>
      <c r="M47" s="329"/>
      <c r="P47" s="317"/>
      <c r="Q47" s="316"/>
    </row>
    <row r="48" spans="1:17" s="99" customFormat="1" ht="9" customHeight="1">
      <c r="A48" s="97"/>
      <c r="B48" s="97"/>
      <c r="C48" s="97"/>
      <c r="D48" s="98"/>
      <c r="E48" s="97"/>
      <c r="K48" s="100"/>
      <c r="L48" s="97"/>
      <c r="P48" s="317"/>
      <c r="Q48" s="316"/>
    </row>
    <row r="49" spans="1:17" s="99" customFormat="1" ht="25.5" customHeight="1">
      <c r="A49" s="519" t="s">
        <v>4</v>
      </c>
      <c r="B49" s="519"/>
      <c r="C49" s="519"/>
      <c r="D49" s="519"/>
      <c r="E49" s="101" t="s">
        <v>0</v>
      </c>
      <c r="F49" s="101" t="s">
        <v>1</v>
      </c>
      <c r="G49" s="520" t="s">
        <v>2</v>
      </c>
      <c r="H49" s="520"/>
      <c r="I49" s="520"/>
      <c r="J49" s="520"/>
      <c r="K49" s="520" t="s">
        <v>3</v>
      </c>
      <c r="L49" s="520"/>
      <c r="P49" s="317"/>
      <c r="Q49" s="316"/>
    </row>
    <row r="1452" spans="16:17">
      <c r="P1452" s="318"/>
      <c r="Q1452" s="101"/>
    </row>
    <row r="1453" spans="16:17">
      <c r="P1453" s="318"/>
      <c r="Q1453" s="101"/>
    </row>
    <row r="1454" spans="16:17">
      <c r="P1454" s="318"/>
      <c r="Q1454" s="101"/>
    </row>
    <row r="1455" spans="16:17">
      <c r="P1455" s="318"/>
      <c r="Q1455" s="101"/>
    </row>
    <row r="1456" spans="16:17">
      <c r="P1456" s="318"/>
      <c r="Q1456" s="101"/>
    </row>
    <row r="1457" spans="16:17">
      <c r="P1457" s="318"/>
      <c r="Q1457" s="101"/>
    </row>
    <row r="1458" spans="16:17">
      <c r="P1458" s="318"/>
      <c r="Q1458" s="101"/>
    </row>
    <row r="1459" spans="16:17">
      <c r="P1459" s="318"/>
      <c r="Q1459" s="101"/>
    </row>
    <row r="1460" spans="16:17">
      <c r="P1460" s="318"/>
      <c r="Q1460" s="101"/>
    </row>
    <row r="1461" spans="16:17">
      <c r="P1461" s="318"/>
      <c r="Q1461" s="101"/>
    </row>
    <row r="1462" spans="16:17">
      <c r="P1462" s="318"/>
      <c r="Q1462" s="101"/>
    </row>
    <row r="1463" spans="16:17">
      <c r="P1463" s="318"/>
      <c r="Q1463" s="101"/>
    </row>
    <row r="1464" spans="16:17">
      <c r="P1464" s="318"/>
      <c r="Q1464" s="101"/>
    </row>
    <row r="1465" spans="16:17">
      <c r="P1465" s="318"/>
      <c r="Q1465" s="101"/>
    </row>
    <row r="1466" spans="16:17">
      <c r="P1466" s="318"/>
      <c r="Q1466" s="101"/>
    </row>
    <row r="1467" spans="16:17">
      <c r="P1467" s="318"/>
      <c r="Q1467" s="101"/>
    </row>
    <row r="1468" spans="16:17">
      <c r="P1468" s="318"/>
      <c r="Q1468" s="101"/>
    </row>
    <row r="1469" spans="16:17">
      <c r="P1469" s="318"/>
      <c r="Q1469" s="101"/>
    </row>
    <row r="1470" spans="16:17">
      <c r="P1470" s="318"/>
      <c r="Q1470" s="101"/>
    </row>
    <row r="1471" spans="16:17">
      <c r="P1471" s="318"/>
      <c r="Q1471" s="101"/>
    </row>
    <row r="1472" spans="16:17">
      <c r="P1472" s="318"/>
      <c r="Q1472" s="101"/>
    </row>
    <row r="1473" spans="16:17">
      <c r="P1473" s="318"/>
      <c r="Q1473" s="101"/>
    </row>
    <row r="1474" spans="16:17">
      <c r="P1474" s="318"/>
      <c r="Q1474" s="101"/>
    </row>
    <row r="1475" spans="16:17">
      <c r="P1475" s="318"/>
      <c r="Q1475" s="101"/>
    </row>
    <row r="1476" spans="16:17">
      <c r="P1476" s="318"/>
      <c r="Q1476" s="101"/>
    </row>
    <row r="1477" spans="16:17">
      <c r="P1477" s="318"/>
      <c r="Q1477" s="101"/>
    </row>
    <row r="1478" spans="16:17">
      <c r="P1478" s="318"/>
      <c r="Q1478" s="101"/>
    </row>
    <row r="1479" spans="16:17">
      <c r="P1479" s="318"/>
      <c r="Q1479" s="101"/>
    </row>
    <row r="1480" spans="16:17">
      <c r="P1480" s="318"/>
      <c r="Q1480" s="101"/>
    </row>
    <row r="1481" spans="16:17">
      <c r="P1481" s="318"/>
      <c r="Q1481" s="101"/>
    </row>
    <row r="1482" spans="16:17">
      <c r="P1482" s="318"/>
      <c r="Q1482" s="101"/>
    </row>
    <row r="1483" spans="16:17">
      <c r="P1483" s="318"/>
      <c r="Q1483" s="101"/>
    </row>
    <row r="1484" spans="16:17">
      <c r="P1484" s="318"/>
      <c r="Q1484" s="101"/>
    </row>
    <row r="1485" spans="16:17">
      <c r="P1485" s="318"/>
      <c r="Q1485" s="101"/>
    </row>
    <row r="1486" spans="16:17">
      <c r="P1486" s="318"/>
      <c r="Q1486" s="101"/>
    </row>
    <row r="1487" spans="16:17">
      <c r="P1487" s="318"/>
      <c r="Q1487" s="101"/>
    </row>
    <row r="1488" spans="16:17">
      <c r="P1488" s="318"/>
      <c r="Q1488" s="101"/>
    </row>
    <row r="1489" spans="16:17">
      <c r="P1489" s="318"/>
      <c r="Q1489" s="101"/>
    </row>
    <row r="1490" spans="16:17">
      <c r="P1490" s="318"/>
      <c r="Q1490" s="101"/>
    </row>
    <row r="1491" spans="16:17">
      <c r="P1491" s="318"/>
      <c r="Q1491" s="101"/>
    </row>
    <row r="1492" spans="16:17">
      <c r="P1492" s="318"/>
      <c r="Q1492" s="101"/>
    </row>
    <row r="1493" spans="16:17">
      <c r="P1493" s="318"/>
      <c r="Q1493" s="101"/>
    </row>
  </sheetData>
  <sortState ref="A8:L22">
    <sortCondition descending="1" ref="L8:L22"/>
  </sortState>
  <mergeCells count="22">
    <mergeCell ref="A49:D49"/>
    <mergeCell ref="G49:J49"/>
    <mergeCell ref="K49:L49"/>
    <mergeCell ref="K5:L5"/>
    <mergeCell ref="G6:J6"/>
    <mergeCell ref="D6:D7"/>
    <mergeCell ref="M6:M7"/>
    <mergeCell ref="A1:M1"/>
    <mergeCell ref="A2:M2"/>
    <mergeCell ref="L6:L7"/>
    <mergeCell ref="A6:A7"/>
    <mergeCell ref="A4:C4"/>
    <mergeCell ref="K6:K7"/>
    <mergeCell ref="F6:F7"/>
    <mergeCell ref="J4:L4"/>
    <mergeCell ref="G3:H3"/>
    <mergeCell ref="D4:E4"/>
    <mergeCell ref="E6:E7"/>
    <mergeCell ref="C6:C7"/>
    <mergeCell ref="B6:B7"/>
    <mergeCell ref="A3:C3"/>
    <mergeCell ref="D3:E3"/>
  </mergeCells>
  <conditionalFormatting sqref="F1:F1048576">
    <cfRule type="containsText" dxfId="136" priority="2" stopIfTrue="1" operator="containsText" text="FERDİ">
      <formula>NOT(ISERROR(SEARCH("FERDİ",F1)))</formula>
    </cfRule>
  </conditionalFormatting>
  <conditionalFormatting sqref="F8:F20">
    <cfRule type="containsText" dxfId="135" priority="1" stopIfTrue="1" operator="containsText" text="FERDİ">
      <formula>NOT(ISERROR(SEARCH("FERDİ",F8)))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8" orientation="portrait" horizontalDpi="300" verticalDpi="300" r:id="rId1"/>
  <headerFooter alignWithMargins="0"/>
  <ignoredErrors>
    <ignoredError sqref="C23:F47" unlockedFormula="1"/>
  </ignoredErrors>
  <drawing r:id="rId2"/>
</worksheet>
</file>

<file path=xl/worksheets/sheet8.xml><?xml version="1.0" encoding="utf-8"?>
<worksheet xmlns="http://schemas.openxmlformats.org/spreadsheetml/2006/main" xmlns:r="http://schemas.openxmlformats.org/officeDocument/2006/relationships">
  <sheetPr codeName="Sayfa8">
    <tabColor rgb="FF00B0F0"/>
    <pageSetUpPr fitToPage="1"/>
  </sheetPr>
  <dimension ref="A1:S83"/>
  <sheetViews>
    <sheetView tabSelected="1" view="pageBreakPreview" zoomScale="60" zoomScaleNormal="100" workbookViewId="0">
      <selection activeCell="M14" sqref="M14"/>
    </sheetView>
  </sheetViews>
  <sheetFormatPr defaultRowHeight="12.75"/>
  <cols>
    <col min="2" max="2" width="44.140625" customWidth="1"/>
    <col min="3" max="3" width="10.85546875" customWidth="1"/>
    <col min="4" max="4" width="9.7109375" customWidth="1"/>
    <col min="5" max="5" width="11.7109375" customWidth="1"/>
    <col min="6" max="6" width="12.42578125" customWidth="1"/>
    <col min="7" max="7" width="12.85546875" customWidth="1"/>
    <col min="8" max="8" width="9.140625" customWidth="1"/>
    <col min="9" max="9" width="12.42578125" customWidth="1"/>
    <col min="10" max="10" width="13.140625" hidden="1" customWidth="1"/>
    <col min="11" max="11" width="13.140625" customWidth="1"/>
    <col min="12" max="12" width="9.140625" bestFit="1" customWidth="1"/>
    <col min="13" max="13" width="11.28515625" customWidth="1"/>
    <col min="14" max="15" width="11.7109375" customWidth="1"/>
    <col min="18" max="18" width="11.7109375" customWidth="1"/>
  </cols>
  <sheetData>
    <row r="1" spans="1:19" ht="57.75" customHeight="1">
      <c r="A1" s="525" t="str">
        <f>('YARIŞMA BİLGİLERİ'!A2)</f>
        <v>Gençlik ve Spor Bakanlığı
Spor Genel Müdürlüğü
Spor Faaliyetleri Daire Başkanlığı</v>
      </c>
      <c r="B1" s="525"/>
      <c r="C1" s="525"/>
      <c r="D1" s="525"/>
      <c r="E1" s="525"/>
      <c r="F1" s="525"/>
      <c r="G1" s="525"/>
      <c r="H1" s="525"/>
      <c r="I1" s="525"/>
      <c r="J1" s="525"/>
      <c r="K1" s="525"/>
      <c r="L1" s="525"/>
      <c r="M1" s="525"/>
      <c r="N1" s="525"/>
      <c r="O1" s="525"/>
      <c r="P1" s="525"/>
      <c r="Q1" s="525"/>
      <c r="R1" s="525"/>
      <c r="S1" s="525"/>
    </row>
    <row r="2" spans="1:19" ht="27.75" customHeight="1">
      <c r="A2" s="526" t="str">
        <f>'YARIŞMA BİLGİLERİ'!F19</f>
        <v>2014-15 Öğretim Yılı Okullararası Puanlı  Atletizm Grup Yarışmaları</v>
      </c>
      <c r="B2" s="526"/>
      <c r="C2" s="526"/>
      <c r="D2" s="526"/>
      <c r="E2" s="526"/>
      <c r="F2" s="526"/>
      <c r="G2" s="526"/>
      <c r="H2" s="526"/>
      <c r="I2" s="526"/>
      <c r="J2" s="526"/>
      <c r="K2" s="526"/>
      <c r="L2" s="526"/>
      <c r="M2" s="526"/>
      <c r="N2" s="526"/>
      <c r="O2" s="526"/>
      <c r="P2" s="526"/>
      <c r="Q2" s="526"/>
      <c r="R2" s="526"/>
      <c r="S2" s="526"/>
    </row>
    <row r="3" spans="1:19" ht="23.25" customHeight="1">
      <c r="A3" s="523" t="s">
        <v>265</v>
      </c>
      <c r="B3" s="523"/>
      <c r="C3" s="523"/>
      <c r="D3" s="523"/>
      <c r="E3" s="523"/>
      <c r="F3" s="523"/>
      <c r="G3" s="523"/>
      <c r="H3" s="523"/>
      <c r="I3" s="523"/>
      <c r="J3" s="523"/>
      <c r="K3" s="523"/>
      <c r="L3" s="523"/>
      <c r="M3" s="523"/>
      <c r="N3" s="523"/>
      <c r="O3" s="523"/>
      <c r="P3" s="523"/>
      <c r="Q3" s="523"/>
      <c r="R3" s="523"/>
      <c r="S3" s="523"/>
    </row>
    <row r="4" spans="1:19" ht="23.25" customHeight="1">
      <c r="A4" s="523" t="str">
        <f>'YARIŞMA BİLGİLERİ'!F21</f>
        <v>Küçük Erkek</v>
      </c>
      <c r="B4" s="523"/>
      <c r="C4" s="523"/>
      <c r="D4" s="523"/>
      <c r="E4" s="523"/>
      <c r="F4" s="523"/>
      <c r="G4" s="523"/>
      <c r="H4" s="523"/>
      <c r="I4" s="523"/>
      <c r="J4" s="523"/>
      <c r="K4" s="523"/>
      <c r="L4" s="523"/>
      <c r="M4" s="523"/>
      <c r="N4" s="523"/>
      <c r="O4" s="523"/>
      <c r="P4" s="523"/>
      <c r="Q4" s="523"/>
      <c r="R4" s="523"/>
      <c r="S4" s="523"/>
    </row>
    <row r="5" spans="1:19" ht="23.25" customHeight="1">
      <c r="A5" s="306"/>
      <c r="B5" s="306"/>
      <c r="C5" s="306"/>
      <c r="D5" s="306"/>
      <c r="E5" s="306"/>
      <c r="F5" s="306"/>
      <c r="G5" s="306"/>
      <c r="H5" s="306"/>
      <c r="I5" s="306"/>
      <c r="J5" s="306"/>
      <c r="K5" s="306"/>
      <c r="L5" s="306"/>
      <c r="M5" s="306"/>
      <c r="N5" s="306"/>
      <c r="O5" s="529">
        <f ca="1">NOW()</f>
        <v>42120.560325810184</v>
      </c>
      <c r="P5" s="529"/>
      <c r="Q5" s="529"/>
      <c r="R5" s="529"/>
      <c r="S5" s="369"/>
    </row>
    <row r="6" spans="1:19" ht="36.75" customHeight="1">
      <c r="A6" s="528" t="s">
        <v>266</v>
      </c>
      <c r="B6" s="528" t="s">
        <v>160</v>
      </c>
      <c r="C6" s="524" t="s">
        <v>259</v>
      </c>
      <c r="D6" s="524"/>
      <c r="E6" s="524" t="s">
        <v>261</v>
      </c>
      <c r="F6" s="524"/>
      <c r="G6" s="524" t="s">
        <v>262</v>
      </c>
      <c r="H6" s="524"/>
      <c r="I6" s="361" t="s">
        <v>64</v>
      </c>
      <c r="J6" s="256"/>
      <c r="K6" s="524" t="s">
        <v>321</v>
      </c>
      <c r="L6" s="524"/>
      <c r="M6" s="524" t="s">
        <v>263</v>
      </c>
      <c r="N6" s="524"/>
      <c r="O6" s="524" t="s">
        <v>264</v>
      </c>
      <c r="P6" s="524"/>
      <c r="Q6" s="527" t="s">
        <v>267</v>
      </c>
      <c r="R6" s="527" t="s">
        <v>268</v>
      </c>
      <c r="S6" s="255"/>
    </row>
    <row r="7" spans="1:19" ht="27" customHeight="1">
      <c r="A7" s="528"/>
      <c r="B7" s="528"/>
      <c r="C7" s="257" t="s">
        <v>27</v>
      </c>
      <c r="D7" s="258" t="s">
        <v>119</v>
      </c>
      <c r="E7" s="257" t="s">
        <v>27</v>
      </c>
      <c r="F7" s="258" t="s">
        <v>119</v>
      </c>
      <c r="G7" s="257" t="s">
        <v>27</v>
      </c>
      <c r="H7" s="258" t="s">
        <v>119</v>
      </c>
      <c r="I7" s="362" t="s">
        <v>338</v>
      </c>
      <c r="J7" s="259"/>
      <c r="K7" s="257" t="s">
        <v>27</v>
      </c>
      <c r="L7" s="258" t="s">
        <v>119</v>
      </c>
      <c r="M7" s="257" t="s">
        <v>27</v>
      </c>
      <c r="N7" s="258" t="s">
        <v>119</v>
      </c>
      <c r="O7" s="257" t="s">
        <v>27</v>
      </c>
      <c r="P7" s="258" t="s">
        <v>119</v>
      </c>
      <c r="Q7" s="527"/>
      <c r="R7" s="527"/>
      <c r="S7" s="255"/>
    </row>
    <row r="8" spans="1:19" ht="26.25" customHeight="1">
      <c r="A8" s="261">
        <v>1</v>
      </c>
      <c r="B8" s="334" t="s">
        <v>457</v>
      </c>
      <c r="C8" s="262">
        <f>IF(ISERROR(VLOOKUP(B8,'100m.'!$E$8:$F$1000,2,0)),"",(VLOOKUP(B8,'100m.'!$E$8:$H$1000,2,0)))</f>
        <v>1440</v>
      </c>
      <c r="D8" s="324">
        <f>IF(ISERROR(VLOOKUP(B8,'100m.'!$E$8:$G$1000,3,0)),"",(VLOOKUP(B8,'100m.'!$E$8:$G$1000,3,0)))</f>
        <v>42</v>
      </c>
      <c r="E8" s="263">
        <f>IF(ISERROR(VLOOKUP(B8,Yüksek!$F$8:$AL$1000,33,0))," ",(VLOOKUP(B8,Yüksek!$F$8:$AL$1000,33,0)))</f>
        <v>141</v>
      </c>
      <c r="F8" s="325">
        <f>IF(ISERROR(VLOOKUP(B8,Yüksek!$F$8:$AM$1000,34,0)),"",(VLOOKUP(B8,Yüksek!$F$8:$AM$1000,34,0)))</f>
        <v>61</v>
      </c>
      <c r="G8" s="262">
        <f>IF(ISERROR(VLOOKUP(B8,FırlatmaTopu!$F$8:$K$1000,6,0)),"",(VLOOKUP(B8,FırlatmaTopu!$F$8:$K$1000,6,0)))</f>
        <v>5757</v>
      </c>
      <c r="H8" s="324">
        <f>IF(ISERROR(VLOOKUP(B8,FırlatmaTopu!$F$8:$L$1000,7,0)),"",(VLOOKUP(B8,FırlatmaTopu!$F$8:$L$1000,7,0)))</f>
        <v>49</v>
      </c>
      <c r="I8" s="264">
        <f>SUM(D8,F8,H8)</f>
        <v>152</v>
      </c>
      <c r="J8" s="260"/>
      <c r="K8" s="265">
        <f>IF(ISERROR(VLOOKUP(B8,'1000m.'!$E$8:$F$1000,2,0)),"",(VLOOKUP(B8,'1000m.'!$E$8:$H$1000,2,0)))</f>
        <v>34264</v>
      </c>
      <c r="L8" s="324">
        <f>IF(ISERROR(VLOOKUP(B8,'1000m.'!$E$8:$G$1000,3,0)),"",(VLOOKUP(B8,'1000m.'!$E$8:$G$1000,3,0)))</f>
        <v>27</v>
      </c>
      <c r="M8" s="263">
        <f>IF(ISERROR(VLOOKUP(B8,Uzun!$F$8:$K$1000,6,0)),"",(VLOOKUP(B8,Uzun!$F$8:$K$1000,6,0)))</f>
        <v>510</v>
      </c>
      <c r="N8" s="325">
        <f>IF(ISERROR(VLOOKUP(B8,Uzun!$F$8:$L$1000,7,0)),"",(VLOOKUP(B8,Uzun!$F$8:$L$1000,7,0)))</f>
        <v>67</v>
      </c>
      <c r="O8" s="262">
        <f>IF(ISERROR(VLOOKUP(B8,'4x100m.'!$E$8:$F$1009,2,0)),"",(VLOOKUP(B8,'4x100m.'!$E$8:$H$1009,2,0)))</f>
        <v>5695</v>
      </c>
      <c r="P8" s="324">
        <f>IF(ISERROR(VLOOKUP(B8,'4x100m.'!$E$8:$G$1009,3,0)),"",(VLOOKUP(B8,'4x100m.'!$E$8:$G$1009,3,0)))</f>
        <v>70</v>
      </c>
      <c r="Q8" s="325">
        <f>SUM(L8,N8,P8)</f>
        <v>164</v>
      </c>
      <c r="R8" s="325">
        <f>SUM(I8,Q8)</f>
        <v>316</v>
      </c>
      <c r="S8" s="255"/>
    </row>
    <row r="9" spans="1:19" ht="26.25" customHeight="1">
      <c r="A9" s="261">
        <v>2</v>
      </c>
      <c r="B9" s="334" t="s">
        <v>382</v>
      </c>
      <c r="C9" s="262">
        <f>IF(ISERROR(VLOOKUP(B9,'100m.'!$E$8:$F$1000,2,0)),"",(VLOOKUP(B9,'100m.'!$E$8:$H$1000,2,0)))</f>
        <v>1449</v>
      </c>
      <c r="D9" s="324">
        <f>IF(ISERROR(VLOOKUP(B9,'100m.'!$E$8:$G$1000,3,0)),"",(VLOOKUP(B9,'100m.'!$E$8:$G$1000,3,0)))</f>
        <v>41</v>
      </c>
      <c r="E9" s="263">
        <f>IF(ISERROR(VLOOKUP(B9,Yüksek!$F$8:$AL$1000,33,0))," ",(VLOOKUP(B9,Yüksek!$F$8:$AL$1000,33,0)))</f>
        <v>144</v>
      </c>
      <c r="F9" s="325">
        <f>IF(ISERROR(VLOOKUP(B9,Yüksek!$F$8:$AM$1000,34,0)),"",(VLOOKUP(B9,Yüksek!$F$8:$AM$1000,34,0)))</f>
        <v>64</v>
      </c>
      <c r="G9" s="262">
        <f>IF(ISERROR(VLOOKUP(B9,FırlatmaTopu!$F$8:$K$1000,6,0)),"",(VLOOKUP(B9,FırlatmaTopu!$F$8:$K$1000,6,0)))</f>
        <v>4228</v>
      </c>
      <c r="H9" s="324">
        <f>IF(ISERROR(VLOOKUP(B9,FırlatmaTopu!$F$8:$L$1000,7,0)),"",(VLOOKUP(B9,FırlatmaTopu!$F$8:$L$1000,7,0)))</f>
        <v>28</v>
      </c>
      <c r="I9" s="264">
        <f>SUM(D9,F9,H9)</f>
        <v>133</v>
      </c>
      <c r="J9" s="260"/>
      <c r="K9" s="265">
        <f>IF(ISERROR(VLOOKUP(B9,'1000m.'!$E$8:$F$1000,2,0)),"",(VLOOKUP(B9,'1000m.'!$E$8:$H$1000,2,0)))</f>
        <v>32298</v>
      </c>
      <c r="L9" s="324">
        <f>IF(ISERROR(VLOOKUP(B9,'1000m.'!$E$8:$G$1000,3,0)),"",(VLOOKUP(B9,'1000m.'!$E$8:$G$1000,3,0)))</f>
        <v>39</v>
      </c>
      <c r="M9" s="263">
        <f>IF(ISERROR(VLOOKUP(B9,Uzun!$F$8:$K$1000,6,0)),"",(VLOOKUP(B9,Uzun!$F$8:$K$1000,6,0)))</f>
        <v>504</v>
      </c>
      <c r="N9" s="325">
        <f>IF(ISERROR(VLOOKUP(B9,Uzun!$F$8:$L$1000,7,0)),"",(VLOOKUP(B9,Uzun!$F$8:$L$1000,7,0)))</f>
        <v>66</v>
      </c>
      <c r="O9" s="262">
        <f>IF(ISERROR(VLOOKUP(B9,'4x100m.'!$E$8:$F$1009,2,0)),"",(VLOOKUP(B9,'4x100m.'!$E$8:$H$1009,2,0)))</f>
        <v>5691</v>
      </c>
      <c r="P9" s="324">
        <f>IF(ISERROR(VLOOKUP(B9,'4x100m.'!$E$8:$G$1009,3,0)),"",(VLOOKUP(B9,'4x100m.'!$E$8:$G$1009,3,0)))</f>
        <v>70</v>
      </c>
      <c r="Q9" s="325">
        <f>SUM(L9,N9,P9)</f>
        <v>175</v>
      </c>
      <c r="R9" s="325">
        <f>SUM(I9,Q9)</f>
        <v>308</v>
      </c>
      <c r="S9" s="255"/>
    </row>
    <row r="10" spans="1:19" ht="26.25" customHeight="1">
      <c r="A10" s="261">
        <v>3</v>
      </c>
      <c r="B10" s="334" t="s">
        <v>484</v>
      </c>
      <c r="C10" s="262">
        <f>IF(ISERROR(VLOOKUP(B10,'100m.'!$E$8:$F$1000,2,0)),"",(VLOOKUP(B10,'100m.'!$E$8:$H$1000,2,0)))</f>
        <v>1303</v>
      </c>
      <c r="D10" s="324">
        <f>IF(ISERROR(VLOOKUP(B10,'100m.'!$E$8:$G$1000,3,0)),"",(VLOOKUP(B10,'100m.'!$E$8:$G$1000,3,0)))</f>
        <v>64</v>
      </c>
      <c r="E10" s="263">
        <f>IF(ISERROR(VLOOKUP(B10,Yüksek!$F$8:$AL$1000,33,0))," ",(VLOOKUP(B10,Yüksek!$F$8:$AL$1000,33,0)))</f>
        <v>105</v>
      </c>
      <c r="F10" s="325">
        <f>IF(ISERROR(VLOOKUP(B10,Yüksek!$F$8:$AM$1000,34,0)),"",(VLOOKUP(B10,Yüksek!$F$8:$AM$1000,34,0)))</f>
        <v>25</v>
      </c>
      <c r="G10" s="262">
        <f>IF(ISERROR(VLOOKUP(B10,FırlatmaTopu!$F$8:$K$1000,6,0)),"",(VLOOKUP(B10,FırlatmaTopu!$F$8:$K$1000,6,0)))</f>
        <v>4844</v>
      </c>
      <c r="H10" s="324">
        <f>IF(ISERROR(VLOOKUP(B10,FırlatmaTopu!$F$8:$L$1000,7,0)),"",(VLOOKUP(B10,FırlatmaTopu!$F$8:$L$1000,7,0)))</f>
        <v>36</v>
      </c>
      <c r="I10" s="264">
        <f>SUM(D10,F10,H10)</f>
        <v>125</v>
      </c>
      <c r="J10" s="260"/>
      <c r="K10" s="265">
        <f>IF(ISERROR(VLOOKUP(B10,'1000m.'!$E$8:$F$1000,2,0)),"",(VLOOKUP(B10,'1000m.'!$E$8:$H$1000,2,0)))</f>
        <v>30591</v>
      </c>
      <c r="L10" s="324">
        <f>IF(ISERROR(VLOOKUP(B10,'1000m.'!$E$8:$G$1000,3,0)),"",(VLOOKUP(B10,'1000m.'!$E$8:$G$1000,3,0)))</f>
        <v>61</v>
      </c>
      <c r="M10" s="263">
        <f>IF(ISERROR(VLOOKUP(B10,Uzun!$F$8:$K$1000,6,0)),"",(VLOOKUP(B10,Uzun!$F$8:$K$1000,6,0)))</f>
        <v>378</v>
      </c>
      <c r="N10" s="325">
        <f>IF(ISERROR(VLOOKUP(B10,Uzun!$F$8:$L$1000,7,0)),"",(VLOOKUP(B10,Uzun!$F$8:$L$1000,7,0)))</f>
        <v>37</v>
      </c>
      <c r="O10" s="262">
        <f>IF(ISERROR(VLOOKUP(B10,'4x100m.'!$E$8:$F$1009,2,0)),"",(VLOOKUP(B10,'4x100m.'!$E$8:$H$1009,2,0)))</f>
        <v>5634</v>
      </c>
      <c r="P10" s="324">
        <f>IF(ISERROR(VLOOKUP(B10,'4x100m.'!$E$8:$G$1009,3,0)),"",(VLOOKUP(B10,'4x100m.'!$E$8:$G$1009,3,0)))</f>
        <v>73</v>
      </c>
      <c r="Q10" s="325">
        <f>SUM(L10,N10,P10)</f>
        <v>171</v>
      </c>
      <c r="R10" s="325">
        <f>SUM(I10,Q10)</f>
        <v>296</v>
      </c>
      <c r="S10" s="255"/>
    </row>
    <row r="11" spans="1:19" ht="26.25" customHeight="1">
      <c r="A11" s="261">
        <v>4</v>
      </c>
      <c r="B11" s="334" t="s">
        <v>372</v>
      </c>
      <c r="C11" s="262">
        <f>IF(ISERROR(VLOOKUP(B11,'100m.'!$E$8:$F$1000,2,0)),"",(VLOOKUP(B11,'100m.'!$E$8:$H$1000,2,0)))</f>
        <v>1381</v>
      </c>
      <c r="D11" s="324">
        <f>IF(ISERROR(VLOOKUP(B11,'100m.'!$E$8:$G$1000,3,0)),"",(VLOOKUP(B11,'100m.'!$E$8:$G$1000,3,0)))</f>
        <v>49</v>
      </c>
      <c r="E11" s="263">
        <f>IF(ISERROR(VLOOKUP(B11,Yüksek!$F$8:$AL$1000,33,0))," ",(VLOOKUP(B11,Yüksek!$F$8:$AL$1000,33,0)))</f>
        <v>132</v>
      </c>
      <c r="F11" s="325">
        <f>IF(ISERROR(VLOOKUP(B11,Yüksek!$F$8:$AM$1000,34,0)),"",(VLOOKUP(B11,Yüksek!$F$8:$AM$1000,34,0)))</f>
        <v>52</v>
      </c>
      <c r="G11" s="262">
        <f>IF(ISERROR(VLOOKUP(B11,FırlatmaTopu!$F$8:$K$1000,6,0)),"",(VLOOKUP(B11,FırlatmaTopu!$F$8:$K$1000,6,0)))</f>
        <v>5228</v>
      </c>
      <c r="H11" s="324">
        <f>IF(ISERROR(VLOOKUP(B11,FırlatmaTopu!$F$8:$L$1000,7,0)),"",(VLOOKUP(B11,FırlatmaTopu!$F$8:$L$1000,7,0)))</f>
        <v>41</v>
      </c>
      <c r="I11" s="264">
        <f>SUM(D11,F11,H11)</f>
        <v>142</v>
      </c>
      <c r="J11" s="260"/>
      <c r="K11" s="265">
        <f>IF(ISERROR(VLOOKUP(B11,'1000m.'!$E$8:$F$1000,2,0)),"",(VLOOKUP(B11,'1000m.'!$E$8:$H$1000,2,0)))</f>
        <v>33338</v>
      </c>
      <c r="L11" s="324">
        <f>IF(ISERROR(VLOOKUP(B11,'1000m.'!$E$8:$G$1000,3,0)),"",(VLOOKUP(B11,'1000m.'!$E$8:$G$1000,3,0)))</f>
        <v>32</v>
      </c>
      <c r="M11" s="263">
        <f>IF(ISERROR(VLOOKUP(B11,Uzun!$F$8:$K$1000,6,0)),"",(VLOOKUP(B11,Uzun!$F$8:$K$1000,6,0)))</f>
        <v>465</v>
      </c>
      <c r="N11" s="325">
        <f>IF(ISERROR(VLOOKUP(B11,Uzun!$F$8:$L$1000,7,0)),"",(VLOOKUP(B11,Uzun!$F$8:$L$1000,7,0)))</f>
        <v>56</v>
      </c>
      <c r="O11" s="262">
        <f>IF(ISERROR(VLOOKUP(B11,'4x100m.'!$E$8:$F$1009,2,0)),"",(VLOOKUP(B11,'4x100m.'!$E$8:$H$1009,2,0)))</f>
        <v>5791</v>
      </c>
      <c r="P11" s="324">
        <f>IF(ISERROR(VLOOKUP(B11,'4x100m.'!$E$8:$G$1009,3,0)),"",(VLOOKUP(B11,'4x100m.'!$E$8:$G$1009,3,0)))</f>
        <v>65</v>
      </c>
      <c r="Q11" s="325">
        <f>SUM(L11,N11,P11)</f>
        <v>153</v>
      </c>
      <c r="R11" s="325">
        <f>SUM(I11,Q11)</f>
        <v>295</v>
      </c>
      <c r="S11" s="255"/>
    </row>
    <row r="12" spans="1:19" ht="26.25" customHeight="1">
      <c r="A12" s="261">
        <v>5</v>
      </c>
      <c r="B12" s="334" t="s">
        <v>476</v>
      </c>
      <c r="C12" s="262">
        <f>IF(ISERROR(VLOOKUP(B12,'100m.'!$E$8:$F$1000,2,0)),"",(VLOOKUP(B12,'100m.'!$E$8:$H$1000,2,0)))</f>
        <v>1467</v>
      </c>
      <c r="D12" s="324">
        <f>IF(ISERROR(VLOOKUP(B12,'100m.'!$E$8:$G$1000,3,0)),"",(VLOOKUP(B12,'100m.'!$E$8:$G$1000,3,0)))</f>
        <v>39</v>
      </c>
      <c r="E12" s="263">
        <f>IF(ISERROR(VLOOKUP(B12,Yüksek!$F$8:$AL$1000,33,0))," ",(VLOOKUP(B12,Yüksek!$F$8:$AL$1000,33,0)))</f>
        <v>123</v>
      </c>
      <c r="F12" s="325">
        <f>IF(ISERROR(VLOOKUP(B12,Yüksek!$F$8:$AM$1000,34,0)),"",(VLOOKUP(B12,Yüksek!$F$8:$AM$1000,34,0)))</f>
        <v>43</v>
      </c>
      <c r="G12" s="262">
        <f>IF(ISERROR(VLOOKUP(B12,FırlatmaTopu!$F$8:$K$1000,6,0)),"",(VLOOKUP(B12,FırlatmaTopu!$F$8:$K$1000,6,0)))</f>
        <v>5604</v>
      </c>
      <c r="H12" s="324">
        <f>IF(ISERROR(VLOOKUP(B12,FırlatmaTopu!$F$8:$L$1000,7,0)),"",(VLOOKUP(B12,FırlatmaTopu!$F$8:$L$1000,7,0)))</f>
        <v>47</v>
      </c>
      <c r="I12" s="264">
        <f>SUM(D12,F12,H12)</f>
        <v>129</v>
      </c>
      <c r="J12" s="260"/>
      <c r="K12" s="265">
        <f>IF(ISERROR(VLOOKUP(B12,'1000m.'!$E$8:$F$1000,2,0)),"",(VLOOKUP(B12,'1000m.'!$E$8:$H$1000,2,0)))</f>
        <v>31534</v>
      </c>
      <c r="L12" s="324">
        <f>IF(ISERROR(VLOOKUP(B12,'1000m.'!$E$8:$G$1000,3,0)),"",(VLOOKUP(B12,'1000m.'!$E$8:$G$1000,3,0)))</f>
        <v>46</v>
      </c>
      <c r="M12" s="263">
        <f>IF(ISERROR(VLOOKUP(B12,Uzun!$F$8:$K$1000,6,0)),"",(VLOOKUP(B12,Uzun!$F$8:$K$1000,6,0)))</f>
        <v>437</v>
      </c>
      <c r="N12" s="325">
        <f>IF(ISERROR(VLOOKUP(B12,Uzun!$F$8:$L$1000,7,0)),"",(VLOOKUP(B12,Uzun!$F$8:$L$1000,7,0)))</f>
        <v>49</v>
      </c>
      <c r="O12" s="262">
        <f>IF(ISERROR(VLOOKUP(B12,'4x100m.'!$E$8:$F$1009,2,0)),"",(VLOOKUP(B12,'4x100m.'!$E$8:$H$1009,2,0)))</f>
        <v>5723</v>
      </c>
      <c r="P12" s="324">
        <f>IF(ISERROR(VLOOKUP(B12,'4x100m.'!$E$8:$G$1009,3,0)),"",(VLOOKUP(B12,'4x100m.'!$E$8:$G$1009,3,0)))</f>
        <v>69</v>
      </c>
      <c r="Q12" s="325">
        <f>SUM(L12,N12,P12)</f>
        <v>164</v>
      </c>
      <c r="R12" s="325">
        <f>SUM(I12,Q12)</f>
        <v>293</v>
      </c>
      <c r="S12" s="255"/>
    </row>
    <row r="13" spans="1:19" ht="26.25" customHeight="1">
      <c r="A13" s="261">
        <v>6</v>
      </c>
      <c r="B13" s="334" t="s">
        <v>445</v>
      </c>
      <c r="C13" s="262">
        <f>IF(ISERROR(VLOOKUP(B13,'100m.'!$E$8:$F$1000,2,0)),"",(VLOOKUP(B13,'100m.'!$E$8:$H$1000,2,0)))</f>
        <v>1420</v>
      </c>
      <c r="D13" s="324">
        <f>IF(ISERROR(VLOOKUP(B13,'100m.'!$E$8:$G$1000,3,0)),"",(VLOOKUP(B13,'100m.'!$E$8:$G$1000,3,0)))</f>
        <v>44</v>
      </c>
      <c r="E13" s="263">
        <f>IF(ISERROR(VLOOKUP(B13,Yüksek!$F$8:$AL$1000,33,0))," ",(VLOOKUP(B13,Yüksek!$F$8:$AL$1000,33,0)))</f>
        <v>115</v>
      </c>
      <c r="F13" s="325">
        <f>IF(ISERROR(VLOOKUP(B13,Yüksek!$F$8:$AM$1000,34,0)),"",(VLOOKUP(B13,Yüksek!$F$8:$AM$1000,34,0)))</f>
        <v>35</v>
      </c>
      <c r="G13" s="262">
        <f>IF(ISERROR(VLOOKUP(B13,FırlatmaTopu!$F$8:$K$1000,6,0)),"",(VLOOKUP(B13,FırlatmaTopu!$F$8:$K$1000,6,0)))</f>
        <v>5673</v>
      </c>
      <c r="H13" s="324">
        <f>IF(ISERROR(VLOOKUP(B13,FırlatmaTopu!$F$8:$L$1000,7,0)),"",(VLOOKUP(B13,FırlatmaTopu!$F$8:$L$1000,7,0)))</f>
        <v>48</v>
      </c>
      <c r="I13" s="264">
        <f>SUM(D13,F13,H13)</f>
        <v>127</v>
      </c>
      <c r="J13" s="260"/>
      <c r="K13" s="265">
        <f>IF(ISERROR(VLOOKUP(B13,'1000m.'!$E$8:$F$1000,2,0)),"",(VLOOKUP(B13,'1000m.'!$E$8:$H$1000,2,0)))</f>
        <v>32817</v>
      </c>
      <c r="L13" s="324">
        <f>IF(ISERROR(VLOOKUP(B13,'1000m.'!$E$8:$G$1000,3,0)),"",(VLOOKUP(B13,'1000m.'!$E$8:$G$1000,3,0)))</f>
        <v>35</v>
      </c>
      <c r="M13" s="263">
        <f>IF(ISERROR(VLOOKUP(B13,Uzun!$F$8:$K$1000,6,0)),"",(VLOOKUP(B13,Uzun!$F$8:$K$1000,6,0)))</f>
        <v>457</v>
      </c>
      <c r="N13" s="325">
        <f>IF(ISERROR(VLOOKUP(B13,Uzun!$F$8:$L$1000,7,0)),"",(VLOOKUP(B13,Uzun!$F$8:$L$1000,7,0)))</f>
        <v>54</v>
      </c>
      <c r="O13" s="262">
        <f>IF(ISERROR(VLOOKUP(B13,'4x100m.'!$E$8:$F$1009,2,0)),"",(VLOOKUP(B13,'4x100m.'!$E$8:$H$1009,2,0)))</f>
        <v>5866</v>
      </c>
      <c r="P13" s="324">
        <f>IF(ISERROR(VLOOKUP(B13,'4x100m.'!$E$8:$G$1009,3,0)),"",(VLOOKUP(B13,'4x100m.'!$E$8:$G$1009,3,0)))</f>
        <v>62</v>
      </c>
      <c r="Q13" s="325">
        <f>SUM(L13,N13,P13)</f>
        <v>151</v>
      </c>
      <c r="R13" s="325">
        <f>SUM(I13,Q13)</f>
        <v>278</v>
      </c>
      <c r="S13" s="255"/>
    </row>
    <row r="14" spans="1:19" ht="26.25" customHeight="1">
      <c r="A14" s="261">
        <v>7</v>
      </c>
      <c r="B14" s="334" t="s">
        <v>393</v>
      </c>
      <c r="C14" s="262">
        <f>IF(ISERROR(VLOOKUP(B14,'100m.'!$E$8:$F$1000,2,0)),"",(VLOOKUP(B14,'100m.'!$E$8:$H$1000,2,0)))</f>
        <v>1563</v>
      </c>
      <c r="D14" s="324">
        <f>IF(ISERROR(VLOOKUP(B14,'100m.'!$E$8:$G$1000,3,0)),"",(VLOOKUP(B14,'100m.'!$E$8:$G$1000,3,0)))</f>
        <v>33</v>
      </c>
      <c r="E14" s="263">
        <f>IF(ISERROR(VLOOKUP(B14,Yüksek!$F$8:$AL$1000,33,0))," ",(VLOOKUP(B14,Yüksek!$F$8:$AL$1000,33,0)))</f>
        <v>126</v>
      </c>
      <c r="F14" s="325">
        <f>IF(ISERROR(VLOOKUP(B14,Yüksek!$F$8:$AM$1000,34,0)),"",(VLOOKUP(B14,Yüksek!$F$8:$AM$1000,34,0)))</f>
        <v>46</v>
      </c>
      <c r="G14" s="262">
        <f>IF(ISERROR(VLOOKUP(B14,FırlatmaTopu!$F$8:$K$1000,6,0)),"",(VLOOKUP(B14,FırlatmaTopu!$F$8:$K$1000,6,0)))</f>
        <v>4817</v>
      </c>
      <c r="H14" s="324">
        <f>IF(ISERROR(VLOOKUP(B14,FırlatmaTopu!$F$8:$L$1000,7,0)),"",(VLOOKUP(B14,FırlatmaTopu!$F$8:$L$1000,7,0)))</f>
        <v>35</v>
      </c>
      <c r="I14" s="264">
        <f>SUM(D14,F14,H14)</f>
        <v>114</v>
      </c>
      <c r="J14" s="260"/>
      <c r="K14" s="265">
        <f>IF(ISERROR(VLOOKUP(B14,'1000m.'!$E$8:$F$1000,2,0)),"",(VLOOKUP(B14,'1000m.'!$E$8:$H$1000,2,0)))</f>
        <v>32528</v>
      </c>
      <c r="L14" s="324">
        <f>IF(ISERROR(VLOOKUP(B14,'1000m.'!$E$8:$G$1000,3,0)),"",(VLOOKUP(B14,'1000m.'!$E$8:$G$1000,3,0)))</f>
        <v>37</v>
      </c>
      <c r="M14" s="263">
        <f>IF(ISERROR(VLOOKUP(B14,Uzun!$F$8:$K$1000,6,0)),"",(VLOOKUP(B14,Uzun!$F$8:$K$1000,6,0)))</f>
        <v>421</v>
      </c>
      <c r="N14" s="325">
        <f>IF(ISERROR(VLOOKUP(B14,Uzun!$F$8:$L$1000,7,0)),"",(VLOOKUP(B14,Uzun!$F$8:$L$1000,7,0)))</f>
        <v>46</v>
      </c>
      <c r="O14" s="262">
        <f>IF(ISERROR(VLOOKUP(B14,'4x100m.'!$E$8:$F$1009,2,0)),"",(VLOOKUP(B14,'4x100m.'!$E$8:$H$1009,2,0)))</f>
        <v>5941</v>
      </c>
      <c r="P14" s="324">
        <f>IF(ISERROR(VLOOKUP(B14,'4x100m.'!$E$8:$G$1009,3,0)),"",(VLOOKUP(B14,'4x100m.'!$E$8:$G$1009,3,0)))</f>
        <v>58</v>
      </c>
      <c r="Q14" s="325">
        <f>SUM(L14,N14,P14)</f>
        <v>141</v>
      </c>
      <c r="R14" s="325">
        <f>SUM(I14,Q14)</f>
        <v>255</v>
      </c>
      <c r="S14" s="255"/>
    </row>
    <row r="15" spans="1:19" ht="26.25" customHeight="1">
      <c r="A15" s="261">
        <v>8</v>
      </c>
      <c r="B15" s="334" t="s">
        <v>431</v>
      </c>
      <c r="C15" s="262">
        <f>IF(ISERROR(VLOOKUP(B15,'100m.'!$E$8:$F$1000,2,0)),"",(VLOOKUP(B15,'100m.'!$E$8:$H$1000,2,0)))</f>
        <v>1465</v>
      </c>
      <c r="D15" s="324">
        <f>IF(ISERROR(VLOOKUP(B15,'100m.'!$E$8:$G$1000,3,0)),"",(VLOOKUP(B15,'100m.'!$E$8:$G$1000,3,0)))</f>
        <v>40</v>
      </c>
      <c r="E15" s="263">
        <f>IF(ISERROR(VLOOKUP(B15,Yüksek!$F$8:$AL$1000,33,0))," ",(VLOOKUP(B15,Yüksek!$F$8:$AL$1000,33,0)))</f>
        <v>123</v>
      </c>
      <c r="F15" s="325">
        <f>IF(ISERROR(VLOOKUP(B15,Yüksek!$F$8:$AM$1000,34,0)),"",(VLOOKUP(B15,Yüksek!$F$8:$AM$1000,34,0)))</f>
        <v>43</v>
      </c>
      <c r="G15" s="262">
        <f>IF(ISERROR(VLOOKUP(B15,FırlatmaTopu!$F$8:$K$1000,6,0)),"",(VLOOKUP(B15,FırlatmaTopu!$F$8:$K$1000,6,0)))</f>
        <v>4553</v>
      </c>
      <c r="H15" s="324">
        <f>IF(ISERROR(VLOOKUP(B15,FırlatmaTopu!$F$8:$L$1000,7,0)),"",(VLOOKUP(B15,FırlatmaTopu!$F$8:$L$1000,7,0)))</f>
        <v>32</v>
      </c>
      <c r="I15" s="264">
        <f>SUM(D15,F15,H15)</f>
        <v>115</v>
      </c>
      <c r="J15" s="260"/>
      <c r="K15" s="265">
        <f>IF(ISERROR(VLOOKUP(B15,'1000m.'!$E$8:$F$1000,2,0)),"",(VLOOKUP(B15,'1000m.'!$E$8:$H$1000,2,0)))</f>
        <v>32590</v>
      </c>
      <c r="L15" s="324">
        <f>IF(ISERROR(VLOOKUP(B15,'1000m.'!$E$8:$G$1000,3,0)),"",(VLOOKUP(B15,'1000m.'!$E$8:$G$1000,3,0)))</f>
        <v>37</v>
      </c>
      <c r="M15" s="263">
        <f>IF(ISERROR(VLOOKUP(B15,Uzun!$F$8:$K$1000,6,0)),"",(VLOOKUP(B15,Uzun!$F$8:$K$1000,6,0)))</f>
        <v>467</v>
      </c>
      <c r="N15" s="325">
        <f>IF(ISERROR(VLOOKUP(B15,Uzun!$F$8:$L$1000,7,0)),"",(VLOOKUP(B15,Uzun!$F$8:$L$1000,7,0)))</f>
        <v>57</v>
      </c>
      <c r="O15" s="262">
        <f>IF(ISERROR(VLOOKUP(B15,'4x100m.'!$E$8:$F$1009,2,0)),"",(VLOOKUP(B15,'4x100m.'!$E$8:$H$1009,2,0)))</f>
        <v>10506</v>
      </c>
      <c r="P15" s="324">
        <f>IF(ISERROR(VLOOKUP(B15,'4x100m.'!$E$8:$G$1009,3,0)),"",(VLOOKUP(B15,'4x100m.'!$E$8:$G$1009,3,0)))</f>
        <v>38</v>
      </c>
      <c r="Q15" s="325">
        <f>SUM(L15,N15,P15)</f>
        <v>132</v>
      </c>
      <c r="R15" s="325">
        <f>SUM(I15,Q15)</f>
        <v>247</v>
      </c>
      <c r="S15" s="255"/>
    </row>
    <row r="16" spans="1:19" ht="26.25" customHeight="1">
      <c r="A16" s="261">
        <v>9</v>
      </c>
      <c r="B16" s="334" t="s">
        <v>451</v>
      </c>
      <c r="C16" s="262">
        <f>IF(ISERROR(VLOOKUP(B16,'100m.'!$E$8:$F$1000,2,0)),"",(VLOOKUP(B16,'100m.'!$E$8:$H$1000,2,0)))</f>
        <v>1444</v>
      </c>
      <c r="D16" s="324">
        <f>IF(ISERROR(VLOOKUP(B16,'100m.'!$E$8:$G$1000,3,0)),"",(VLOOKUP(B16,'100m.'!$E$8:$G$1000,3,0)))</f>
        <v>42</v>
      </c>
      <c r="E16" s="263" t="str">
        <f>IF(ISERROR(VLOOKUP(B16,Yüksek!$F$8:$AL$1000,33,0))," ",(VLOOKUP(B16,Yüksek!$F$8:$AL$1000,33,0)))</f>
        <v>NM</v>
      </c>
      <c r="F16" s="325">
        <f>IF(ISERROR(VLOOKUP(B16,Yüksek!$F$8:$AM$1000,34,0)),"",(VLOOKUP(B16,Yüksek!$F$8:$AM$1000,34,0)))</f>
        <v>0</v>
      </c>
      <c r="G16" s="262">
        <f>IF(ISERROR(VLOOKUP(B16,FırlatmaTopu!$F$8:$K$1000,6,0)),"",(VLOOKUP(B16,FırlatmaTopu!$F$8:$K$1000,6,0)))</f>
        <v>4986</v>
      </c>
      <c r="H16" s="324">
        <f>IF(ISERROR(VLOOKUP(B16,FırlatmaTopu!$F$8:$L$1000,7,0)),"",(VLOOKUP(B16,FırlatmaTopu!$F$8:$L$1000,7,0)))</f>
        <v>38</v>
      </c>
      <c r="I16" s="264">
        <f>SUM(D16,F16,H16)</f>
        <v>80</v>
      </c>
      <c r="J16" s="260"/>
      <c r="K16" s="265">
        <f>IF(ISERROR(VLOOKUP(B16,'1000m.'!$E$8:$F$1000,2,0)),"",(VLOOKUP(B16,'1000m.'!$E$8:$H$1000,2,0)))</f>
        <v>33251</v>
      </c>
      <c r="L16" s="324">
        <f>IF(ISERROR(VLOOKUP(B16,'1000m.'!$E$8:$G$1000,3,0)),"",(VLOOKUP(B16,'1000m.'!$E$8:$G$1000,3,0)))</f>
        <v>33</v>
      </c>
      <c r="M16" s="263">
        <f>IF(ISERROR(VLOOKUP(B16,Uzun!$F$8:$K$1000,6,0)),"",(VLOOKUP(B16,Uzun!$F$8:$K$1000,6,0)))</f>
        <v>457</v>
      </c>
      <c r="N16" s="325">
        <f>IF(ISERROR(VLOOKUP(B16,Uzun!$F$8:$L$1000,7,0)),"",(VLOOKUP(B16,Uzun!$F$8:$L$1000,7,0)))</f>
        <v>54</v>
      </c>
      <c r="O16" s="262">
        <f>IF(ISERROR(VLOOKUP(B16,'4x100m.'!$E$8:$F$1009,2,0)),"",(VLOOKUP(B16,'4x100m.'!$E$8:$H$1009,2,0)))</f>
        <v>5675</v>
      </c>
      <c r="P16" s="324">
        <f>IF(ISERROR(VLOOKUP(B16,'4x100m.'!$E$8:$G$1009,3,0)),"",(VLOOKUP(B16,'4x100m.'!$E$8:$G$1009,3,0)))</f>
        <v>71</v>
      </c>
      <c r="Q16" s="325">
        <f>SUM(L16,N16,P16)</f>
        <v>158</v>
      </c>
      <c r="R16" s="325">
        <f>SUM(I16,Q16)</f>
        <v>238</v>
      </c>
      <c r="S16" s="255"/>
    </row>
    <row r="17" spans="1:19" ht="26.25" customHeight="1">
      <c r="A17" s="261">
        <v>10</v>
      </c>
      <c r="B17" s="334" t="s">
        <v>426</v>
      </c>
      <c r="C17" s="262">
        <f>IF(ISERROR(VLOOKUP(B17,'100m.'!$E$8:$F$1000,2,0)),"",(VLOOKUP(B17,'100m.'!$E$8:$H$1000,2,0)))</f>
        <v>1539</v>
      </c>
      <c r="D17" s="324">
        <f>IF(ISERROR(VLOOKUP(B17,'100m.'!$E$8:$G$1000,3,0)),"",(VLOOKUP(B17,'100m.'!$E$8:$G$1000,3,0)))</f>
        <v>35</v>
      </c>
      <c r="E17" s="263">
        <f>IF(ISERROR(VLOOKUP(B17,Yüksek!$F$8:$AL$1000,33,0))," ",(VLOOKUP(B17,Yüksek!$F$8:$AL$1000,33,0)))</f>
        <v>110</v>
      </c>
      <c r="F17" s="325">
        <f>IF(ISERROR(VLOOKUP(B17,Yüksek!$F$8:$AM$1000,34,0)),"",(VLOOKUP(B17,Yüksek!$F$8:$AM$1000,34,0)))</f>
        <v>30</v>
      </c>
      <c r="G17" s="262">
        <f>IF(ISERROR(VLOOKUP(B17,FırlatmaTopu!$F$8:$K$1000,6,0)),"",(VLOOKUP(B17,FırlatmaTopu!$F$8:$K$1000,6,0)))</f>
        <v>5491</v>
      </c>
      <c r="H17" s="324">
        <f>IF(ISERROR(VLOOKUP(B17,FırlatmaTopu!$F$8:$L$1000,7,0)),"",(VLOOKUP(B17,FırlatmaTopu!$F$8:$L$1000,7,0)))</f>
        <v>45</v>
      </c>
      <c r="I17" s="264">
        <f>SUM(D17,F17,H17)</f>
        <v>110</v>
      </c>
      <c r="J17" s="260"/>
      <c r="K17" s="265">
        <f>IF(ISERROR(VLOOKUP(B17,'1000m.'!$E$8:$F$1000,2,0)),"",(VLOOKUP(B17,'1000m.'!$E$8:$H$1000,2,0)))</f>
        <v>34887</v>
      </c>
      <c r="L17" s="324">
        <f>IF(ISERROR(VLOOKUP(B17,'1000m.'!$E$8:$G$1000,3,0)),"",(VLOOKUP(B17,'1000m.'!$E$8:$G$1000,3,0)))</f>
        <v>24</v>
      </c>
      <c r="M17" s="263">
        <f>IF(ISERROR(VLOOKUP(B17,Uzun!$F$8:$K$1000,6,0)),"",(VLOOKUP(B17,Uzun!$F$8:$K$1000,6,0)))</f>
        <v>391</v>
      </c>
      <c r="N17" s="325">
        <f>IF(ISERROR(VLOOKUP(B17,Uzun!$F$8:$L$1000,7,0)),"",(VLOOKUP(B17,Uzun!$F$8:$L$1000,7,0)))</f>
        <v>40</v>
      </c>
      <c r="O17" s="262">
        <f>IF(ISERROR(VLOOKUP(B17,'4x100m.'!$E$8:$F$1009,2,0)),"",(VLOOKUP(B17,'4x100m.'!$E$8:$H$1009,2,0)))</f>
        <v>10165</v>
      </c>
      <c r="P17" s="324">
        <f>IF(ISERROR(VLOOKUP(B17,'4x100m.'!$E$8:$G$1009,3,0)),"",(VLOOKUP(B17,'4x100m.'!$E$8:$G$1009,3,0)))</f>
        <v>50</v>
      </c>
      <c r="Q17" s="325">
        <f>SUM(L17,N17,P17)</f>
        <v>114</v>
      </c>
      <c r="R17" s="325">
        <f>SUM(I17,Q17)</f>
        <v>224</v>
      </c>
      <c r="S17" s="255"/>
    </row>
    <row r="18" spans="1:19" ht="26.25" customHeight="1">
      <c r="A18" s="261">
        <v>11</v>
      </c>
      <c r="B18" s="334" t="s">
        <v>435</v>
      </c>
      <c r="C18" s="262">
        <f>IF(ISERROR(VLOOKUP(B18,'100m.'!$E$8:$F$1000,2,0)),"",(VLOOKUP(B18,'100m.'!$E$8:$H$1000,2,0)))</f>
        <v>1554</v>
      </c>
      <c r="D18" s="324">
        <f>IF(ISERROR(VLOOKUP(B18,'100m.'!$E$8:$G$1000,3,0)),"",(VLOOKUP(B18,'100m.'!$E$8:$G$1000,3,0)))</f>
        <v>34</v>
      </c>
      <c r="E18" s="263">
        <f>IF(ISERROR(VLOOKUP(B18,Yüksek!$F$8:$AL$1000,33,0))," ",(VLOOKUP(B18,Yüksek!$F$8:$AL$1000,33,0)))</f>
        <v>120</v>
      </c>
      <c r="F18" s="325">
        <f>IF(ISERROR(VLOOKUP(B18,Yüksek!$F$8:$AM$1000,34,0)),"",(VLOOKUP(B18,Yüksek!$F$8:$AM$1000,34,0)))</f>
        <v>40</v>
      </c>
      <c r="G18" s="262">
        <f>IF(ISERROR(VLOOKUP(B18,FırlatmaTopu!$F$8:$K$1000,6,0)),"",(VLOOKUP(B18,FırlatmaTopu!$F$8:$K$1000,6,0)))</f>
        <v>4052</v>
      </c>
      <c r="H18" s="324">
        <f>IF(ISERROR(VLOOKUP(B18,FırlatmaTopu!$F$8:$L$1000,7,0)),"",(VLOOKUP(B18,FırlatmaTopu!$F$8:$L$1000,7,0)))</f>
        <v>26</v>
      </c>
      <c r="I18" s="264">
        <f>SUM(D18,F18,H18)</f>
        <v>100</v>
      </c>
      <c r="J18" s="260"/>
      <c r="K18" s="265">
        <f>IF(ISERROR(VLOOKUP(B18,'1000m.'!$E$8:$F$1000,2,0)),"",(VLOOKUP(B18,'1000m.'!$E$8:$H$1000,2,0)))</f>
        <v>33847</v>
      </c>
      <c r="L18" s="324">
        <f>IF(ISERROR(VLOOKUP(B18,'1000m.'!$E$8:$G$1000,3,0)),"",(VLOOKUP(B18,'1000m.'!$E$8:$G$1000,3,0)))</f>
        <v>29</v>
      </c>
      <c r="M18" s="263">
        <f>IF(ISERROR(VLOOKUP(B18,Uzun!$F$8:$K$1000,6,0)),"",(VLOOKUP(B18,Uzun!$F$8:$K$1000,6,0)))</f>
        <v>400</v>
      </c>
      <c r="N18" s="325">
        <f>IF(ISERROR(VLOOKUP(B18,Uzun!$F$8:$L$1000,7,0)),"",(VLOOKUP(B18,Uzun!$F$8:$L$1000,7,0)))</f>
        <v>42</v>
      </c>
      <c r="O18" s="262">
        <f>IF(ISERROR(VLOOKUP(B18,'4x100m.'!$E$8:$F$1009,2,0)),"",(VLOOKUP(B18,'4x100m.'!$E$8:$H$1009,2,0)))</f>
        <v>10206</v>
      </c>
      <c r="P18" s="324">
        <f>IF(ISERROR(VLOOKUP(B18,'4x100m.'!$E$8:$G$1009,3,0)),"",(VLOOKUP(B18,'4x100m.'!$E$8:$G$1009,3,0)))</f>
        <v>48</v>
      </c>
      <c r="Q18" s="325">
        <f>SUM(L18,N18,P18)</f>
        <v>119</v>
      </c>
      <c r="R18" s="325">
        <f>SUM(I18,Q18)</f>
        <v>219</v>
      </c>
      <c r="S18" s="255"/>
    </row>
    <row r="19" spans="1:19" ht="26.25" customHeight="1">
      <c r="A19" s="261">
        <v>12</v>
      </c>
      <c r="B19" s="334" t="s">
        <v>406</v>
      </c>
      <c r="C19" s="262">
        <f>IF(ISERROR(VLOOKUP(B19,'100m.'!$E$8:$F$1000,2,0)),"",(VLOOKUP(B19,'100m.'!$E$8:$H$1000,2,0)))</f>
        <v>1548</v>
      </c>
      <c r="D19" s="324">
        <f>IF(ISERROR(VLOOKUP(B19,'100m.'!$E$8:$G$1000,3,0)),"",(VLOOKUP(B19,'100m.'!$E$8:$G$1000,3,0)))</f>
        <v>34</v>
      </c>
      <c r="E19" s="263">
        <f>IF(ISERROR(VLOOKUP(B19,Yüksek!$F$8:$AL$1000,33,0))," ",(VLOOKUP(B19,Yüksek!$F$8:$AL$1000,33,0)))</f>
        <v>120</v>
      </c>
      <c r="F19" s="325">
        <f>IF(ISERROR(VLOOKUP(B19,Yüksek!$F$8:$AM$1000,34,0)),"",(VLOOKUP(B19,Yüksek!$F$8:$AM$1000,34,0)))</f>
        <v>40</v>
      </c>
      <c r="G19" s="262">
        <f>IF(ISERROR(VLOOKUP(B19,FırlatmaTopu!$F$8:$K$1000,6,0)),"",(VLOOKUP(B19,FırlatmaTopu!$F$8:$K$1000,6,0)))</f>
        <v>4655</v>
      </c>
      <c r="H19" s="324">
        <f>IF(ISERROR(VLOOKUP(B19,FırlatmaTopu!$F$8:$L$1000,7,0)),"",(VLOOKUP(B19,FırlatmaTopu!$F$8:$L$1000,7,0)))</f>
        <v>33</v>
      </c>
      <c r="I19" s="264">
        <f>SUM(D19,F19,H19)</f>
        <v>107</v>
      </c>
      <c r="J19" s="260"/>
      <c r="K19" s="265">
        <f>IF(ISERROR(VLOOKUP(B19,'1000m.'!$E$8:$F$1000,2,0)),"",(VLOOKUP(B19,'1000m.'!$E$8:$H$1000,2,0)))</f>
        <v>33775</v>
      </c>
      <c r="L19" s="324">
        <f>IF(ISERROR(VLOOKUP(B19,'1000m.'!$E$8:$G$1000,3,0)),"",(VLOOKUP(B19,'1000m.'!$E$8:$G$1000,3,0)))</f>
        <v>29</v>
      </c>
      <c r="M19" s="263">
        <f>IF(ISERROR(VLOOKUP(B19,Uzun!$F$8:$K$1000,6,0)),"",(VLOOKUP(B19,Uzun!$F$8:$K$1000,6,0)))</f>
        <v>387</v>
      </c>
      <c r="N19" s="325">
        <f>IF(ISERROR(VLOOKUP(B19,Uzun!$F$8:$L$1000,7,0)),"",(VLOOKUP(B19,Uzun!$F$8:$L$1000,7,0)))</f>
        <v>39</v>
      </c>
      <c r="O19" s="262">
        <f>IF(ISERROR(VLOOKUP(B19,'4x100m.'!$E$8:$F$1009,2,0)),"",(VLOOKUP(B19,'4x100m.'!$E$8:$H$1009,2,0)))</f>
        <v>10380</v>
      </c>
      <c r="P19" s="324">
        <f>IF(ISERROR(VLOOKUP(B19,'4x100m.'!$E$8:$G$1009,3,0)),"",(VLOOKUP(B19,'4x100m.'!$E$8:$G$1009,3,0)))</f>
        <v>42</v>
      </c>
      <c r="Q19" s="325">
        <f>SUM(L19,N19,P19)</f>
        <v>110</v>
      </c>
      <c r="R19" s="325">
        <f>SUM(I19,Q19)</f>
        <v>217</v>
      </c>
      <c r="S19" s="255"/>
    </row>
    <row r="20" spans="1:19" ht="26.25" customHeight="1">
      <c r="A20" s="261">
        <v>13</v>
      </c>
      <c r="B20" s="334" t="s">
        <v>366</v>
      </c>
      <c r="C20" s="262">
        <f>IF(ISERROR(VLOOKUP(B20,'100m.'!$E$8:$F$1000,2,0)),"",(VLOOKUP(B20,'100m.'!$E$8:$H$1000,2,0)))</f>
        <v>1508</v>
      </c>
      <c r="D20" s="324">
        <f>IF(ISERROR(VLOOKUP(B20,'100m.'!$E$8:$G$1000,3,0)),"",(VLOOKUP(B20,'100m.'!$E$8:$G$1000,3,0)))</f>
        <v>37</v>
      </c>
      <c r="E20" s="263" t="str">
        <f>IF(ISERROR(VLOOKUP(B20,Yüksek!$F$8:$AL$1000,33,0))," ",(VLOOKUP(B20,Yüksek!$F$8:$AL$1000,33,0)))</f>
        <v>NM</v>
      </c>
      <c r="F20" s="325">
        <f>IF(ISERROR(VLOOKUP(B20,Yüksek!$F$8:$AM$1000,34,0)),"",(VLOOKUP(B20,Yüksek!$F$8:$AM$1000,34,0)))</f>
        <v>0</v>
      </c>
      <c r="G20" s="262">
        <f>IF(ISERROR(VLOOKUP(B20,FırlatmaTopu!$F$8:$K$1000,6,0)),"",(VLOOKUP(B20,FırlatmaTopu!$F$8:$K$1000,6,0)))</f>
        <v>3854</v>
      </c>
      <c r="H20" s="324">
        <f>IF(ISERROR(VLOOKUP(B20,FırlatmaTopu!$F$8:$L$1000,7,0)),"",(VLOOKUP(B20,FırlatmaTopu!$F$8:$L$1000,7,0)))</f>
        <v>23</v>
      </c>
      <c r="I20" s="264">
        <f>SUM(D20,F20,H20)</f>
        <v>60</v>
      </c>
      <c r="J20" s="260"/>
      <c r="K20" s="265">
        <f>IF(ISERROR(VLOOKUP(B20,'1000m.'!$E$8:$F$1000,2,0)),"",(VLOOKUP(B20,'1000m.'!$E$8:$H$1000,2,0)))</f>
        <v>34696</v>
      </c>
      <c r="L20" s="324">
        <f>IF(ISERROR(VLOOKUP(B20,'1000m.'!$E$8:$G$1000,3,0)),"",(VLOOKUP(B20,'1000m.'!$E$8:$G$1000,3,0)))</f>
        <v>25</v>
      </c>
      <c r="M20" s="263">
        <f>IF(ISERROR(VLOOKUP(B20,Uzun!$F$8:$K$1000,6,0)),"",(VLOOKUP(B20,Uzun!$F$8:$K$1000,6,0)))</f>
        <v>394</v>
      </c>
      <c r="N20" s="325">
        <f>IF(ISERROR(VLOOKUP(B20,Uzun!$F$8:$L$1000,7,0)),"",(VLOOKUP(B20,Uzun!$F$8:$L$1000,7,0)))</f>
        <v>40</v>
      </c>
      <c r="O20" s="262">
        <f>IF(ISERROR(VLOOKUP(B20,'4x100m.'!$E$8:$F$1009,2,0)),"",(VLOOKUP(B20,'4x100m.'!$E$8:$H$1009,2,0)))</f>
        <v>10263</v>
      </c>
      <c r="P20" s="324">
        <f>IF(ISERROR(VLOOKUP(B20,'4x100m.'!$E$8:$G$1009,3,0)),"",(VLOOKUP(B20,'4x100m.'!$E$8:$G$1009,3,0)))</f>
        <v>46</v>
      </c>
      <c r="Q20" s="325">
        <f>SUM(L20,N20,P20)</f>
        <v>111</v>
      </c>
      <c r="R20" s="325">
        <f>SUM(I20,Q20)</f>
        <v>171</v>
      </c>
      <c r="S20" s="255"/>
    </row>
    <row r="21" spans="1:19" ht="26.25" customHeight="1">
      <c r="A21" s="261"/>
      <c r="B21" s="375" t="s">
        <v>418</v>
      </c>
      <c r="C21" s="262" t="str">
        <f>IF(ISERROR(VLOOKUP(B21,'100m.'!$E$8:$F$1000,2,0)),"",(VLOOKUP(B21,'100m.'!$E$8:$H$1000,2,0)))</f>
        <v/>
      </c>
      <c r="D21" s="324" t="str">
        <f>IF(ISERROR(VLOOKUP(B21,'100m.'!$E$8:$G$1000,3,0)),"",(VLOOKUP(B21,'100m.'!$E$8:$G$1000,3,0)))</f>
        <v/>
      </c>
      <c r="E21" s="263" t="str">
        <f>IF(ISERROR(VLOOKUP(B21,Yüksek!$F$8:$AL$1000,33,0))," ",(VLOOKUP(B21,Yüksek!$F$8:$AL$1000,33,0)))</f>
        <v xml:space="preserve"> </v>
      </c>
      <c r="F21" s="325" t="str">
        <f>IF(ISERROR(VLOOKUP(B21,Yüksek!$F$8:$AM$1000,34,0)),"",(VLOOKUP(B21,Yüksek!$F$8:$AM$1000,34,0)))</f>
        <v/>
      </c>
      <c r="G21" s="262" t="str">
        <f>IF(ISERROR(VLOOKUP(B21,FırlatmaTopu!$F$8:$K$1000,6,0)),"",(VLOOKUP(B21,FırlatmaTopu!$F$8:$K$1000,6,0)))</f>
        <v/>
      </c>
      <c r="H21" s="324" t="str">
        <f>IF(ISERROR(VLOOKUP(B21,FırlatmaTopu!$F$8:$L$1000,7,0)),"",(VLOOKUP(B21,FırlatmaTopu!$F$8:$L$1000,7,0)))</f>
        <v/>
      </c>
      <c r="I21" s="264">
        <f t="shared" ref="I21:I29" si="0">SUM(D21,F21,H21)</f>
        <v>0</v>
      </c>
      <c r="J21" s="260"/>
      <c r="K21" s="265" t="str">
        <f>IF(ISERROR(VLOOKUP(B21,'1000m.'!$E$8:$F$1000,2,0)),"",(VLOOKUP(B21,'1000m.'!$E$8:$H$1000,2,0)))</f>
        <v/>
      </c>
      <c r="L21" s="324" t="str">
        <f>IF(ISERROR(VLOOKUP(B21,'1000m.'!$E$8:$G$1000,3,0)),"",(VLOOKUP(B21,'1000m.'!$E$8:$G$1000,3,0)))</f>
        <v/>
      </c>
      <c r="M21" s="263" t="str">
        <f>IF(ISERROR(VLOOKUP(B21,Uzun!$F$8:$K$1000,6,0)),"",(VLOOKUP(B21,Uzun!$F$8:$K$1000,6,0)))</f>
        <v/>
      </c>
      <c r="N21" s="325" t="str">
        <f>IF(ISERROR(VLOOKUP(B21,Uzun!$F$8:$L$1000,7,0)),"",(VLOOKUP(B21,Uzun!$F$8:$L$1000,7,0)))</f>
        <v/>
      </c>
      <c r="O21" s="262" t="str">
        <f>IF(ISERROR(VLOOKUP(B21,'4x100m.'!$E$8:$F$1009,2,0)),"",(VLOOKUP(B21,'4x100m.'!$E$8:$H$1009,2,0)))</f>
        <v/>
      </c>
      <c r="P21" s="324" t="str">
        <f>IF(ISERROR(VLOOKUP(B21,'4x100m.'!$E$8:$G$1009,3,0)),"",(VLOOKUP(B21,'4x100m.'!$E$8:$G$1009,3,0)))</f>
        <v/>
      </c>
      <c r="Q21" s="325">
        <f t="shared" ref="Q21:Q29" si="1">SUM(L21,N21,P21)</f>
        <v>0</v>
      </c>
      <c r="R21" s="325">
        <f t="shared" ref="R21:R29" si="2">SUM(I21,Q21)</f>
        <v>0</v>
      </c>
      <c r="S21" s="255"/>
    </row>
    <row r="22" spans="1:19" ht="26.25" customHeight="1">
      <c r="A22" s="261"/>
      <c r="B22" s="267"/>
      <c r="C22" s="262" t="str">
        <f>IF(ISERROR(VLOOKUP(B22,'100m.'!$E$8:$F$1000,2,0)),"",(VLOOKUP(B22,'100m.'!$E$8:$H$1000,2,0)))</f>
        <v/>
      </c>
      <c r="D22" s="324" t="str">
        <f>IF(ISERROR(VLOOKUP(B22,'100m.'!$E$8:$G$1000,3,0)),"",(VLOOKUP(B22,'100m.'!$E$8:$G$1000,3,0)))</f>
        <v/>
      </c>
      <c r="E22" s="263" t="str">
        <f>IF(ISERROR(VLOOKUP(B22,Yüksek!$F$8:$AL$1000,33,0))," ",(VLOOKUP(B22,Yüksek!$F$8:$AL$1000,33,0)))</f>
        <v xml:space="preserve"> </v>
      </c>
      <c r="F22" s="325" t="str">
        <f>IF(ISERROR(VLOOKUP(B22,Yüksek!$F$8:$AM$1000,34,0)),"",(VLOOKUP(B22,Yüksek!$F$8:$AM$1000,34,0)))</f>
        <v/>
      </c>
      <c r="G22" s="262" t="str">
        <f>IF(ISERROR(VLOOKUP(B22,FırlatmaTopu!$F$8:$K$1000,6,0)),"",(VLOOKUP(B22,FırlatmaTopu!$F$8:$K$1000,6,0)))</f>
        <v/>
      </c>
      <c r="H22" s="324" t="str">
        <f>IF(ISERROR(VLOOKUP(B22,FırlatmaTopu!$F$8:$L$1000,7,0)),"",(VLOOKUP(B22,FırlatmaTopu!$F$8:$L$1000,7,0)))</f>
        <v/>
      </c>
      <c r="I22" s="264">
        <f t="shared" si="0"/>
        <v>0</v>
      </c>
      <c r="J22" s="260"/>
      <c r="K22" s="265" t="str">
        <f>IF(ISERROR(VLOOKUP(B22,'1000m.'!$E$8:$F$1000,2,0)),"",(VLOOKUP(B22,'1000m.'!$E$8:$H$1000,2,0)))</f>
        <v/>
      </c>
      <c r="L22" s="324" t="str">
        <f>IF(ISERROR(VLOOKUP(B22,'1000m.'!$E$8:$G$1000,3,0)),"",(VLOOKUP(B22,'1000m.'!$E$8:$G$1000,3,0)))</f>
        <v/>
      </c>
      <c r="M22" s="263" t="str">
        <f>IF(ISERROR(VLOOKUP(B22,Uzun!$F$8:$K$1000,6,0)),"",(VLOOKUP(B22,Uzun!$F$8:$K$1000,6,0)))</f>
        <v/>
      </c>
      <c r="N22" s="325" t="str">
        <f>IF(ISERROR(VLOOKUP(B22,Uzun!$F$8:$L$1000,7,0)),"",(VLOOKUP(B22,Uzun!$F$8:$L$1000,7,0)))</f>
        <v/>
      </c>
      <c r="O22" s="262" t="str">
        <f>IF(ISERROR(VLOOKUP(B22,'4x100m.'!$E$8:$F$1009,2,0)),"",(VLOOKUP(B22,'4x100m.'!$E$8:$H$1009,2,0)))</f>
        <v/>
      </c>
      <c r="P22" s="324" t="str">
        <f>IF(ISERROR(VLOOKUP(B22,'4x100m.'!$E$8:$G$1009,3,0)),"",(VLOOKUP(B22,'4x100m.'!$E$8:$G$1009,3,0)))</f>
        <v/>
      </c>
      <c r="Q22" s="325">
        <f t="shared" si="1"/>
        <v>0</v>
      </c>
      <c r="R22" s="325">
        <f t="shared" si="2"/>
        <v>0</v>
      </c>
      <c r="S22" s="255"/>
    </row>
    <row r="23" spans="1:19" ht="26.25" customHeight="1">
      <c r="A23" s="261"/>
      <c r="B23" s="267"/>
      <c r="C23" s="262" t="str">
        <f>IF(ISERROR(VLOOKUP(B23,'100m.'!$E$8:$F$1000,2,0)),"",(VLOOKUP(B23,'100m.'!$E$8:$H$1000,2,0)))</f>
        <v/>
      </c>
      <c r="D23" s="324" t="str">
        <f>IF(ISERROR(VLOOKUP(B23,'100m.'!$E$8:$G$1000,3,0)),"",(VLOOKUP(B23,'100m.'!$E$8:$G$1000,3,0)))</f>
        <v/>
      </c>
      <c r="E23" s="263" t="str">
        <f>IF(ISERROR(VLOOKUP(B23,Yüksek!$F$8:$AL$1000,33,0))," ",(VLOOKUP(B23,Yüksek!$F$8:$AL$1000,33,0)))</f>
        <v xml:space="preserve"> </v>
      </c>
      <c r="F23" s="325" t="str">
        <f>IF(ISERROR(VLOOKUP(B23,Yüksek!$F$8:$AM$1000,34,0)),"",(VLOOKUP(B23,Yüksek!$F$8:$AM$1000,34,0)))</f>
        <v/>
      </c>
      <c r="G23" s="262" t="str">
        <f>IF(ISERROR(VLOOKUP(B23,FırlatmaTopu!$F$8:$K$1000,6,0)),"",(VLOOKUP(B23,FırlatmaTopu!$F$8:$K$1000,6,0)))</f>
        <v/>
      </c>
      <c r="H23" s="324" t="str">
        <f>IF(ISERROR(VLOOKUP(B23,FırlatmaTopu!$F$8:$L$1000,7,0)),"",(VLOOKUP(B23,FırlatmaTopu!$F$8:$L$1000,7,0)))</f>
        <v/>
      </c>
      <c r="I23" s="264">
        <f t="shared" si="0"/>
        <v>0</v>
      </c>
      <c r="J23" s="260"/>
      <c r="K23" s="265" t="str">
        <f>IF(ISERROR(VLOOKUP(B23,'1000m.'!$E$8:$F$1000,2,0)),"",(VLOOKUP(B23,'1000m.'!$E$8:$H$1000,2,0)))</f>
        <v/>
      </c>
      <c r="L23" s="324" t="str">
        <f>IF(ISERROR(VLOOKUP(B23,'1000m.'!$E$8:$G$1000,3,0)),"",(VLOOKUP(B23,'1000m.'!$E$8:$G$1000,3,0)))</f>
        <v/>
      </c>
      <c r="M23" s="263" t="str">
        <f>IF(ISERROR(VLOOKUP(B23,Uzun!$F$8:$K$1000,6,0)),"",(VLOOKUP(B23,Uzun!$F$8:$K$1000,6,0)))</f>
        <v/>
      </c>
      <c r="N23" s="325" t="str">
        <f>IF(ISERROR(VLOOKUP(B23,Uzun!$F$8:$L$1000,7,0)),"",(VLOOKUP(B23,Uzun!$F$8:$L$1000,7,0)))</f>
        <v/>
      </c>
      <c r="O23" s="262" t="str">
        <f>IF(ISERROR(VLOOKUP(B23,'4x100m.'!$E$8:$F$1009,2,0)),"",(VLOOKUP(B23,'4x100m.'!$E$8:$H$1009,2,0)))</f>
        <v/>
      </c>
      <c r="P23" s="324" t="str">
        <f>IF(ISERROR(VLOOKUP(B23,'4x100m.'!$E$8:$G$1009,3,0)),"",(VLOOKUP(B23,'4x100m.'!$E$8:$G$1009,3,0)))</f>
        <v/>
      </c>
      <c r="Q23" s="325">
        <f t="shared" si="1"/>
        <v>0</v>
      </c>
      <c r="R23" s="325">
        <f t="shared" si="2"/>
        <v>0</v>
      </c>
      <c r="S23" s="255"/>
    </row>
    <row r="24" spans="1:19" ht="26.25" customHeight="1">
      <c r="A24" s="261"/>
      <c r="B24" s="267"/>
      <c r="C24" s="262" t="str">
        <f>IF(ISERROR(VLOOKUP(B24,'100m.'!$E$8:$F$1000,2,0)),"",(VLOOKUP(B24,'100m.'!$E$8:$H$1000,2,0)))</f>
        <v/>
      </c>
      <c r="D24" s="324" t="str">
        <f>IF(ISERROR(VLOOKUP(B24,'100m.'!$E$8:$G$1000,3,0)),"",(VLOOKUP(B24,'100m.'!$E$8:$G$1000,3,0)))</f>
        <v/>
      </c>
      <c r="E24" s="263" t="str">
        <f>IF(ISERROR(VLOOKUP(B24,Yüksek!$F$8:$AL$1000,33,0))," ",(VLOOKUP(B24,Yüksek!$F$8:$AL$1000,33,0)))</f>
        <v xml:space="preserve"> </v>
      </c>
      <c r="F24" s="325" t="str">
        <f>IF(ISERROR(VLOOKUP(B24,Yüksek!$F$8:$AM$1000,34,0)),"",(VLOOKUP(B24,Yüksek!$F$8:$AM$1000,34,0)))</f>
        <v/>
      </c>
      <c r="G24" s="262" t="str">
        <f>IF(ISERROR(VLOOKUP(B24,FırlatmaTopu!$F$8:$K$1000,6,0)),"",(VLOOKUP(B24,FırlatmaTopu!$F$8:$K$1000,6,0)))</f>
        <v/>
      </c>
      <c r="H24" s="324" t="str">
        <f>IF(ISERROR(VLOOKUP(B24,FırlatmaTopu!$F$8:$L$1000,7,0)),"",(VLOOKUP(B24,FırlatmaTopu!$F$8:$L$1000,7,0)))</f>
        <v/>
      </c>
      <c r="I24" s="264">
        <f t="shared" si="0"/>
        <v>0</v>
      </c>
      <c r="J24" s="260"/>
      <c r="K24" s="265" t="str">
        <f>IF(ISERROR(VLOOKUP(B24,'1000m.'!$E$8:$F$1000,2,0)),"",(VLOOKUP(B24,'1000m.'!$E$8:$H$1000,2,0)))</f>
        <v/>
      </c>
      <c r="L24" s="324" t="str">
        <f>IF(ISERROR(VLOOKUP(B24,'1000m.'!$E$8:$G$1000,3,0)),"",(VLOOKUP(B24,'1000m.'!$E$8:$G$1000,3,0)))</f>
        <v/>
      </c>
      <c r="M24" s="263" t="str">
        <f>IF(ISERROR(VLOOKUP(B24,Uzun!$F$8:$K$1000,6,0)),"",(VLOOKUP(B24,Uzun!$F$8:$K$1000,6,0)))</f>
        <v/>
      </c>
      <c r="N24" s="325" t="str">
        <f>IF(ISERROR(VLOOKUP(B24,Uzun!$F$8:$L$1000,7,0)),"",(VLOOKUP(B24,Uzun!$F$8:$L$1000,7,0)))</f>
        <v/>
      </c>
      <c r="O24" s="262" t="str">
        <f>IF(ISERROR(VLOOKUP(B24,'4x100m.'!$E$8:$F$1009,2,0)),"",(VLOOKUP(B24,'4x100m.'!$E$8:$H$1009,2,0)))</f>
        <v/>
      </c>
      <c r="P24" s="324" t="str">
        <f>IF(ISERROR(VLOOKUP(B24,'4x100m.'!$E$8:$G$1009,3,0)),"",(VLOOKUP(B24,'4x100m.'!$E$8:$G$1009,3,0)))</f>
        <v/>
      </c>
      <c r="Q24" s="325">
        <f t="shared" si="1"/>
        <v>0</v>
      </c>
      <c r="R24" s="325">
        <f t="shared" si="2"/>
        <v>0</v>
      </c>
      <c r="S24" s="255"/>
    </row>
    <row r="25" spans="1:19" ht="26.25" customHeight="1">
      <c r="A25" s="261"/>
      <c r="B25" s="267"/>
      <c r="C25" s="262" t="str">
        <f>IF(ISERROR(VLOOKUP(B25,'100m.'!$E$8:$F$1000,2,0)),"",(VLOOKUP(B25,'100m.'!$E$8:$H$1000,2,0)))</f>
        <v/>
      </c>
      <c r="D25" s="324" t="str">
        <f>IF(ISERROR(VLOOKUP(B25,'100m.'!$E$8:$G$1000,3,0)),"",(VLOOKUP(B25,'100m.'!$E$8:$G$1000,3,0)))</f>
        <v/>
      </c>
      <c r="E25" s="263" t="str">
        <f>IF(ISERROR(VLOOKUP(B25,Yüksek!$F$8:$AL$1000,33,0))," ",(VLOOKUP(B25,Yüksek!$F$8:$AL$1000,33,0)))</f>
        <v xml:space="preserve"> </v>
      </c>
      <c r="F25" s="325" t="str">
        <f>IF(ISERROR(VLOOKUP(B25,Yüksek!$F$8:$AM$1000,34,0)),"",(VLOOKUP(B25,Yüksek!$F$8:$AM$1000,34,0)))</f>
        <v/>
      </c>
      <c r="G25" s="262" t="str">
        <f>IF(ISERROR(VLOOKUP(B25,FırlatmaTopu!$F$8:$K$1000,6,0)),"",(VLOOKUP(B25,FırlatmaTopu!$F$8:$K$1000,6,0)))</f>
        <v/>
      </c>
      <c r="H25" s="324" t="str">
        <f>IF(ISERROR(VLOOKUP(B25,FırlatmaTopu!$F$8:$L$1000,7,0)),"",(VLOOKUP(B25,FırlatmaTopu!$F$8:$L$1000,7,0)))</f>
        <v/>
      </c>
      <c r="I25" s="264">
        <f t="shared" si="0"/>
        <v>0</v>
      </c>
      <c r="J25" s="260"/>
      <c r="K25" s="265" t="str">
        <f>IF(ISERROR(VLOOKUP(B25,'1000m.'!$E$8:$F$1000,2,0)),"",(VLOOKUP(B25,'1000m.'!$E$8:$H$1000,2,0)))</f>
        <v/>
      </c>
      <c r="L25" s="324" t="str">
        <f>IF(ISERROR(VLOOKUP(B25,'1000m.'!$E$8:$G$1000,3,0)),"",(VLOOKUP(B25,'1000m.'!$E$8:$G$1000,3,0)))</f>
        <v/>
      </c>
      <c r="M25" s="263" t="str">
        <f>IF(ISERROR(VLOOKUP(B25,Uzun!$F$8:$K$1000,6,0)),"",(VLOOKUP(B25,Uzun!$F$8:$K$1000,6,0)))</f>
        <v/>
      </c>
      <c r="N25" s="325" t="str">
        <f>IF(ISERROR(VLOOKUP(B25,Uzun!$F$8:$L$1000,7,0)),"",(VLOOKUP(B25,Uzun!$F$8:$L$1000,7,0)))</f>
        <v/>
      </c>
      <c r="O25" s="262" t="str">
        <f>IF(ISERROR(VLOOKUP(B25,'4x100m.'!$E$8:$F$1009,2,0)),"",(VLOOKUP(B25,'4x100m.'!$E$8:$H$1009,2,0)))</f>
        <v/>
      </c>
      <c r="P25" s="324" t="str">
        <f>IF(ISERROR(VLOOKUP(B25,'4x100m.'!$E$8:$G$1009,3,0)),"",(VLOOKUP(B25,'4x100m.'!$E$8:$G$1009,3,0)))</f>
        <v/>
      </c>
      <c r="Q25" s="325">
        <f t="shared" si="1"/>
        <v>0</v>
      </c>
      <c r="R25" s="325">
        <f t="shared" si="2"/>
        <v>0</v>
      </c>
      <c r="S25" s="255"/>
    </row>
    <row r="26" spans="1:19" ht="26.25" customHeight="1">
      <c r="A26" s="261"/>
      <c r="B26" s="267"/>
      <c r="C26" s="262" t="str">
        <f>IF(ISERROR(VLOOKUP(B26,'100m.'!$E$8:$F$1000,2,0)),"",(VLOOKUP(B26,'100m.'!$E$8:$H$1000,2,0)))</f>
        <v/>
      </c>
      <c r="D26" s="324" t="str">
        <f>IF(ISERROR(VLOOKUP(B26,'100m.'!$E$8:$G$1000,3,0)),"",(VLOOKUP(B26,'100m.'!$E$8:$G$1000,3,0)))</f>
        <v/>
      </c>
      <c r="E26" s="263" t="str">
        <f>IF(ISERROR(VLOOKUP(B26,Yüksek!$F$8:$AL$1000,33,0))," ",(VLOOKUP(B26,Yüksek!$F$8:$AL$1000,33,0)))</f>
        <v xml:space="preserve"> </v>
      </c>
      <c r="F26" s="325" t="str">
        <f>IF(ISERROR(VLOOKUP(B26,Yüksek!$F$8:$AM$1000,34,0)),"",(VLOOKUP(B26,Yüksek!$F$8:$AM$1000,34,0)))</f>
        <v/>
      </c>
      <c r="G26" s="262" t="str">
        <f>IF(ISERROR(VLOOKUP(B26,FırlatmaTopu!$F$8:$K$1000,6,0)),"",(VLOOKUP(B26,FırlatmaTopu!$F$8:$K$1000,6,0)))</f>
        <v/>
      </c>
      <c r="H26" s="324" t="str">
        <f>IF(ISERROR(VLOOKUP(B26,FırlatmaTopu!$F$8:$L$1000,7,0)),"",(VLOOKUP(B26,FırlatmaTopu!$F$8:$L$1000,7,0)))</f>
        <v/>
      </c>
      <c r="I26" s="264">
        <f t="shared" si="0"/>
        <v>0</v>
      </c>
      <c r="J26" s="260"/>
      <c r="K26" s="265" t="str">
        <f>IF(ISERROR(VLOOKUP(B26,'1000m.'!$E$8:$F$1000,2,0)),"",(VLOOKUP(B26,'1000m.'!$E$8:$H$1000,2,0)))</f>
        <v/>
      </c>
      <c r="L26" s="324" t="str">
        <f>IF(ISERROR(VLOOKUP(B26,'1000m.'!$E$8:$G$1000,3,0)),"",(VLOOKUP(B26,'1000m.'!$E$8:$G$1000,3,0)))</f>
        <v/>
      </c>
      <c r="M26" s="263" t="str">
        <f>IF(ISERROR(VLOOKUP(B26,Uzun!$F$8:$K$1000,6,0)),"",(VLOOKUP(B26,Uzun!$F$8:$K$1000,6,0)))</f>
        <v/>
      </c>
      <c r="N26" s="325" t="str">
        <f>IF(ISERROR(VLOOKUP(B26,Uzun!$F$8:$L$1000,7,0)),"",(VLOOKUP(B26,Uzun!$F$8:$L$1000,7,0)))</f>
        <v/>
      </c>
      <c r="O26" s="262" t="str">
        <f>IF(ISERROR(VLOOKUP(B26,'4x100m.'!$E$8:$F$1009,2,0)),"",(VLOOKUP(B26,'4x100m.'!$E$8:$H$1009,2,0)))</f>
        <v/>
      </c>
      <c r="P26" s="324" t="str">
        <f>IF(ISERROR(VLOOKUP(B26,'4x100m.'!$E$8:$G$1009,3,0)),"",(VLOOKUP(B26,'4x100m.'!$E$8:$G$1009,3,0)))</f>
        <v/>
      </c>
      <c r="Q26" s="325">
        <f t="shared" si="1"/>
        <v>0</v>
      </c>
      <c r="R26" s="325">
        <f t="shared" si="2"/>
        <v>0</v>
      </c>
      <c r="S26" s="255"/>
    </row>
    <row r="27" spans="1:19" ht="26.25" customHeight="1">
      <c r="A27" s="261"/>
      <c r="B27" s="267"/>
      <c r="C27" s="262" t="str">
        <f>IF(ISERROR(VLOOKUP(B27,'100m.'!$E$8:$F$1000,2,0)),"",(VLOOKUP(B27,'100m.'!$E$8:$H$1000,2,0)))</f>
        <v/>
      </c>
      <c r="D27" s="324" t="str">
        <f>IF(ISERROR(VLOOKUP(B27,'100m.'!$E$8:$G$1000,3,0)),"",(VLOOKUP(B27,'100m.'!$E$8:$G$1000,3,0)))</f>
        <v/>
      </c>
      <c r="E27" s="263" t="str">
        <f>IF(ISERROR(VLOOKUP(B27,Yüksek!$F$8:$AL$1000,33,0))," ",(VLOOKUP(B27,Yüksek!$F$8:$AL$1000,33,0)))</f>
        <v xml:space="preserve"> </v>
      </c>
      <c r="F27" s="325" t="str">
        <f>IF(ISERROR(VLOOKUP(B27,Yüksek!$F$8:$AM$1000,34,0)),"",(VLOOKUP(B27,Yüksek!$F$8:$AM$1000,34,0)))</f>
        <v/>
      </c>
      <c r="G27" s="262" t="str">
        <f>IF(ISERROR(VLOOKUP(B27,FırlatmaTopu!$F$8:$K$1000,6,0)),"",(VLOOKUP(B27,FırlatmaTopu!$F$8:$K$1000,6,0)))</f>
        <v/>
      </c>
      <c r="H27" s="324" t="str">
        <f>IF(ISERROR(VLOOKUP(B27,FırlatmaTopu!$F$8:$L$1000,7,0)),"",(VLOOKUP(B27,FırlatmaTopu!$F$8:$L$1000,7,0)))</f>
        <v/>
      </c>
      <c r="I27" s="264">
        <f t="shared" si="0"/>
        <v>0</v>
      </c>
      <c r="J27" s="260"/>
      <c r="K27" s="265" t="str">
        <f>IF(ISERROR(VLOOKUP(B27,'1000m.'!$E$8:$F$1000,2,0)),"",(VLOOKUP(B27,'1000m.'!$E$8:$H$1000,2,0)))</f>
        <v/>
      </c>
      <c r="L27" s="324" t="str">
        <f>IF(ISERROR(VLOOKUP(B27,'1000m.'!$E$8:$G$1000,3,0)),"",(VLOOKUP(B27,'1000m.'!$E$8:$G$1000,3,0)))</f>
        <v/>
      </c>
      <c r="M27" s="263" t="str">
        <f>IF(ISERROR(VLOOKUP(B27,Uzun!$F$8:$K$1000,6,0)),"",(VLOOKUP(B27,Uzun!$F$8:$K$1000,6,0)))</f>
        <v/>
      </c>
      <c r="N27" s="325" t="str">
        <f>IF(ISERROR(VLOOKUP(B27,Uzun!$F$8:$L$1000,7,0)),"",(VLOOKUP(B27,Uzun!$F$8:$L$1000,7,0)))</f>
        <v/>
      </c>
      <c r="O27" s="262" t="str">
        <f>IF(ISERROR(VLOOKUP(B27,'4x100m.'!$E$8:$F$1009,2,0)),"",(VLOOKUP(B27,'4x100m.'!$E$8:$H$1009,2,0)))</f>
        <v/>
      </c>
      <c r="P27" s="324" t="str">
        <f>IF(ISERROR(VLOOKUP(B27,'4x100m.'!$E$8:$G$1009,3,0)),"",(VLOOKUP(B27,'4x100m.'!$E$8:$G$1009,3,0)))</f>
        <v/>
      </c>
      <c r="Q27" s="325">
        <f t="shared" si="1"/>
        <v>0</v>
      </c>
      <c r="R27" s="325">
        <f t="shared" si="2"/>
        <v>0</v>
      </c>
      <c r="S27" s="255"/>
    </row>
    <row r="28" spans="1:19" ht="26.25" customHeight="1">
      <c r="A28" s="261"/>
      <c r="B28" s="267"/>
      <c r="C28" s="262" t="str">
        <f>IF(ISERROR(VLOOKUP(B28,'100m.'!$E$8:$F$1000,2,0)),"",(VLOOKUP(B28,'100m.'!$E$8:$H$1000,2,0)))</f>
        <v/>
      </c>
      <c r="D28" s="324" t="str">
        <f>IF(ISERROR(VLOOKUP(B28,'100m.'!$E$8:$G$1000,3,0)),"",(VLOOKUP(B28,'100m.'!$E$8:$G$1000,3,0)))</f>
        <v/>
      </c>
      <c r="E28" s="263" t="str">
        <f>IF(ISERROR(VLOOKUP(B28,Yüksek!$F$8:$AL$1000,33,0))," ",(VLOOKUP(B28,Yüksek!$F$8:$AL$1000,33,0)))</f>
        <v xml:space="preserve"> </v>
      </c>
      <c r="F28" s="325" t="str">
        <f>IF(ISERROR(VLOOKUP(B28,Yüksek!$F$8:$AM$1000,34,0)),"",(VLOOKUP(B28,Yüksek!$F$8:$AM$1000,34,0)))</f>
        <v/>
      </c>
      <c r="G28" s="262" t="str">
        <f>IF(ISERROR(VLOOKUP(B28,FırlatmaTopu!$F$8:$K$1000,6,0)),"",(VLOOKUP(B28,FırlatmaTopu!$F$8:$K$1000,6,0)))</f>
        <v/>
      </c>
      <c r="H28" s="324" t="str">
        <f>IF(ISERROR(VLOOKUP(B28,FırlatmaTopu!$F$8:$L$1000,7,0)),"",(VLOOKUP(B28,FırlatmaTopu!$F$8:$L$1000,7,0)))</f>
        <v/>
      </c>
      <c r="I28" s="264">
        <f t="shared" si="0"/>
        <v>0</v>
      </c>
      <c r="J28" s="260"/>
      <c r="K28" s="265" t="str">
        <f>IF(ISERROR(VLOOKUP(B28,'1000m.'!$E$8:$F$1000,2,0)),"",(VLOOKUP(B28,'1000m.'!$E$8:$H$1000,2,0)))</f>
        <v/>
      </c>
      <c r="L28" s="324" t="str">
        <f>IF(ISERROR(VLOOKUP(B28,'1000m.'!$E$8:$G$1000,3,0)),"",(VLOOKUP(B28,'1000m.'!$E$8:$G$1000,3,0)))</f>
        <v/>
      </c>
      <c r="M28" s="263" t="str">
        <f>IF(ISERROR(VLOOKUP(B28,Uzun!$F$8:$K$1000,6,0)),"",(VLOOKUP(B28,Uzun!$F$8:$K$1000,6,0)))</f>
        <v/>
      </c>
      <c r="N28" s="325" t="str">
        <f>IF(ISERROR(VLOOKUP(B28,Uzun!$F$8:$L$1000,7,0)),"",(VLOOKUP(B28,Uzun!$F$8:$L$1000,7,0)))</f>
        <v/>
      </c>
      <c r="O28" s="262" t="str">
        <f>IF(ISERROR(VLOOKUP(B28,'4x100m.'!$E$8:$F$1009,2,0)),"",(VLOOKUP(B28,'4x100m.'!$E$8:$H$1009,2,0)))</f>
        <v/>
      </c>
      <c r="P28" s="324" t="str">
        <f>IF(ISERROR(VLOOKUP(B28,'4x100m.'!$E$8:$G$1009,3,0)),"",(VLOOKUP(B28,'4x100m.'!$E$8:$G$1009,3,0)))</f>
        <v/>
      </c>
      <c r="Q28" s="325">
        <f t="shared" si="1"/>
        <v>0</v>
      </c>
      <c r="R28" s="325">
        <f t="shared" si="2"/>
        <v>0</v>
      </c>
      <c r="S28" s="255"/>
    </row>
    <row r="29" spans="1:19" ht="26.25" customHeight="1">
      <c r="A29" s="261"/>
      <c r="B29" s="267"/>
      <c r="C29" s="262" t="str">
        <f>IF(ISERROR(VLOOKUP(B29,'100m.'!$E$8:$F$1000,2,0)),"",(VLOOKUP(B29,'100m.'!$E$8:$H$1000,2,0)))</f>
        <v/>
      </c>
      <c r="D29" s="324" t="str">
        <f>IF(ISERROR(VLOOKUP(B29,'100m.'!$E$8:$G$1000,3,0)),"",(VLOOKUP(B29,'100m.'!$E$8:$G$1000,3,0)))</f>
        <v/>
      </c>
      <c r="E29" s="263" t="str">
        <f>IF(ISERROR(VLOOKUP(B29,Yüksek!$F$8:$AL$1000,33,0))," ",(VLOOKUP(B29,Yüksek!$F$8:$AL$1000,33,0)))</f>
        <v xml:space="preserve"> </v>
      </c>
      <c r="F29" s="325" t="str">
        <f>IF(ISERROR(VLOOKUP(B29,Yüksek!$F$8:$AM$1000,34,0)),"",(VLOOKUP(B29,Yüksek!$F$8:$AM$1000,34,0)))</f>
        <v/>
      </c>
      <c r="G29" s="262" t="str">
        <f>IF(ISERROR(VLOOKUP(B29,FırlatmaTopu!$F$8:$K$1000,6,0)),"",(VLOOKUP(B29,FırlatmaTopu!$F$8:$K$1000,6,0)))</f>
        <v/>
      </c>
      <c r="H29" s="324" t="str">
        <f>IF(ISERROR(VLOOKUP(B29,FırlatmaTopu!$F$8:$L$1000,7,0)),"",(VLOOKUP(B29,FırlatmaTopu!$F$8:$L$1000,7,0)))</f>
        <v/>
      </c>
      <c r="I29" s="264">
        <f t="shared" si="0"/>
        <v>0</v>
      </c>
      <c r="J29" s="260"/>
      <c r="K29" s="265" t="str">
        <f>IF(ISERROR(VLOOKUP(B29,'1000m.'!$E$8:$F$1000,2,0)),"",(VLOOKUP(B29,'1000m.'!$E$8:$H$1000,2,0)))</f>
        <v/>
      </c>
      <c r="L29" s="324" t="str">
        <f>IF(ISERROR(VLOOKUP(B29,'1000m.'!$E$8:$G$1000,3,0)),"",(VLOOKUP(B29,'1000m.'!$E$8:$G$1000,3,0)))</f>
        <v/>
      </c>
      <c r="M29" s="263" t="str">
        <f>IF(ISERROR(VLOOKUP(B29,Uzun!$F$8:$K$1000,6,0)),"",(VLOOKUP(B29,Uzun!$F$8:$K$1000,6,0)))</f>
        <v/>
      </c>
      <c r="N29" s="325" t="str">
        <f>IF(ISERROR(VLOOKUP(B29,Uzun!$F$8:$L$1000,7,0)),"",(VLOOKUP(B29,Uzun!$F$8:$L$1000,7,0)))</f>
        <v/>
      </c>
      <c r="O29" s="262" t="str">
        <f>IF(ISERROR(VLOOKUP(B29,'4x100m.'!$E$8:$F$1009,2,0)),"",(VLOOKUP(B29,'4x100m.'!$E$8:$H$1009,2,0)))</f>
        <v/>
      </c>
      <c r="P29" s="324" t="str">
        <f>IF(ISERROR(VLOOKUP(B29,'4x100m.'!$E$8:$G$1009,3,0)),"",(VLOOKUP(B29,'4x100m.'!$E$8:$G$1009,3,0)))</f>
        <v/>
      </c>
      <c r="Q29" s="325">
        <f t="shared" si="1"/>
        <v>0</v>
      </c>
      <c r="R29" s="325">
        <f t="shared" si="2"/>
        <v>0</v>
      </c>
    </row>
    <row r="30" spans="1:19" ht="24" customHeight="1"/>
    <row r="31" spans="1:19" ht="24" customHeight="1"/>
    <row r="32" spans="1:19"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2.5" customHeight="1"/>
    <row r="66" ht="50.25" customHeight="1"/>
    <row r="67" ht="50.25" customHeight="1"/>
    <row r="68" ht="50.25" customHeight="1"/>
    <row r="69" ht="50.25" customHeight="1"/>
    <row r="70" ht="50.25" customHeight="1"/>
    <row r="71" ht="50.25" customHeight="1"/>
    <row r="72" ht="50.25" customHeight="1"/>
    <row r="73" ht="50.25" customHeight="1"/>
    <row r="76" ht="61.5" customHeight="1"/>
    <row r="77" ht="61.5" customHeight="1"/>
    <row r="78" ht="61.5" customHeight="1"/>
    <row r="79" ht="61.5" customHeight="1"/>
    <row r="80" ht="61.5" customHeight="1"/>
    <row r="81" ht="61.5" customHeight="1"/>
    <row r="82" ht="61.5" customHeight="1"/>
    <row r="83" ht="61.5" customHeight="1"/>
  </sheetData>
  <sortState ref="B8:R20">
    <sortCondition descending="1" ref="R8:R20"/>
  </sortState>
  <mergeCells count="15">
    <mergeCell ref="A4:S4"/>
    <mergeCell ref="O6:P6"/>
    <mergeCell ref="A1:S1"/>
    <mergeCell ref="A2:S2"/>
    <mergeCell ref="A3:S3"/>
    <mergeCell ref="Q6:Q7"/>
    <mergeCell ref="R6:R7"/>
    <mergeCell ref="A6:A7"/>
    <mergeCell ref="B6:B7"/>
    <mergeCell ref="O5:R5"/>
    <mergeCell ref="C6:D6"/>
    <mergeCell ref="E6:F6"/>
    <mergeCell ref="G6:H6"/>
    <mergeCell ref="K6:L6"/>
    <mergeCell ref="M6:N6"/>
  </mergeCells>
  <conditionalFormatting sqref="B8:B20">
    <cfRule type="containsText" dxfId="134" priority="1" stopIfTrue="1" operator="containsText" text="FERDİ">
      <formula>NOT(ISERROR(SEARCH("FERDİ",B8)))</formula>
    </cfRule>
  </conditionalFormatting>
  <hyperlinks>
    <hyperlink ref="A3:S3" location="'YARIŞMA PROGRAMI'!A1" display="GENEL PUAN TABLOSU"/>
  </hyperlinks>
  <pageMargins left="0.7" right="0.7" top="0.75" bottom="0.75" header="0.3" footer="0.3"/>
  <pageSetup paperSize="9" scale="61" fitToHeight="0" orientation="landscape" r:id="rId1"/>
  <drawing r:id="rId2"/>
</worksheet>
</file>

<file path=xl/worksheets/sheet9.xml><?xml version="1.0" encoding="utf-8"?>
<worksheet xmlns="http://schemas.openxmlformats.org/spreadsheetml/2006/main" xmlns:r="http://schemas.openxmlformats.org/officeDocument/2006/relationships">
  <sheetPr codeName="Sayfa9">
    <tabColor theme="8" tint="0.39997558519241921"/>
  </sheetPr>
  <dimension ref="A1:P87"/>
  <sheetViews>
    <sheetView view="pageBreakPreview" zoomScale="60" zoomScaleNormal="100" workbookViewId="0">
      <selection activeCell="N70" sqref="N70"/>
    </sheetView>
  </sheetViews>
  <sheetFormatPr defaultRowHeight="12.75"/>
  <cols>
    <col min="2" max="2" width="13.42578125" hidden="1" customWidth="1"/>
    <col min="4" max="4" width="16.140625" customWidth="1"/>
    <col min="5" max="5" width="19.5703125" customWidth="1"/>
    <col min="6" max="6" width="19.28515625" customWidth="1"/>
    <col min="7" max="7" width="12.85546875" customWidth="1"/>
    <col min="8" max="8" width="0" hidden="1" customWidth="1"/>
    <col min="11" max="11" width="13.140625" hidden="1" customWidth="1"/>
    <col min="12" max="12" width="10" customWidth="1"/>
    <col min="13" max="13" width="16.28515625" customWidth="1"/>
    <col min="14" max="14" width="20.28515625" customWidth="1"/>
    <col min="15" max="15" width="27.42578125" customWidth="1"/>
    <col min="16" max="16" width="14.140625" customWidth="1"/>
  </cols>
  <sheetData>
    <row r="1" spans="1:16" ht="48" customHeight="1">
      <c r="A1" s="471" t="str">
        <f>('YARIŞMA BİLGİLERİ'!A2)</f>
        <v>Gençlik ve Spor Bakanlığı
Spor Genel Müdürlüğü
Spor Faaliyetleri Daire Başkanlığı</v>
      </c>
      <c r="B1" s="471"/>
      <c r="C1" s="471"/>
      <c r="D1" s="471"/>
      <c r="E1" s="471"/>
      <c r="F1" s="471"/>
      <c r="G1" s="471"/>
      <c r="H1" s="471"/>
      <c r="I1" s="471"/>
      <c r="J1" s="471"/>
      <c r="K1" s="471"/>
      <c r="L1" s="471"/>
      <c r="M1" s="471"/>
      <c r="N1" s="471"/>
      <c r="O1" s="471"/>
      <c r="P1" s="471"/>
    </row>
    <row r="2" spans="1:16" ht="18" customHeight="1">
      <c r="A2" s="472" t="str">
        <f>'YARIŞMA BİLGİLERİ'!F19</f>
        <v>2014-15 Öğretim Yılı Okullararası Puanlı  Atletizm Grup Yarışmaları</v>
      </c>
      <c r="B2" s="472"/>
      <c r="C2" s="472"/>
      <c r="D2" s="472"/>
      <c r="E2" s="472"/>
      <c r="F2" s="472"/>
      <c r="G2" s="472"/>
      <c r="H2" s="472"/>
      <c r="I2" s="472"/>
      <c r="J2" s="472"/>
      <c r="K2" s="472"/>
      <c r="L2" s="472"/>
      <c r="M2" s="472"/>
      <c r="N2" s="472"/>
      <c r="O2" s="472"/>
      <c r="P2" s="472"/>
    </row>
    <row r="3" spans="1:16" ht="23.25" customHeight="1">
      <c r="A3" s="473" t="s">
        <v>323</v>
      </c>
      <c r="B3" s="473"/>
      <c r="C3" s="473"/>
      <c r="D3" s="473"/>
      <c r="E3" s="473"/>
      <c r="F3" s="473"/>
      <c r="G3" s="473"/>
      <c r="H3" s="473"/>
      <c r="I3" s="473"/>
      <c r="J3" s="473"/>
      <c r="K3" s="473"/>
      <c r="L3" s="473"/>
      <c r="M3" s="473"/>
      <c r="N3" s="473"/>
      <c r="O3" s="473"/>
      <c r="P3" s="473"/>
    </row>
    <row r="4" spans="1:16" ht="23.25" customHeight="1">
      <c r="A4" s="467" t="s">
        <v>321</v>
      </c>
      <c r="B4" s="467"/>
      <c r="C4" s="467"/>
      <c r="D4" s="467"/>
      <c r="E4" s="467"/>
      <c r="F4" s="467"/>
      <c r="G4" s="467"/>
      <c r="J4" s="532" t="s">
        <v>263</v>
      </c>
      <c r="K4" s="532"/>
      <c r="L4" s="532"/>
      <c r="M4" s="532"/>
      <c r="N4" s="532"/>
      <c r="O4" s="532"/>
      <c r="P4" s="532"/>
    </row>
    <row r="5" spans="1:16" ht="27" customHeight="1">
      <c r="A5" s="533" t="s">
        <v>16</v>
      </c>
      <c r="B5" s="534"/>
      <c r="C5" s="534"/>
      <c r="D5" s="534"/>
      <c r="E5" s="534"/>
      <c r="F5" s="534"/>
      <c r="G5" s="534"/>
      <c r="H5" s="468" t="s">
        <v>6</v>
      </c>
      <c r="I5" s="535"/>
      <c r="J5" s="301"/>
      <c r="K5" s="302"/>
      <c r="L5" s="301"/>
      <c r="M5" s="301"/>
      <c r="N5" s="301"/>
      <c r="O5" s="301"/>
      <c r="P5" s="301"/>
    </row>
    <row r="6" spans="1:16" ht="28.5">
      <c r="A6" s="251" t="s">
        <v>12</v>
      </c>
      <c r="B6" s="251" t="s">
        <v>54</v>
      </c>
      <c r="C6" s="251" t="s">
        <v>53</v>
      </c>
      <c r="D6" s="252" t="s">
        <v>13</v>
      </c>
      <c r="E6" s="253" t="s">
        <v>14</v>
      </c>
      <c r="F6" s="253" t="s">
        <v>161</v>
      </c>
      <c r="G6" s="254" t="s">
        <v>260</v>
      </c>
      <c r="H6" s="469"/>
      <c r="I6" s="536"/>
      <c r="J6" s="251" t="s">
        <v>12</v>
      </c>
      <c r="K6" s="251" t="s">
        <v>54</v>
      </c>
      <c r="L6" s="251" t="s">
        <v>53</v>
      </c>
      <c r="M6" s="252" t="s">
        <v>13</v>
      </c>
      <c r="N6" s="253" t="s">
        <v>14</v>
      </c>
      <c r="O6" s="253" t="s">
        <v>161</v>
      </c>
      <c r="P6" s="254" t="s">
        <v>260</v>
      </c>
    </row>
    <row r="7" spans="1:16" ht="24" customHeight="1">
      <c r="A7" s="78">
        <v>1</v>
      </c>
      <c r="B7" s="269" t="s">
        <v>271</v>
      </c>
      <c r="C7" s="79">
        <f>IF(ISERROR(VLOOKUP(B7,'KAYIT LİSTESİ'!$B$4:$H$1000,2,0)),"",(VLOOKUP(B7,'KAYIT LİSTESİ'!$B$4:$H$1000,2,0)))</f>
        <v>2</v>
      </c>
      <c r="D7" s="140">
        <f>IF(ISERROR(VLOOKUP(B7,'KAYIT LİSTESİ'!$B$4:$H$1000,4,0)),"",(VLOOKUP(B7,'KAYIT LİSTESİ'!$B$4:$H$1000,4,0)))</f>
        <v>37913</v>
      </c>
      <c r="E7" s="270" t="str">
        <f>IF(ISERROR(VLOOKUP(B7,'KAYIT LİSTESİ'!$B$4:$H$1000,5,0)),"",(VLOOKUP(B7,'KAYIT LİSTESİ'!$B$4:$H$1000,5,0)))</f>
        <v>ONUR ÇOLAK</v>
      </c>
      <c r="F7" s="270" t="str">
        <f>IF(ISERROR(VLOOKUP(B7,'KAYIT LİSTESİ'!$B$4:$H$1000,6,0)),"",(VLOOKUP(B7,'KAYIT LİSTESİ'!$B$4:$H$1000,6,0)))</f>
        <v>BARTIN MERKEZ İMAM HATİP ORTAOKULU</v>
      </c>
      <c r="G7" s="214"/>
      <c r="H7" s="82">
        <v>1</v>
      </c>
      <c r="I7" s="536"/>
      <c r="J7" s="78">
        <v>1</v>
      </c>
      <c r="K7" s="269" t="s">
        <v>162</v>
      </c>
      <c r="L7" s="271">
        <f>IF(ISERROR(VLOOKUP(K7,'KAYIT LİSTESİ'!$B$4:$H$1000,2,0)),"",(VLOOKUP(K7,'KAYIT LİSTESİ'!$B$4:$H$1000,2,0)))</f>
        <v>1</v>
      </c>
      <c r="M7" s="272">
        <f>IF(ISERROR(VLOOKUP(K7,'KAYIT LİSTESİ'!$B$4:$H$1000,4,0)),"",(VLOOKUP(K7,'KAYIT LİSTESİ'!$B$4:$H$1000,4,0)))</f>
        <v>37649</v>
      </c>
      <c r="N7" s="205" t="str">
        <f>IF(ISERROR(VLOOKUP(K7,'KAYIT LİSTESİ'!$B$4:$H$1000,5,0)),"",(VLOOKUP(K7,'KAYIT LİSTESİ'!$B$4:$H$1000,5,0)))</f>
        <v>AYDIN ÇELİK</v>
      </c>
      <c r="O7" s="273" t="str">
        <f>IF(ISERROR(VLOOKUP(K7,'KAYIT LİSTESİ'!$B$4:$H$1000,6,0)),"",(VLOOKUP(K7,'KAYIT LİSTESİ'!$B$4:$H$1000,6,0)))</f>
        <v>BARTIN MERKEZ İMAM HATİP ORTAOKULU</v>
      </c>
      <c r="P7" s="273"/>
    </row>
    <row r="8" spans="1:16" ht="24" customHeight="1">
      <c r="A8" s="78">
        <v>2</v>
      </c>
      <c r="B8" s="269" t="s">
        <v>272</v>
      </c>
      <c r="C8" s="79">
        <f>IF(ISERROR(VLOOKUP(B8,'KAYIT LİSTESİ'!$B$4:$H$1000,2,0)),"",(VLOOKUP(B8,'KAYIT LİSTESİ'!$B$4:$H$1000,2,0)))</f>
        <v>43</v>
      </c>
      <c r="D8" s="140">
        <f>IF(ISERROR(VLOOKUP(B8,'KAYIT LİSTESİ'!$B$4:$H$1000,4,0)),"",(VLOOKUP(B8,'KAYIT LİSTESİ'!$B$4:$H$1000,4,0)))</f>
        <v>37735</v>
      </c>
      <c r="E8" s="270" t="str">
        <f>IF(ISERROR(VLOOKUP(B8,'KAYIT LİSTESİ'!$B$4:$H$1000,5,0)),"",(VLOOKUP(B8,'KAYIT LİSTESİ'!$B$4:$H$1000,5,0)))</f>
        <v>ÖMER KURT</v>
      </c>
      <c r="F8" s="270" t="str">
        <f>IF(ISERROR(VLOOKUP(B8,'KAYIT LİSTESİ'!$B$4:$H$1000,6,0)),"",(VLOOKUP(B8,'KAYIT LİSTESİ'!$B$4:$H$1000,6,0)))</f>
        <v>SAKARYA AŞAĞI KİRAZCA O.O</v>
      </c>
      <c r="G8" s="214"/>
      <c r="H8" s="82">
        <v>2</v>
      </c>
      <c r="I8" s="536"/>
      <c r="J8" s="78">
        <v>2</v>
      </c>
      <c r="K8" s="269" t="s">
        <v>163</v>
      </c>
      <c r="L8" s="271">
        <f>IF(ISERROR(VLOOKUP(K8,'KAYIT LİSTESİ'!$B$4:$H$1000,2,0)),"",(VLOOKUP(K8,'KAYIT LİSTESİ'!$B$4:$H$1000,2,0)))</f>
        <v>42</v>
      </c>
      <c r="M8" s="272">
        <f>IF(ISERROR(VLOOKUP(K8,'KAYIT LİSTESİ'!$B$4:$H$1000,4,0)),"",(VLOOKUP(K8,'KAYIT LİSTESİ'!$B$4:$H$1000,4,0)))</f>
        <v>37813</v>
      </c>
      <c r="N8" s="205" t="str">
        <f>IF(ISERROR(VLOOKUP(K8,'KAYIT LİSTESİ'!$B$4:$H$1000,5,0)),"",(VLOOKUP(K8,'KAYIT LİSTESİ'!$B$4:$H$1000,5,0)))</f>
        <v>EMİRHAN KÖSE</v>
      </c>
      <c r="O8" s="273" t="str">
        <f>IF(ISERROR(VLOOKUP(K8,'KAYIT LİSTESİ'!$B$4:$H$1000,6,0)),"",(VLOOKUP(K8,'KAYIT LİSTESİ'!$B$4:$H$1000,6,0)))</f>
        <v>SAKARYA AŞAĞI KİRAZCA O.O</v>
      </c>
      <c r="P8" s="273"/>
    </row>
    <row r="9" spans="1:16" ht="24" customHeight="1">
      <c r="A9" s="78">
        <v>3</v>
      </c>
      <c r="B9" s="269" t="s">
        <v>273</v>
      </c>
      <c r="C9" s="79">
        <f>IF(ISERROR(VLOOKUP(B9,'KAYIT LİSTESİ'!$B$4:$H$1000,2,0)),"",(VLOOKUP(B9,'KAYIT LİSTESİ'!$B$4:$H$1000,2,0)))</f>
        <v>26</v>
      </c>
      <c r="D9" s="140" t="str">
        <f>IF(ISERROR(VLOOKUP(B9,'KAYIT LİSTESİ'!$B$4:$H$1000,4,0)),"",(VLOOKUP(B9,'KAYIT LİSTESİ'!$B$4:$H$1000,4,0)))</f>
        <v>03.11.2003</v>
      </c>
      <c r="E9" s="270" t="str">
        <f>IF(ISERROR(VLOOKUP(B9,'KAYIT LİSTESİ'!$B$4:$H$1000,5,0)),"",(VLOOKUP(B9,'KAYIT LİSTESİ'!$B$4:$H$1000,5,0)))</f>
        <v>EMRE YAVUZ</v>
      </c>
      <c r="F9" s="270" t="str">
        <f>IF(ISERROR(VLOOKUP(B9,'KAYIT LİSTESİ'!$B$4:$H$1000,6,0)),"",(VLOOKUP(B9,'KAYIT LİSTESİ'!$B$4:$H$1000,6,0)))</f>
        <v>KIRKLARELİ CUMHURİYET ORTAOKULU</v>
      </c>
      <c r="G9" s="214"/>
      <c r="H9" s="82">
        <v>3</v>
      </c>
      <c r="I9" s="536"/>
      <c r="J9" s="78">
        <v>3</v>
      </c>
      <c r="K9" s="269" t="s">
        <v>164</v>
      </c>
      <c r="L9" s="271">
        <f>IF(ISERROR(VLOOKUP(K9,'KAYIT LİSTESİ'!$B$4:$H$1000,2,0)),"",(VLOOKUP(K9,'KAYIT LİSTESİ'!$B$4:$H$1000,2,0)))</f>
        <v>27</v>
      </c>
      <c r="M9" s="272" t="str">
        <f>IF(ISERROR(VLOOKUP(K9,'KAYIT LİSTESİ'!$B$4:$H$1000,4,0)),"",(VLOOKUP(K9,'KAYIT LİSTESİ'!$B$4:$H$1000,4,0)))</f>
        <v>20.06.2003</v>
      </c>
      <c r="N9" s="205" t="str">
        <f>IF(ISERROR(VLOOKUP(K9,'KAYIT LİSTESİ'!$B$4:$H$1000,5,0)),"",(VLOOKUP(K9,'KAYIT LİSTESİ'!$B$4:$H$1000,5,0)))</f>
        <v>EMİRHAN NALBANT</v>
      </c>
      <c r="O9" s="273" t="str">
        <f>IF(ISERROR(VLOOKUP(K9,'KAYIT LİSTESİ'!$B$4:$H$1000,6,0)),"",(VLOOKUP(K9,'KAYIT LİSTESİ'!$B$4:$H$1000,6,0)))</f>
        <v>KIRKLARELİ CUMHURİYET ORTAOKULU</v>
      </c>
      <c r="P9" s="273"/>
    </row>
    <row r="10" spans="1:16" ht="24" customHeight="1">
      <c r="A10" s="78">
        <v>4</v>
      </c>
      <c r="B10" s="269" t="s">
        <v>274</v>
      </c>
      <c r="C10" s="79">
        <f>IF(ISERROR(VLOOKUP(B10,'KAYIT LİSTESİ'!$B$4:$H$1000,2,0)),"",(VLOOKUP(B10,'KAYIT LİSTESİ'!$B$4:$H$1000,2,0)))</f>
        <v>16</v>
      </c>
      <c r="D10" s="140" t="str">
        <f>IF(ISERROR(VLOOKUP(B10,'KAYIT LİSTESİ'!$B$4:$H$1000,4,0)),"",(VLOOKUP(B10,'KAYIT LİSTESİ'!$B$4:$H$1000,4,0)))</f>
        <v>01,01,2003</v>
      </c>
      <c r="E10" s="270" t="str">
        <f>IF(ISERROR(VLOOKUP(B10,'KAYIT LİSTESİ'!$B$4:$H$1000,5,0)),"",(VLOOKUP(B10,'KAYIT LİSTESİ'!$B$4:$H$1000,5,0)))</f>
        <v>EMİR KADAL</v>
      </c>
      <c r="F10" s="270" t="str">
        <f>IF(ISERROR(VLOOKUP(B10,'KAYIT LİSTESİ'!$B$4:$H$1000,6,0)),"",(VLOOKUP(B10,'KAYIT LİSTESİ'!$B$4:$H$1000,6,0)))</f>
        <v>İSTANBUL ŞEHİT ÖĞRETMEN AHMET ONAY ORTA OKULU</v>
      </c>
      <c r="G10" s="214"/>
      <c r="H10" s="82">
        <v>4</v>
      </c>
      <c r="I10" s="536"/>
      <c r="J10" s="78">
        <v>4</v>
      </c>
      <c r="K10" s="269" t="s">
        <v>165</v>
      </c>
      <c r="L10" s="271">
        <f>IF(ISERROR(VLOOKUP(K10,'KAYIT LİSTESİ'!$B$4:$H$1000,2,0)),"",(VLOOKUP(K10,'KAYIT LİSTESİ'!$B$4:$H$1000,2,0)))</f>
        <v>17</v>
      </c>
      <c r="M10" s="272" t="str">
        <f>IF(ISERROR(VLOOKUP(K10,'KAYIT LİSTESİ'!$B$4:$H$1000,4,0)),"",(VLOOKUP(K10,'KAYIT LİSTESİ'!$B$4:$H$1000,4,0)))</f>
        <v>01,01,2003</v>
      </c>
      <c r="N10" s="205" t="str">
        <f>IF(ISERROR(VLOOKUP(K10,'KAYIT LİSTESİ'!$B$4:$H$1000,5,0)),"",(VLOOKUP(K10,'KAYIT LİSTESİ'!$B$4:$H$1000,5,0)))</f>
        <v>EMİRHAN TAK</v>
      </c>
      <c r="O10" s="273" t="str">
        <f>IF(ISERROR(VLOOKUP(K10,'KAYIT LİSTESİ'!$B$4:$H$1000,6,0)),"",(VLOOKUP(K10,'KAYIT LİSTESİ'!$B$4:$H$1000,6,0)))</f>
        <v>İSTANBUL ŞEHİT ÖĞRETMEN AHMET ONAY ORTA OKULU</v>
      </c>
      <c r="P10" s="273"/>
    </row>
    <row r="11" spans="1:16" ht="24" customHeight="1">
      <c r="A11" s="78">
        <v>5</v>
      </c>
      <c r="B11" s="269" t="s">
        <v>275</v>
      </c>
      <c r="C11" s="79">
        <f>IF(ISERROR(VLOOKUP(B11,'KAYIT LİSTESİ'!$B$4:$H$1000,2,0)),"",(VLOOKUP(B11,'KAYIT LİSTESİ'!$B$4:$H$1000,2,0)))</f>
        <v>58</v>
      </c>
      <c r="D11" s="140">
        <f>IF(ISERROR(VLOOKUP(B11,'KAYIT LİSTESİ'!$B$4:$H$1000,4,0)),"",(VLOOKUP(B11,'KAYIT LİSTESİ'!$B$4:$H$1000,4,0)))</f>
        <v>37698</v>
      </c>
      <c r="E11" s="270" t="str">
        <f>IF(ISERROR(VLOOKUP(B11,'KAYIT LİSTESİ'!$B$4:$H$1000,5,0)),"",(VLOOKUP(B11,'KAYIT LİSTESİ'!$B$4:$H$1000,5,0)))</f>
        <v>BARIŞ DEMİREL</v>
      </c>
      <c r="F11" s="270" t="str">
        <f>IF(ISERROR(VLOOKUP(B11,'KAYIT LİSTESİ'!$B$4:$H$1000,6,0)),"",(VLOOKUP(B11,'KAYIT LİSTESİ'!$B$4:$H$1000,6,0)))</f>
        <v>ÇORLU ORTAOKULU</v>
      </c>
      <c r="G11" s="214"/>
      <c r="H11" s="82">
        <v>5</v>
      </c>
      <c r="I11" s="536"/>
      <c r="J11" s="78">
        <v>5</v>
      </c>
      <c r="K11" s="269" t="s">
        <v>166</v>
      </c>
      <c r="L11" s="271">
        <f>IF(ISERROR(VLOOKUP(K11,'KAYIT LİSTESİ'!$B$4:$H$1000,2,0)),"",(VLOOKUP(K11,'KAYIT LİSTESİ'!$B$4:$H$1000,2,0)))</f>
        <v>59</v>
      </c>
      <c r="M11" s="272">
        <f>IF(ISERROR(VLOOKUP(K11,'KAYIT LİSTESİ'!$B$4:$H$1000,4,0)),"",(VLOOKUP(K11,'KAYIT LİSTESİ'!$B$4:$H$1000,4,0)))</f>
        <v>37683</v>
      </c>
      <c r="N11" s="205" t="str">
        <f>IF(ISERROR(VLOOKUP(K11,'KAYIT LİSTESİ'!$B$4:$H$1000,5,0)),"",(VLOOKUP(K11,'KAYIT LİSTESİ'!$B$4:$H$1000,5,0)))</f>
        <v>UMUT DÖNER</v>
      </c>
      <c r="O11" s="273" t="str">
        <f>IF(ISERROR(VLOOKUP(K11,'KAYIT LİSTESİ'!$B$4:$H$1000,6,0)),"",(VLOOKUP(K11,'KAYIT LİSTESİ'!$B$4:$H$1000,6,0)))</f>
        <v>ÇORLU ORTAOKULU</v>
      </c>
      <c r="P11" s="273"/>
    </row>
    <row r="12" spans="1:16" ht="24" customHeight="1">
      <c r="A12" s="78">
        <v>6</v>
      </c>
      <c r="B12" s="269" t="s">
        <v>276</v>
      </c>
      <c r="C12" s="79">
        <f>IF(ISERROR(VLOOKUP(B12,'KAYIT LİSTESİ'!$B$4:$H$1000,2,0)),"",(VLOOKUP(B12,'KAYIT LİSTESİ'!$B$4:$H$1000,2,0)))</f>
        <v>32</v>
      </c>
      <c r="D12" s="140">
        <f>IF(ISERROR(VLOOKUP(B12,'KAYIT LİSTESİ'!$B$4:$H$1000,4,0)),"",(VLOOKUP(B12,'KAYIT LİSTESİ'!$B$4:$H$1000,4,0)))</f>
        <v>37713</v>
      </c>
      <c r="E12" s="270" t="str">
        <f>IF(ISERROR(VLOOKUP(B12,'KAYIT LİSTESİ'!$B$4:$H$1000,5,0)),"",(VLOOKUP(B12,'KAYIT LİSTESİ'!$B$4:$H$1000,5,0)))</f>
        <v>SEFERCAN OSKAR</v>
      </c>
      <c r="F12" s="270" t="str">
        <f>IF(ISERROR(VLOOKUP(B12,'KAYIT LİSTESİ'!$B$4:$H$1000,6,0)),"",(VLOOKUP(B12,'KAYIT LİSTESİ'!$B$4:$H$1000,6,0)))</f>
        <v>EDİRNE KARAKASIM ORTAOKULU</v>
      </c>
      <c r="G12" s="214"/>
      <c r="H12" s="82">
        <v>6</v>
      </c>
      <c r="I12" s="536"/>
      <c r="J12" s="78">
        <v>6</v>
      </c>
      <c r="K12" s="269" t="s">
        <v>167</v>
      </c>
      <c r="L12" s="271">
        <f>IF(ISERROR(VLOOKUP(K12,'KAYIT LİSTESİ'!$B$4:$H$1000,2,0)),"",(VLOOKUP(K12,'KAYIT LİSTESİ'!$B$4:$H$1000,2,0)))</f>
        <v>31</v>
      </c>
      <c r="M12" s="272">
        <f>IF(ISERROR(VLOOKUP(K12,'KAYIT LİSTESİ'!$B$4:$H$1000,4,0)),"",(VLOOKUP(K12,'KAYIT LİSTESİ'!$B$4:$H$1000,4,0)))</f>
        <v>37663</v>
      </c>
      <c r="N12" s="205" t="str">
        <f>IF(ISERROR(VLOOKUP(K12,'KAYIT LİSTESİ'!$B$4:$H$1000,5,0)),"",(VLOOKUP(K12,'KAYIT LİSTESİ'!$B$4:$H$1000,5,0)))</f>
        <v>EMİR CAN TOSUN</v>
      </c>
      <c r="O12" s="273" t="str">
        <f>IF(ISERROR(VLOOKUP(K12,'KAYIT LİSTESİ'!$B$4:$H$1000,6,0)),"",(VLOOKUP(K12,'KAYIT LİSTESİ'!$B$4:$H$1000,6,0)))</f>
        <v>EDİRNE KARAKASIM ORTAOKULU</v>
      </c>
      <c r="P12" s="273"/>
    </row>
    <row r="13" spans="1:16" ht="24" customHeight="1">
      <c r="A13" s="78">
        <v>7</v>
      </c>
      <c r="B13" s="269" t="s">
        <v>277</v>
      </c>
      <c r="C13" s="79">
        <f>IF(ISERROR(VLOOKUP(B13,'KAYIT LİSTESİ'!$B$4:$H$1000,2,0)),"",(VLOOKUP(B13,'KAYIT LİSTESİ'!$B$4:$H$1000,2,0)))</f>
        <v>21</v>
      </c>
      <c r="D13" s="140">
        <f>IF(ISERROR(VLOOKUP(B13,'KAYIT LİSTESİ'!$B$4:$H$1000,4,0)),"",(VLOOKUP(B13,'KAYIT LİSTESİ'!$B$4:$H$1000,4,0)))</f>
        <v>37785</v>
      </c>
      <c r="E13" s="270" t="str">
        <f>IF(ISERROR(VLOOKUP(B13,'KAYIT LİSTESİ'!$B$4:$H$1000,5,0)),"",(VLOOKUP(B13,'KAYIT LİSTESİ'!$B$4:$H$1000,5,0)))</f>
        <v>MEHMET BOZAK</v>
      </c>
      <c r="F13" s="270" t="str">
        <f>IF(ISERROR(VLOOKUP(B13,'KAYIT LİSTESİ'!$B$4:$H$1000,6,0)),"",(VLOOKUP(B13,'KAYIT LİSTESİ'!$B$4:$H$1000,6,0)))</f>
        <v>İZMİR EVİN LEBLEBİCİOĞLU ORTAOKULU</v>
      </c>
      <c r="G13" s="214"/>
      <c r="H13" s="82">
        <v>7</v>
      </c>
      <c r="I13" s="536"/>
      <c r="J13" s="78">
        <v>7</v>
      </c>
      <c r="K13" s="269" t="s">
        <v>168</v>
      </c>
      <c r="L13" s="271">
        <f>IF(ISERROR(VLOOKUP(K13,'KAYIT LİSTESİ'!$B$4:$H$1000,2,0)),"",(VLOOKUP(K13,'KAYIT LİSTESİ'!$B$4:$H$1000,2,0)))</f>
        <v>24</v>
      </c>
      <c r="M13" s="272">
        <f>IF(ISERROR(VLOOKUP(K13,'KAYIT LİSTESİ'!$B$4:$H$1000,4,0)),"",(VLOOKUP(K13,'KAYIT LİSTESİ'!$B$4:$H$1000,4,0)))</f>
        <v>37785</v>
      </c>
      <c r="N13" s="205" t="str">
        <f>IF(ISERROR(VLOOKUP(K13,'KAYIT LİSTESİ'!$B$4:$H$1000,5,0)),"",(VLOOKUP(K13,'KAYIT LİSTESİ'!$B$4:$H$1000,5,0)))</f>
        <v>UTKU BİLBAN</v>
      </c>
      <c r="O13" s="273" t="str">
        <f>IF(ISERROR(VLOOKUP(K13,'KAYIT LİSTESİ'!$B$4:$H$1000,6,0)),"",(VLOOKUP(K13,'KAYIT LİSTESİ'!$B$4:$H$1000,6,0)))</f>
        <v>İZMİR EVİN LEBLEBİCİOĞLU ORTAOKULU</v>
      </c>
      <c r="P13" s="273"/>
    </row>
    <row r="14" spans="1:16" ht="24" customHeight="1">
      <c r="A14" s="78">
        <v>8</v>
      </c>
      <c r="B14" s="269" t="s">
        <v>278</v>
      </c>
      <c r="C14" s="79">
        <f>IF(ISERROR(VLOOKUP(B14,'KAYIT LİSTESİ'!$B$4:$H$1000,2,0)),"",(VLOOKUP(B14,'KAYIT LİSTESİ'!$B$4:$H$1000,2,0)))</f>
        <v>37</v>
      </c>
      <c r="D14" s="140">
        <f>IF(ISERROR(VLOOKUP(B14,'KAYIT LİSTESİ'!$B$4:$H$1000,4,0)),"",(VLOOKUP(B14,'KAYIT LİSTESİ'!$B$4:$H$1000,4,0)))</f>
        <v>37883</v>
      </c>
      <c r="E14" s="270" t="str">
        <f>IF(ISERROR(VLOOKUP(B14,'KAYIT LİSTESİ'!$B$4:$H$1000,5,0)),"",(VLOOKUP(B14,'KAYIT LİSTESİ'!$B$4:$H$1000,5,0)))</f>
        <v>TAHA BARTU KURUOĞLU</v>
      </c>
      <c r="F14" s="270" t="str">
        <f>IF(ISERROR(VLOOKUP(B14,'KAYIT LİSTESİ'!$B$4:$H$1000,6,0)),"",(VLOOKUP(B14,'KAYIT LİSTESİ'!$B$4:$H$1000,6,0)))</f>
        <v>BURSA ŞEHİT BAKIMCI ONBAŞI TOLGA TAŞTAN ORTAOKULU</v>
      </c>
      <c r="G14" s="214"/>
      <c r="H14" s="82">
        <v>8</v>
      </c>
      <c r="I14" s="536"/>
      <c r="J14" s="78">
        <v>8</v>
      </c>
      <c r="K14" s="269" t="s">
        <v>169</v>
      </c>
      <c r="L14" s="271">
        <f>IF(ISERROR(VLOOKUP(K14,'KAYIT LİSTESİ'!$B$4:$H$1000,2,0)),"",(VLOOKUP(K14,'KAYIT LİSTESİ'!$B$4:$H$1000,2,0)))</f>
        <v>36</v>
      </c>
      <c r="M14" s="272">
        <f>IF(ISERROR(VLOOKUP(K14,'KAYIT LİSTESİ'!$B$4:$H$1000,4,0)),"",(VLOOKUP(K14,'KAYIT LİSTESİ'!$B$4:$H$1000,4,0)))</f>
        <v>37811</v>
      </c>
      <c r="N14" s="205" t="str">
        <f>IF(ISERROR(VLOOKUP(K14,'KAYIT LİSTESİ'!$B$4:$H$1000,5,0)),"",(VLOOKUP(K14,'KAYIT LİSTESİ'!$B$4:$H$1000,5,0)))</f>
        <v>BERAT İNCE</v>
      </c>
      <c r="O14" s="273" t="str">
        <f>IF(ISERROR(VLOOKUP(K14,'KAYIT LİSTESİ'!$B$4:$H$1000,6,0)),"",(VLOOKUP(K14,'KAYIT LİSTESİ'!$B$4:$H$1000,6,0)))</f>
        <v>BURSA ŞEHİT BAKIMCI ONBAŞI TOLGA TAŞTAN ORTAOKULU</v>
      </c>
      <c r="P14" s="273"/>
    </row>
    <row r="15" spans="1:16" ht="24" customHeight="1">
      <c r="A15" s="78">
        <v>9</v>
      </c>
      <c r="B15" s="269" t="s">
        <v>279</v>
      </c>
      <c r="C15" s="79">
        <f>IF(ISERROR(VLOOKUP(B15,'KAYIT LİSTESİ'!$B$4:$H$1000,2,0)),"",(VLOOKUP(B15,'KAYIT LİSTESİ'!$B$4:$H$1000,2,0)))</f>
        <v>48</v>
      </c>
      <c r="D15" s="140">
        <f>IF(ISERROR(VLOOKUP(B15,'KAYIT LİSTESİ'!$B$4:$H$1000,4,0)),"",(VLOOKUP(B15,'KAYIT LİSTESİ'!$B$4:$H$1000,4,0)))</f>
        <v>37746</v>
      </c>
      <c r="E15" s="270" t="str">
        <f>IF(ISERROR(VLOOKUP(B15,'KAYIT LİSTESİ'!$B$4:$H$1000,5,0)),"",(VLOOKUP(B15,'KAYIT LİSTESİ'!$B$4:$H$1000,5,0)))</f>
        <v>ABDULLAH BİLGİN</v>
      </c>
      <c r="F15" s="270" t="str">
        <f>IF(ISERROR(VLOOKUP(B15,'KAYIT LİSTESİ'!$B$4:$H$1000,6,0)),"",(VLOOKUP(B15,'KAYIT LİSTESİ'!$B$4:$H$1000,6,0)))</f>
        <v>KURTKÖY ANADOLU İMAM HATİP O.O.</v>
      </c>
      <c r="G15" s="214"/>
      <c r="H15" s="82">
        <v>9</v>
      </c>
      <c r="I15" s="536"/>
      <c r="J15" s="78">
        <v>9</v>
      </c>
      <c r="K15" s="269" t="s">
        <v>170</v>
      </c>
      <c r="L15" s="271">
        <f>IF(ISERROR(VLOOKUP(K15,'KAYIT LİSTESİ'!$B$4:$H$1000,2,0)),"",(VLOOKUP(K15,'KAYIT LİSTESİ'!$B$4:$H$1000,2,0)))</f>
        <v>49</v>
      </c>
      <c r="M15" s="272">
        <f>IF(ISERROR(VLOOKUP(K15,'KAYIT LİSTESİ'!$B$4:$H$1000,4,0)),"",(VLOOKUP(K15,'KAYIT LİSTESİ'!$B$4:$H$1000,4,0)))</f>
        <v>37785</v>
      </c>
      <c r="N15" s="205" t="str">
        <f>IF(ISERROR(VLOOKUP(K15,'KAYIT LİSTESİ'!$B$4:$H$1000,5,0)),"",(VLOOKUP(K15,'KAYIT LİSTESİ'!$B$4:$H$1000,5,0)))</f>
        <v>MUHAMMED ALİ UZUN</v>
      </c>
      <c r="O15" s="273" t="str">
        <f>IF(ISERROR(VLOOKUP(K15,'KAYIT LİSTESİ'!$B$4:$H$1000,6,0)),"",(VLOOKUP(K15,'KAYIT LİSTESİ'!$B$4:$H$1000,6,0)))</f>
        <v>KURTKÖY ANADOLU İMAM HATİP O.O.</v>
      </c>
      <c r="P15" s="273"/>
    </row>
    <row r="16" spans="1:16" ht="24" customHeight="1">
      <c r="A16" s="78">
        <v>10</v>
      </c>
      <c r="B16" s="269" t="s">
        <v>280</v>
      </c>
      <c r="C16" s="79">
        <f>IF(ISERROR(VLOOKUP(B16,'KAYIT LİSTESİ'!$B$4:$H$1000,2,0)),"",(VLOOKUP(B16,'KAYIT LİSTESİ'!$B$4:$H$1000,2,0)))</f>
        <v>8</v>
      </c>
      <c r="D16" s="140">
        <f>IF(ISERROR(VLOOKUP(B16,'KAYIT LİSTESİ'!$B$4:$H$1000,4,0)),"",(VLOOKUP(B16,'KAYIT LİSTESİ'!$B$4:$H$1000,4,0)))</f>
        <v>2052003</v>
      </c>
      <c r="E16" s="270" t="str">
        <f>IF(ISERROR(VLOOKUP(B16,'KAYIT LİSTESİ'!$B$4:$H$1000,5,0)),"",(VLOOKUP(B16,'KAYIT LİSTESİ'!$B$4:$H$1000,5,0)))</f>
        <v>TURGAY ERDOĞAN</v>
      </c>
      <c r="F16" s="270" t="str">
        <f>IF(ISERROR(VLOOKUP(B16,'KAYIT LİSTESİ'!$B$4:$H$1000,6,0)),"",(VLOOKUP(B16,'KAYIT LİSTESİ'!$B$4:$H$1000,6,0)))</f>
        <v>BOZÜYÜK YAVUZ SULTAN SELİM ORTAOKULU</v>
      </c>
      <c r="G16" s="214"/>
      <c r="H16" s="82">
        <v>10</v>
      </c>
      <c r="I16" s="536"/>
      <c r="J16" s="78">
        <v>10</v>
      </c>
      <c r="K16" s="269" t="s">
        <v>171</v>
      </c>
      <c r="L16" s="271">
        <f>IF(ISERROR(VLOOKUP(K16,'KAYIT LİSTESİ'!$B$4:$H$1000,2,0)),"",(VLOOKUP(K16,'KAYIT LİSTESİ'!$B$4:$H$1000,2,0)))</f>
        <v>9</v>
      </c>
      <c r="M16" s="272">
        <f>IF(ISERROR(VLOOKUP(K16,'KAYIT LİSTESİ'!$B$4:$H$1000,4,0)),"",(VLOOKUP(K16,'KAYIT LİSTESİ'!$B$4:$H$1000,4,0)))</f>
        <v>37912</v>
      </c>
      <c r="N16" s="205" t="str">
        <f>IF(ISERROR(VLOOKUP(K16,'KAYIT LİSTESİ'!$B$4:$H$1000,5,0)),"",(VLOOKUP(K16,'KAYIT LİSTESİ'!$B$4:$H$1000,5,0)))</f>
        <v>BURAK BİRGÖL</v>
      </c>
      <c r="O16" s="273" t="str">
        <f>IF(ISERROR(VLOOKUP(K16,'KAYIT LİSTESİ'!$B$4:$H$1000,6,0)),"",(VLOOKUP(K16,'KAYIT LİSTESİ'!$B$4:$H$1000,6,0)))</f>
        <v>BOZÜYÜK YAVUZ SULTAN SELİM ORTAOKULU</v>
      </c>
      <c r="P16" s="273"/>
    </row>
    <row r="17" spans="1:16" ht="24" customHeight="1">
      <c r="A17" s="78">
        <v>11</v>
      </c>
      <c r="B17" s="269" t="s">
        <v>281</v>
      </c>
      <c r="C17" s="79">
        <f>IF(ISERROR(VLOOKUP(B17,'KAYIT LİSTESİ'!$B$4:$H$1000,2,0)),"",(VLOOKUP(B17,'KAYIT LİSTESİ'!$B$4:$H$1000,2,0)))</f>
        <v>76</v>
      </c>
      <c r="D17" s="140">
        <f>IF(ISERROR(VLOOKUP(B17,'KAYIT LİSTESİ'!$B$4:$H$1000,4,0)),"",(VLOOKUP(B17,'KAYIT LİSTESİ'!$B$4:$H$1000,4,0)))</f>
        <v>37975</v>
      </c>
      <c r="E17" s="270" t="str">
        <f>IF(ISERROR(VLOOKUP(B17,'KAYIT LİSTESİ'!$B$4:$H$1000,5,0)),"",(VLOOKUP(B17,'KAYIT LİSTESİ'!$B$4:$H$1000,5,0)))</f>
        <v>CEMAL KAYA</v>
      </c>
      <c r="F17" s="270" t="str">
        <f>IF(ISERROR(VLOOKUP(B17,'KAYIT LİSTESİ'!$B$4:$H$1000,6,0)),"",(VLOOKUP(B17,'KAYIT LİSTESİ'!$B$4:$H$1000,6,0)))</f>
        <v>KOCAELİ MUSTAFA NECATİ ORTAOKULU</v>
      </c>
      <c r="G17" s="214"/>
      <c r="H17" s="82">
        <v>11</v>
      </c>
      <c r="I17" s="536"/>
      <c r="J17" s="78">
        <v>11</v>
      </c>
      <c r="K17" s="269" t="s">
        <v>172</v>
      </c>
      <c r="L17" s="271">
        <f>IF(ISERROR(VLOOKUP(K17,'KAYIT LİSTESİ'!$B$4:$H$1000,2,0)),"",(VLOOKUP(K17,'KAYIT LİSTESİ'!$B$4:$H$1000,2,0)))</f>
        <v>77</v>
      </c>
      <c r="M17" s="272">
        <f>IF(ISERROR(VLOOKUP(K17,'KAYIT LİSTESİ'!$B$4:$H$1000,4,0)),"",(VLOOKUP(K17,'KAYIT LİSTESİ'!$B$4:$H$1000,4,0)))</f>
        <v>38030</v>
      </c>
      <c r="N17" s="205" t="str">
        <f>IF(ISERROR(VLOOKUP(K17,'KAYIT LİSTESİ'!$B$4:$H$1000,5,0)),"",(VLOOKUP(K17,'KAYIT LİSTESİ'!$B$4:$H$1000,5,0)))</f>
        <v>FUAT TALHA PARLAK</v>
      </c>
      <c r="O17" s="273" t="str">
        <f>IF(ISERROR(VLOOKUP(K17,'KAYIT LİSTESİ'!$B$4:$H$1000,6,0)),"",(VLOOKUP(K17,'KAYIT LİSTESİ'!$B$4:$H$1000,6,0)))</f>
        <v>KOCAELİ MUSTAFA NECATİ ORTAOKULU</v>
      </c>
      <c r="P17" s="273"/>
    </row>
    <row r="18" spans="1:16" ht="24" customHeight="1">
      <c r="A18" s="78">
        <v>12</v>
      </c>
      <c r="B18" s="269" t="s">
        <v>282</v>
      </c>
      <c r="C18" s="79">
        <f>IF(ISERROR(VLOOKUP(B18,'KAYIT LİSTESİ'!$B$4:$H$1000,2,0)),"",(VLOOKUP(B18,'KAYIT LİSTESİ'!$B$4:$H$1000,2,0)))</f>
        <v>53</v>
      </c>
      <c r="D18" s="140" t="str">
        <f>IF(ISERROR(VLOOKUP(B18,'KAYIT LİSTESİ'!$B$4:$H$1000,4,0)),"",(VLOOKUP(B18,'KAYIT LİSTESİ'!$B$4:$H$1000,4,0)))</f>
        <v>06.03.2003</v>
      </c>
      <c r="E18" s="270" t="str">
        <f>IF(ISERROR(VLOOKUP(B18,'KAYIT LİSTESİ'!$B$4:$H$1000,5,0)),"",(VLOOKUP(B18,'KAYIT LİSTESİ'!$B$4:$H$1000,5,0)))</f>
        <v>EREN KARACA</v>
      </c>
      <c r="F18" s="270" t="str">
        <f>IF(ISERROR(VLOOKUP(B18,'KAYIT LİSTESİ'!$B$4:$H$1000,6,0)),"",(VLOOKUP(B18,'KAYIT LİSTESİ'!$B$4:$H$1000,6,0)))</f>
        <v>ZONGULDAK CENGİZ TOPEL ORTA OKULU</v>
      </c>
      <c r="G18" s="214"/>
      <c r="H18" s="82">
        <v>12</v>
      </c>
      <c r="I18" s="536"/>
      <c r="J18" s="78">
        <v>12</v>
      </c>
      <c r="K18" s="269" t="s">
        <v>173</v>
      </c>
      <c r="L18" s="271">
        <f>IF(ISERROR(VLOOKUP(K18,'KAYIT LİSTESİ'!$B$4:$H$1000,2,0)),"",(VLOOKUP(K18,'KAYIT LİSTESİ'!$B$4:$H$1000,2,0)))</f>
        <v>52</v>
      </c>
      <c r="M18" s="272" t="str">
        <f>IF(ISERROR(VLOOKUP(K18,'KAYIT LİSTESİ'!$B$4:$H$1000,4,0)),"",(VLOOKUP(K18,'KAYIT LİSTESİ'!$B$4:$H$1000,4,0)))</f>
        <v>09.12.2003</v>
      </c>
      <c r="N18" s="205" t="str">
        <f>IF(ISERROR(VLOOKUP(K18,'KAYIT LİSTESİ'!$B$4:$H$1000,5,0)),"",(VLOOKUP(K18,'KAYIT LİSTESİ'!$B$4:$H$1000,5,0)))</f>
        <v>SAFFETCAN DAMLI</v>
      </c>
      <c r="O18" s="273" t="str">
        <f>IF(ISERROR(VLOOKUP(K18,'KAYIT LİSTESİ'!$B$4:$H$1000,6,0)),"",(VLOOKUP(K18,'KAYIT LİSTESİ'!$B$4:$H$1000,6,0)))</f>
        <v>ZONGULDAK CENGİZ TOPEL ORTA OKULU</v>
      </c>
      <c r="P18" s="273"/>
    </row>
    <row r="19" spans="1:16" ht="24" customHeight="1">
      <c r="A19" s="465" t="s">
        <v>17</v>
      </c>
      <c r="B19" s="466"/>
      <c r="C19" s="466"/>
      <c r="D19" s="466"/>
      <c r="E19" s="466"/>
      <c r="F19" s="466"/>
      <c r="G19" s="466"/>
      <c r="H19" s="82">
        <v>13</v>
      </c>
      <c r="I19" s="536"/>
      <c r="J19" s="78">
        <v>13</v>
      </c>
      <c r="K19" s="269" t="s">
        <v>174</v>
      </c>
      <c r="L19" s="271">
        <f>IF(ISERROR(VLOOKUP(K19,'KAYIT LİSTESİ'!$B$4:$H$1000,2,0)),"",(VLOOKUP(K19,'KAYIT LİSTESİ'!$B$4:$H$1000,2,0)))</f>
        <v>73</v>
      </c>
      <c r="M19" s="272">
        <f>IF(ISERROR(VLOOKUP(K19,'KAYIT LİSTESİ'!$B$4:$H$1000,4,0)),"",(VLOOKUP(K19,'KAYIT LİSTESİ'!$B$4:$H$1000,4,0)))</f>
        <v>37897</v>
      </c>
      <c r="N19" s="205" t="str">
        <f>IF(ISERROR(VLOOKUP(K19,'KAYIT LİSTESİ'!$B$4:$H$1000,5,0)),"",(VLOOKUP(K19,'KAYIT LİSTESİ'!$B$4:$H$1000,5,0)))</f>
        <v>EREN ATEŞ</v>
      </c>
      <c r="O19" s="273" t="str">
        <f>IF(ISERROR(VLOOKUP(K19,'KAYIT LİSTESİ'!$B$4:$H$1000,6,0)),"",(VLOOKUP(K19,'KAYIT LİSTESİ'!$B$4:$H$1000,6,0)))</f>
        <v>ESKİŞEHİR ŞEHİT ALİ GAFFAR OKKAN ORTAOKULU</v>
      </c>
      <c r="P19" s="273"/>
    </row>
    <row r="20" spans="1:16" ht="24" customHeight="1">
      <c r="A20" s="251" t="s">
        <v>12</v>
      </c>
      <c r="B20" s="251" t="s">
        <v>54</v>
      </c>
      <c r="C20" s="251" t="s">
        <v>53</v>
      </c>
      <c r="D20" s="252" t="s">
        <v>13</v>
      </c>
      <c r="E20" s="253" t="s">
        <v>14</v>
      </c>
      <c r="F20" s="253" t="s">
        <v>161</v>
      </c>
      <c r="G20" s="254" t="s">
        <v>260</v>
      </c>
      <c r="H20" s="82">
        <v>14</v>
      </c>
      <c r="I20" s="536"/>
      <c r="J20" s="78">
        <v>14</v>
      </c>
      <c r="K20" s="269" t="s">
        <v>175</v>
      </c>
      <c r="L20" s="271" t="str">
        <f>IF(ISERROR(VLOOKUP(K20,'KAYIT LİSTESİ'!$B$4:$H$1000,2,0)),"",(VLOOKUP(K20,'KAYIT LİSTESİ'!$B$4:$H$1000,2,0)))</f>
        <v/>
      </c>
      <c r="M20" s="272" t="str">
        <f>IF(ISERROR(VLOOKUP(K20,'KAYIT LİSTESİ'!$B$4:$H$1000,4,0)),"",(VLOOKUP(K20,'KAYIT LİSTESİ'!$B$4:$H$1000,4,0)))</f>
        <v/>
      </c>
      <c r="N20" s="205" t="str">
        <f>IF(ISERROR(VLOOKUP(K20,'KAYIT LİSTESİ'!$B$4:$H$1000,5,0)),"",(VLOOKUP(K20,'KAYIT LİSTESİ'!$B$4:$H$1000,5,0)))</f>
        <v/>
      </c>
      <c r="O20" s="273" t="str">
        <f>IF(ISERROR(VLOOKUP(K20,'KAYIT LİSTESİ'!$B$4:$H$1000,6,0)),"",(VLOOKUP(K20,'KAYIT LİSTESİ'!$B$4:$H$1000,6,0)))</f>
        <v/>
      </c>
      <c r="P20" s="273"/>
    </row>
    <row r="21" spans="1:16" ht="24" customHeight="1">
      <c r="A21" s="78">
        <v>1</v>
      </c>
      <c r="B21" s="269" t="s">
        <v>283</v>
      </c>
      <c r="C21" s="79">
        <f>IF(ISERROR(VLOOKUP(B21,'KAYIT LİSTESİ'!$B$4:$H$1000,2,0)),"",(VLOOKUP(B21,'KAYIT LİSTESİ'!$B$4:$H$1000,2,0)))</f>
        <v>72</v>
      </c>
      <c r="D21" s="140">
        <f>IF(ISERROR(VLOOKUP(B21,'KAYIT LİSTESİ'!$B$4:$H$1000,4,0)),"",(VLOOKUP(B21,'KAYIT LİSTESİ'!$B$4:$H$1000,4,0)))</f>
        <v>37988</v>
      </c>
      <c r="E21" s="270" t="str">
        <f>IF(ISERROR(VLOOKUP(B21,'KAYIT LİSTESİ'!$B$4:$H$1000,5,0)),"",(VLOOKUP(B21,'KAYIT LİSTESİ'!$B$4:$H$1000,5,0)))</f>
        <v>AHMET KELEK</v>
      </c>
      <c r="F21" s="270" t="str">
        <f>IF(ISERROR(VLOOKUP(B21,'KAYIT LİSTESİ'!$B$4:$H$1000,6,0)),"",(VLOOKUP(B21,'KAYIT LİSTESİ'!$B$4:$H$1000,6,0)))</f>
        <v>ESKİŞEHİR ŞEHİT ALİ GAFFAR OKKAN ORTAOKULU</v>
      </c>
      <c r="G21" s="214"/>
      <c r="H21" s="82">
        <v>15</v>
      </c>
      <c r="I21" s="536"/>
      <c r="J21" s="78">
        <v>15</v>
      </c>
      <c r="K21" s="269" t="s">
        <v>176</v>
      </c>
      <c r="L21" s="271" t="str">
        <f>IF(ISERROR(VLOOKUP(K21,'KAYIT LİSTESİ'!$B$4:$H$1000,2,0)),"",(VLOOKUP(K21,'KAYIT LİSTESİ'!$B$4:$H$1000,2,0)))</f>
        <v/>
      </c>
      <c r="M21" s="272" t="str">
        <f>IF(ISERROR(VLOOKUP(K21,'KAYIT LİSTESİ'!$B$4:$H$1000,4,0)),"",(VLOOKUP(K21,'KAYIT LİSTESİ'!$B$4:$H$1000,4,0)))</f>
        <v/>
      </c>
      <c r="N21" s="205" t="str">
        <f>IF(ISERROR(VLOOKUP(K21,'KAYIT LİSTESİ'!$B$4:$H$1000,5,0)),"",(VLOOKUP(K21,'KAYIT LİSTESİ'!$B$4:$H$1000,5,0)))</f>
        <v/>
      </c>
      <c r="O21" s="273" t="str">
        <f>IF(ISERROR(VLOOKUP(K21,'KAYIT LİSTESİ'!$B$4:$H$1000,6,0)),"",(VLOOKUP(K21,'KAYIT LİSTESİ'!$B$4:$H$1000,6,0)))</f>
        <v/>
      </c>
      <c r="P21" s="273"/>
    </row>
    <row r="22" spans="1:16" ht="24" customHeight="1">
      <c r="A22" s="78">
        <v>2</v>
      </c>
      <c r="B22" s="269" t="s">
        <v>284</v>
      </c>
      <c r="C22" s="79" t="str">
        <f>IF(ISERROR(VLOOKUP(B22,'KAYIT LİSTESİ'!$B$4:$H$1000,2,0)),"",(VLOOKUP(B22,'KAYIT LİSTESİ'!$B$4:$H$1000,2,0)))</f>
        <v/>
      </c>
      <c r="D22" s="140" t="str">
        <f>IF(ISERROR(VLOOKUP(B22,'KAYIT LİSTESİ'!$B$4:$H$1000,4,0)),"",(VLOOKUP(B22,'KAYIT LİSTESİ'!$B$4:$H$1000,4,0)))</f>
        <v/>
      </c>
      <c r="E22" s="270" t="str">
        <f>IF(ISERROR(VLOOKUP(B22,'KAYIT LİSTESİ'!$B$4:$H$1000,5,0)),"",(VLOOKUP(B22,'KAYIT LİSTESİ'!$B$4:$H$1000,5,0)))</f>
        <v/>
      </c>
      <c r="F22" s="270" t="str">
        <f>IF(ISERROR(VLOOKUP(B22,'KAYIT LİSTESİ'!$B$4:$H$1000,6,0)),"",(VLOOKUP(B22,'KAYIT LİSTESİ'!$B$4:$H$1000,6,0)))</f>
        <v/>
      </c>
      <c r="G22" s="214"/>
      <c r="H22" s="82">
        <v>16</v>
      </c>
      <c r="I22" s="536"/>
      <c r="J22" s="78">
        <v>16</v>
      </c>
      <c r="K22" s="269" t="s">
        <v>177</v>
      </c>
      <c r="L22" s="271" t="str">
        <f>IF(ISERROR(VLOOKUP(K22,'KAYIT LİSTESİ'!$B$4:$H$1000,2,0)),"",(VLOOKUP(K22,'KAYIT LİSTESİ'!$B$4:$H$1000,2,0)))</f>
        <v/>
      </c>
      <c r="M22" s="272" t="str">
        <f>IF(ISERROR(VLOOKUP(K22,'KAYIT LİSTESİ'!$B$4:$H$1000,4,0)),"",(VLOOKUP(K22,'KAYIT LİSTESİ'!$B$4:$H$1000,4,0)))</f>
        <v/>
      </c>
      <c r="N22" s="205" t="str">
        <f>IF(ISERROR(VLOOKUP(K22,'KAYIT LİSTESİ'!$B$4:$H$1000,5,0)),"",(VLOOKUP(K22,'KAYIT LİSTESİ'!$B$4:$H$1000,5,0)))</f>
        <v/>
      </c>
      <c r="O22" s="273" t="str">
        <f>IF(ISERROR(VLOOKUP(K22,'KAYIT LİSTESİ'!$B$4:$H$1000,6,0)),"",(VLOOKUP(K22,'KAYIT LİSTESİ'!$B$4:$H$1000,6,0)))</f>
        <v/>
      </c>
      <c r="P22" s="273"/>
    </row>
    <row r="23" spans="1:16" ht="24" customHeight="1">
      <c r="A23" s="78">
        <v>3</v>
      </c>
      <c r="B23" s="269" t="s">
        <v>285</v>
      </c>
      <c r="C23" s="79" t="str">
        <f>IF(ISERROR(VLOOKUP(B23,'KAYIT LİSTESİ'!$B$4:$H$1000,2,0)),"",(VLOOKUP(B23,'KAYIT LİSTESİ'!$B$4:$H$1000,2,0)))</f>
        <v/>
      </c>
      <c r="D23" s="140" t="str">
        <f>IF(ISERROR(VLOOKUP(B23,'KAYIT LİSTESİ'!$B$4:$H$1000,4,0)),"",(VLOOKUP(B23,'KAYIT LİSTESİ'!$B$4:$H$1000,4,0)))</f>
        <v/>
      </c>
      <c r="E23" s="270" t="str">
        <f>IF(ISERROR(VLOOKUP(B23,'KAYIT LİSTESİ'!$B$4:$H$1000,5,0)),"",(VLOOKUP(B23,'KAYIT LİSTESİ'!$B$4:$H$1000,5,0)))</f>
        <v/>
      </c>
      <c r="F23" s="270" t="str">
        <f>IF(ISERROR(VLOOKUP(B23,'KAYIT LİSTESİ'!$B$4:$H$1000,6,0)),"",(VLOOKUP(B23,'KAYIT LİSTESİ'!$B$4:$H$1000,6,0)))</f>
        <v/>
      </c>
      <c r="G23" s="214"/>
      <c r="H23" s="82">
        <v>17</v>
      </c>
      <c r="I23" s="536"/>
      <c r="J23" s="78">
        <v>17</v>
      </c>
      <c r="K23" s="269" t="s">
        <v>178</v>
      </c>
      <c r="L23" s="271" t="str">
        <f>IF(ISERROR(VLOOKUP(K23,'KAYIT LİSTESİ'!$B$4:$H$1000,2,0)),"",(VLOOKUP(K23,'KAYIT LİSTESİ'!$B$4:$H$1000,2,0)))</f>
        <v/>
      </c>
      <c r="M23" s="272" t="str">
        <f>IF(ISERROR(VLOOKUP(K23,'KAYIT LİSTESİ'!$B$4:$H$1000,4,0)),"",(VLOOKUP(K23,'KAYIT LİSTESİ'!$B$4:$H$1000,4,0)))</f>
        <v/>
      </c>
      <c r="N23" s="205" t="str">
        <f>IF(ISERROR(VLOOKUP(K23,'KAYIT LİSTESİ'!$B$4:$H$1000,5,0)),"",(VLOOKUP(K23,'KAYIT LİSTESİ'!$B$4:$H$1000,5,0)))</f>
        <v/>
      </c>
      <c r="O23" s="273" t="str">
        <f>IF(ISERROR(VLOOKUP(K23,'KAYIT LİSTESİ'!$B$4:$H$1000,6,0)),"",(VLOOKUP(K23,'KAYIT LİSTESİ'!$B$4:$H$1000,6,0)))</f>
        <v/>
      </c>
      <c r="P23" s="273"/>
    </row>
    <row r="24" spans="1:16" ht="24" customHeight="1">
      <c r="A24" s="78">
        <v>4</v>
      </c>
      <c r="B24" s="269" t="s">
        <v>286</v>
      </c>
      <c r="C24" s="79" t="str">
        <f>IF(ISERROR(VLOOKUP(B24,'KAYIT LİSTESİ'!$B$4:$H$1000,2,0)),"",(VLOOKUP(B24,'KAYIT LİSTESİ'!$B$4:$H$1000,2,0)))</f>
        <v/>
      </c>
      <c r="D24" s="140" t="str">
        <f>IF(ISERROR(VLOOKUP(B24,'KAYIT LİSTESİ'!$B$4:$H$1000,4,0)),"",(VLOOKUP(B24,'KAYIT LİSTESİ'!$B$4:$H$1000,4,0)))</f>
        <v/>
      </c>
      <c r="E24" s="270" t="str">
        <f>IF(ISERROR(VLOOKUP(B24,'KAYIT LİSTESİ'!$B$4:$H$1000,5,0)),"",(VLOOKUP(B24,'KAYIT LİSTESİ'!$B$4:$H$1000,5,0)))</f>
        <v/>
      </c>
      <c r="F24" s="270" t="str">
        <f>IF(ISERROR(VLOOKUP(B24,'KAYIT LİSTESİ'!$B$4:$H$1000,6,0)),"",(VLOOKUP(B24,'KAYIT LİSTESİ'!$B$4:$H$1000,6,0)))</f>
        <v/>
      </c>
      <c r="G24" s="214"/>
      <c r="H24" s="82">
        <v>18</v>
      </c>
      <c r="I24" s="536"/>
      <c r="J24" s="78">
        <v>18</v>
      </c>
      <c r="K24" s="269" t="s">
        <v>179</v>
      </c>
      <c r="L24" s="271" t="str">
        <f>IF(ISERROR(VLOOKUP(K24,'KAYIT LİSTESİ'!$B$4:$H$1000,2,0)),"",(VLOOKUP(K24,'KAYIT LİSTESİ'!$B$4:$H$1000,2,0)))</f>
        <v/>
      </c>
      <c r="M24" s="272" t="str">
        <f>IF(ISERROR(VLOOKUP(K24,'KAYIT LİSTESİ'!$B$4:$H$1000,4,0)),"",(VLOOKUP(K24,'KAYIT LİSTESİ'!$B$4:$H$1000,4,0)))</f>
        <v/>
      </c>
      <c r="N24" s="205" t="str">
        <f>IF(ISERROR(VLOOKUP(K24,'KAYIT LİSTESİ'!$B$4:$H$1000,5,0)),"",(VLOOKUP(K24,'KAYIT LİSTESİ'!$B$4:$H$1000,5,0)))</f>
        <v/>
      </c>
      <c r="O24" s="273" t="str">
        <f>IF(ISERROR(VLOOKUP(K24,'KAYIT LİSTESİ'!$B$4:$H$1000,6,0)),"",(VLOOKUP(K24,'KAYIT LİSTESİ'!$B$4:$H$1000,6,0)))</f>
        <v/>
      </c>
      <c r="P24" s="273"/>
    </row>
    <row r="25" spans="1:16" ht="24" customHeight="1">
      <c r="A25" s="78">
        <v>5</v>
      </c>
      <c r="B25" s="269" t="s">
        <v>287</v>
      </c>
      <c r="C25" s="79" t="str">
        <f>IF(ISERROR(VLOOKUP(B25,'KAYIT LİSTESİ'!$B$4:$H$1000,2,0)),"",(VLOOKUP(B25,'KAYIT LİSTESİ'!$B$4:$H$1000,2,0)))</f>
        <v/>
      </c>
      <c r="D25" s="140" t="str">
        <f>IF(ISERROR(VLOOKUP(B25,'KAYIT LİSTESİ'!$B$4:$H$1000,4,0)),"",(VLOOKUP(B25,'KAYIT LİSTESİ'!$B$4:$H$1000,4,0)))</f>
        <v/>
      </c>
      <c r="E25" s="270" t="str">
        <f>IF(ISERROR(VLOOKUP(B25,'KAYIT LİSTESİ'!$B$4:$H$1000,5,0)),"",(VLOOKUP(B25,'KAYIT LİSTESİ'!$B$4:$H$1000,5,0)))</f>
        <v/>
      </c>
      <c r="F25" s="270" t="str">
        <f>IF(ISERROR(VLOOKUP(B25,'KAYIT LİSTESİ'!$B$4:$H$1000,6,0)),"",(VLOOKUP(B25,'KAYIT LİSTESİ'!$B$4:$H$1000,6,0)))</f>
        <v/>
      </c>
      <c r="G25" s="214"/>
      <c r="H25" s="82">
        <v>19</v>
      </c>
      <c r="I25" s="536"/>
      <c r="J25" s="78">
        <v>19</v>
      </c>
      <c r="K25" s="269" t="s">
        <v>180</v>
      </c>
      <c r="L25" s="271" t="str">
        <f>IF(ISERROR(VLOOKUP(K25,'KAYIT LİSTESİ'!$B$4:$H$1000,2,0)),"",(VLOOKUP(K25,'KAYIT LİSTESİ'!$B$4:$H$1000,2,0)))</f>
        <v/>
      </c>
      <c r="M25" s="272" t="str">
        <f>IF(ISERROR(VLOOKUP(K25,'KAYIT LİSTESİ'!$B$4:$H$1000,4,0)),"",(VLOOKUP(K25,'KAYIT LİSTESİ'!$B$4:$H$1000,4,0)))</f>
        <v/>
      </c>
      <c r="N25" s="205" t="str">
        <f>IF(ISERROR(VLOOKUP(K25,'KAYIT LİSTESİ'!$B$4:$H$1000,5,0)),"",(VLOOKUP(K25,'KAYIT LİSTESİ'!$B$4:$H$1000,5,0)))</f>
        <v/>
      </c>
      <c r="O25" s="273" t="str">
        <f>IF(ISERROR(VLOOKUP(K25,'KAYIT LİSTESİ'!$B$4:$H$1000,6,0)),"",(VLOOKUP(K25,'KAYIT LİSTESİ'!$B$4:$H$1000,6,0)))</f>
        <v/>
      </c>
      <c r="P25" s="273"/>
    </row>
    <row r="26" spans="1:16" ht="24" customHeight="1">
      <c r="A26" s="78">
        <v>6</v>
      </c>
      <c r="B26" s="269" t="s">
        <v>288</v>
      </c>
      <c r="C26" s="79" t="str">
        <f>IF(ISERROR(VLOOKUP(B26,'KAYIT LİSTESİ'!$B$4:$H$1000,2,0)),"",(VLOOKUP(B26,'KAYIT LİSTESİ'!$B$4:$H$1000,2,0)))</f>
        <v/>
      </c>
      <c r="D26" s="140" t="str">
        <f>IF(ISERROR(VLOOKUP(B26,'KAYIT LİSTESİ'!$B$4:$H$1000,4,0)),"",(VLOOKUP(B26,'KAYIT LİSTESİ'!$B$4:$H$1000,4,0)))</f>
        <v/>
      </c>
      <c r="E26" s="270" t="str">
        <f>IF(ISERROR(VLOOKUP(B26,'KAYIT LİSTESİ'!$B$4:$H$1000,5,0)),"",(VLOOKUP(B26,'KAYIT LİSTESİ'!$B$4:$H$1000,5,0)))</f>
        <v/>
      </c>
      <c r="F26" s="270" t="str">
        <f>IF(ISERROR(VLOOKUP(B26,'KAYIT LİSTESİ'!$B$4:$H$1000,6,0)),"",(VLOOKUP(B26,'KAYIT LİSTESİ'!$B$4:$H$1000,6,0)))</f>
        <v/>
      </c>
      <c r="G26" s="214"/>
      <c r="H26" s="82">
        <v>20</v>
      </c>
      <c r="I26" s="536"/>
      <c r="J26" s="78">
        <v>20</v>
      </c>
      <c r="K26" s="269" t="s">
        <v>181</v>
      </c>
      <c r="L26" s="271" t="str">
        <f>IF(ISERROR(VLOOKUP(K26,'KAYIT LİSTESİ'!$B$4:$H$1000,2,0)),"",(VLOOKUP(K26,'KAYIT LİSTESİ'!$B$4:$H$1000,2,0)))</f>
        <v/>
      </c>
      <c r="M26" s="272" t="str">
        <f>IF(ISERROR(VLOOKUP(K26,'KAYIT LİSTESİ'!$B$4:$H$1000,4,0)),"",(VLOOKUP(K26,'KAYIT LİSTESİ'!$B$4:$H$1000,4,0)))</f>
        <v/>
      </c>
      <c r="N26" s="205" t="str">
        <f>IF(ISERROR(VLOOKUP(K26,'KAYIT LİSTESİ'!$B$4:$H$1000,5,0)),"",(VLOOKUP(K26,'KAYIT LİSTESİ'!$B$4:$H$1000,5,0)))</f>
        <v/>
      </c>
      <c r="O26" s="273" t="str">
        <f>IF(ISERROR(VLOOKUP(K26,'KAYIT LİSTESİ'!$B$4:$H$1000,6,0)),"",(VLOOKUP(K26,'KAYIT LİSTESİ'!$B$4:$H$1000,6,0)))</f>
        <v/>
      </c>
      <c r="P26" s="273"/>
    </row>
    <row r="27" spans="1:16" ht="24" customHeight="1">
      <c r="A27" s="78">
        <v>7</v>
      </c>
      <c r="B27" s="269" t="s">
        <v>289</v>
      </c>
      <c r="C27" s="79" t="str">
        <f>IF(ISERROR(VLOOKUP(B27,'KAYIT LİSTESİ'!$B$4:$H$1000,2,0)),"",(VLOOKUP(B27,'KAYIT LİSTESİ'!$B$4:$H$1000,2,0)))</f>
        <v/>
      </c>
      <c r="D27" s="140" t="str">
        <f>IF(ISERROR(VLOOKUP(B27,'KAYIT LİSTESİ'!$B$4:$H$1000,4,0)),"",(VLOOKUP(B27,'KAYIT LİSTESİ'!$B$4:$H$1000,4,0)))</f>
        <v/>
      </c>
      <c r="E27" s="270" t="str">
        <f>IF(ISERROR(VLOOKUP(B27,'KAYIT LİSTESİ'!$B$4:$H$1000,5,0)),"",(VLOOKUP(B27,'KAYIT LİSTESİ'!$B$4:$H$1000,5,0)))</f>
        <v/>
      </c>
      <c r="F27" s="270" t="str">
        <f>IF(ISERROR(VLOOKUP(B27,'KAYIT LİSTESİ'!$B$4:$H$1000,6,0)),"",(VLOOKUP(B27,'KAYIT LİSTESİ'!$B$4:$H$1000,6,0)))</f>
        <v/>
      </c>
      <c r="G27" s="214"/>
      <c r="H27" s="82">
        <v>21</v>
      </c>
      <c r="I27" s="536"/>
      <c r="J27" s="78">
        <v>21</v>
      </c>
      <c r="K27" s="269" t="s">
        <v>182</v>
      </c>
      <c r="L27" s="271" t="str">
        <f>IF(ISERROR(VLOOKUP(K27,'KAYIT LİSTESİ'!$B$4:$H$1000,2,0)),"",(VLOOKUP(K27,'KAYIT LİSTESİ'!$B$4:$H$1000,2,0)))</f>
        <v/>
      </c>
      <c r="M27" s="272" t="str">
        <f>IF(ISERROR(VLOOKUP(K27,'KAYIT LİSTESİ'!$B$4:$H$1000,4,0)),"",(VLOOKUP(K27,'KAYIT LİSTESİ'!$B$4:$H$1000,4,0)))</f>
        <v/>
      </c>
      <c r="N27" s="205" t="str">
        <f>IF(ISERROR(VLOOKUP(K27,'KAYIT LİSTESİ'!$B$4:$H$1000,5,0)),"",(VLOOKUP(K27,'KAYIT LİSTESİ'!$B$4:$H$1000,5,0)))</f>
        <v/>
      </c>
      <c r="O27" s="273" t="str">
        <f>IF(ISERROR(VLOOKUP(K27,'KAYIT LİSTESİ'!$B$4:$H$1000,6,0)),"",(VLOOKUP(K27,'KAYIT LİSTESİ'!$B$4:$H$1000,6,0)))</f>
        <v/>
      </c>
      <c r="P27" s="273"/>
    </row>
    <row r="28" spans="1:16" ht="24" customHeight="1">
      <c r="A28" s="78">
        <v>8</v>
      </c>
      <c r="B28" s="269" t="s">
        <v>290</v>
      </c>
      <c r="C28" s="79" t="str">
        <f>IF(ISERROR(VLOOKUP(B28,'KAYIT LİSTESİ'!$B$4:$H$1000,2,0)),"",(VLOOKUP(B28,'KAYIT LİSTESİ'!$B$4:$H$1000,2,0)))</f>
        <v/>
      </c>
      <c r="D28" s="140" t="str">
        <f>IF(ISERROR(VLOOKUP(B28,'KAYIT LİSTESİ'!$B$4:$H$1000,4,0)),"",(VLOOKUP(B28,'KAYIT LİSTESİ'!$B$4:$H$1000,4,0)))</f>
        <v/>
      </c>
      <c r="E28" s="270" t="str">
        <f>IF(ISERROR(VLOOKUP(B28,'KAYIT LİSTESİ'!$B$4:$H$1000,5,0)),"",(VLOOKUP(B28,'KAYIT LİSTESİ'!$B$4:$H$1000,5,0)))</f>
        <v/>
      </c>
      <c r="F28" s="270" t="str">
        <f>IF(ISERROR(VLOOKUP(B28,'KAYIT LİSTESİ'!$B$4:$H$1000,6,0)),"",(VLOOKUP(B28,'KAYIT LİSTESİ'!$B$4:$H$1000,6,0)))</f>
        <v/>
      </c>
      <c r="G28" s="214"/>
      <c r="H28" s="82">
        <v>22</v>
      </c>
      <c r="I28" s="536"/>
      <c r="J28" s="78">
        <v>22</v>
      </c>
      <c r="K28" s="269" t="s">
        <v>183</v>
      </c>
      <c r="L28" s="271" t="str">
        <f>IF(ISERROR(VLOOKUP(K28,'KAYIT LİSTESİ'!$B$4:$H$1000,2,0)),"",(VLOOKUP(K28,'KAYIT LİSTESİ'!$B$4:$H$1000,2,0)))</f>
        <v/>
      </c>
      <c r="M28" s="272" t="str">
        <f>IF(ISERROR(VLOOKUP(K28,'KAYIT LİSTESİ'!$B$4:$H$1000,4,0)),"",(VLOOKUP(K28,'KAYIT LİSTESİ'!$B$4:$H$1000,4,0)))</f>
        <v/>
      </c>
      <c r="N28" s="205" t="str">
        <f>IF(ISERROR(VLOOKUP(K28,'KAYIT LİSTESİ'!$B$4:$H$1000,5,0)),"",(VLOOKUP(K28,'KAYIT LİSTESİ'!$B$4:$H$1000,5,0)))</f>
        <v/>
      </c>
      <c r="O28" s="273" t="str">
        <f>IF(ISERROR(VLOOKUP(K28,'KAYIT LİSTESİ'!$B$4:$H$1000,6,0)),"",(VLOOKUP(K28,'KAYIT LİSTESİ'!$B$4:$H$1000,6,0)))</f>
        <v/>
      </c>
      <c r="P28" s="273"/>
    </row>
    <row r="29" spans="1:16" ht="24" customHeight="1">
      <c r="A29" s="78">
        <v>9</v>
      </c>
      <c r="B29" s="269" t="s">
        <v>291</v>
      </c>
      <c r="C29" s="79" t="str">
        <f>IF(ISERROR(VLOOKUP(B29,'KAYIT LİSTESİ'!$B$4:$H$1000,2,0)),"",(VLOOKUP(B29,'KAYIT LİSTESİ'!$B$4:$H$1000,2,0)))</f>
        <v/>
      </c>
      <c r="D29" s="140" t="str">
        <f>IF(ISERROR(VLOOKUP(B29,'KAYIT LİSTESİ'!$B$4:$H$1000,4,0)),"",(VLOOKUP(B29,'KAYIT LİSTESİ'!$B$4:$H$1000,4,0)))</f>
        <v/>
      </c>
      <c r="E29" s="270" t="str">
        <f>IF(ISERROR(VLOOKUP(B29,'KAYIT LİSTESİ'!$B$4:$H$1000,5,0)),"",(VLOOKUP(B29,'KAYIT LİSTESİ'!$B$4:$H$1000,5,0)))</f>
        <v/>
      </c>
      <c r="F29" s="270" t="str">
        <f>IF(ISERROR(VLOOKUP(B29,'KAYIT LİSTESİ'!$B$4:$H$1000,6,0)),"",(VLOOKUP(B29,'KAYIT LİSTESİ'!$B$4:$H$1000,6,0)))</f>
        <v/>
      </c>
      <c r="G29" s="214"/>
      <c r="H29" s="82">
        <v>23</v>
      </c>
      <c r="I29" s="536"/>
      <c r="J29" s="78">
        <v>23</v>
      </c>
      <c r="K29" s="269" t="s">
        <v>184</v>
      </c>
      <c r="L29" s="271" t="str">
        <f>IF(ISERROR(VLOOKUP(K29,'KAYIT LİSTESİ'!$B$4:$H$1000,2,0)),"",(VLOOKUP(K29,'KAYIT LİSTESİ'!$B$4:$H$1000,2,0)))</f>
        <v/>
      </c>
      <c r="M29" s="272" t="str">
        <f>IF(ISERROR(VLOOKUP(K29,'KAYIT LİSTESİ'!$B$4:$H$1000,4,0)),"",(VLOOKUP(K29,'KAYIT LİSTESİ'!$B$4:$H$1000,4,0)))</f>
        <v/>
      </c>
      <c r="N29" s="205" t="str">
        <f>IF(ISERROR(VLOOKUP(K29,'KAYIT LİSTESİ'!$B$4:$H$1000,5,0)),"",(VLOOKUP(K29,'KAYIT LİSTESİ'!$B$4:$H$1000,5,0)))</f>
        <v/>
      </c>
      <c r="O29" s="273" t="str">
        <f>IF(ISERROR(VLOOKUP(K29,'KAYIT LİSTESİ'!$B$4:$H$1000,6,0)),"",(VLOOKUP(K29,'KAYIT LİSTESİ'!$B$4:$H$1000,6,0)))</f>
        <v/>
      </c>
      <c r="P29" s="273"/>
    </row>
    <row r="30" spans="1:16" ht="24" customHeight="1">
      <c r="A30" s="78">
        <v>10</v>
      </c>
      <c r="B30" s="269" t="s">
        <v>292</v>
      </c>
      <c r="C30" s="79" t="str">
        <f>IF(ISERROR(VLOOKUP(B30,'KAYIT LİSTESİ'!$B$4:$H$1000,2,0)),"",(VLOOKUP(B30,'KAYIT LİSTESİ'!$B$4:$H$1000,2,0)))</f>
        <v/>
      </c>
      <c r="D30" s="140" t="str">
        <f>IF(ISERROR(VLOOKUP(B30,'KAYIT LİSTESİ'!$B$4:$H$1000,4,0)),"",(VLOOKUP(B30,'KAYIT LİSTESİ'!$B$4:$H$1000,4,0)))</f>
        <v/>
      </c>
      <c r="E30" s="270" t="str">
        <f>IF(ISERROR(VLOOKUP(B30,'KAYIT LİSTESİ'!$B$4:$H$1000,5,0)),"",(VLOOKUP(B30,'KAYIT LİSTESİ'!$B$4:$H$1000,5,0)))</f>
        <v/>
      </c>
      <c r="F30" s="270" t="str">
        <f>IF(ISERROR(VLOOKUP(B30,'KAYIT LİSTESİ'!$B$4:$H$1000,6,0)),"",(VLOOKUP(B30,'KAYIT LİSTESİ'!$B$4:$H$1000,6,0)))</f>
        <v/>
      </c>
      <c r="G30" s="214"/>
      <c r="H30" s="82">
        <v>24</v>
      </c>
      <c r="I30" s="536"/>
      <c r="J30" s="78">
        <v>24</v>
      </c>
      <c r="K30" s="269" t="s">
        <v>185</v>
      </c>
      <c r="L30" s="271" t="str">
        <f>IF(ISERROR(VLOOKUP(K30,'KAYIT LİSTESİ'!$B$4:$H$1000,2,0)),"",(VLOOKUP(K30,'KAYIT LİSTESİ'!$B$4:$H$1000,2,0)))</f>
        <v/>
      </c>
      <c r="M30" s="272" t="str">
        <f>IF(ISERROR(VLOOKUP(K30,'KAYIT LİSTESİ'!$B$4:$H$1000,4,0)),"",(VLOOKUP(K30,'KAYIT LİSTESİ'!$B$4:$H$1000,4,0)))</f>
        <v/>
      </c>
      <c r="N30" s="205" t="str">
        <f>IF(ISERROR(VLOOKUP(K30,'KAYIT LİSTESİ'!$B$4:$H$1000,5,0)),"",(VLOOKUP(K30,'KAYIT LİSTESİ'!$B$4:$H$1000,5,0)))</f>
        <v/>
      </c>
      <c r="O30" s="273" t="str">
        <f>IF(ISERROR(VLOOKUP(K30,'KAYIT LİSTESİ'!$B$4:$H$1000,6,0)),"",(VLOOKUP(K30,'KAYIT LİSTESİ'!$B$4:$H$1000,6,0)))</f>
        <v/>
      </c>
      <c r="P30" s="273"/>
    </row>
    <row r="31" spans="1:16" ht="24" customHeight="1">
      <c r="A31" s="78">
        <v>11</v>
      </c>
      <c r="B31" s="269" t="s">
        <v>293</v>
      </c>
      <c r="C31" s="79" t="str">
        <f>IF(ISERROR(VLOOKUP(B31,'KAYIT LİSTESİ'!$B$4:$H$1000,2,0)),"",(VLOOKUP(B31,'KAYIT LİSTESİ'!$B$4:$H$1000,2,0)))</f>
        <v/>
      </c>
      <c r="D31" s="140" t="str">
        <f>IF(ISERROR(VLOOKUP(B31,'KAYIT LİSTESİ'!$B$4:$H$1000,4,0)),"",(VLOOKUP(B31,'KAYIT LİSTESİ'!$B$4:$H$1000,4,0)))</f>
        <v/>
      </c>
      <c r="E31" s="270" t="str">
        <f>IF(ISERROR(VLOOKUP(B31,'KAYIT LİSTESİ'!$B$4:$H$1000,5,0)),"",(VLOOKUP(B31,'KAYIT LİSTESİ'!$B$4:$H$1000,5,0)))</f>
        <v/>
      </c>
      <c r="F31" s="270" t="str">
        <f>IF(ISERROR(VLOOKUP(B31,'KAYIT LİSTESİ'!$B$4:$H$1000,6,0)),"",(VLOOKUP(B31,'KAYIT LİSTESİ'!$B$4:$H$1000,6,0)))</f>
        <v/>
      </c>
      <c r="G31" s="214"/>
      <c r="H31" s="82">
        <v>25</v>
      </c>
      <c r="I31" s="536"/>
      <c r="J31" s="78">
        <v>25</v>
      </c>
      <c r="K31" s="269" t="s">
        <v>186</v>
      </c>
      <c r="L31" s="271" t="str">
        <f>IF(ISERROR(VLOOKUP(K31,'KAYIT LİSTESİ'!$B$4:$H$1000,2,0)),"",(VLOOKUP(K31,'KAYIT LİSTESİ'!$B$4:$H$1000,2,0)))</f>
        <v/>
      </c>
      <c r="M31" s="272" t="str">
        <f>IF(ISERROR(VLOOKUP(K31,'KAYIT LİSTESİ'!$B$4:$H$1000,4,0)),"",(VLOOKUP(K31,'KAYIT LİSTESİ'!$B$4:$H$1000,4,0)))</f>
        <v/>
      </c>
      <c r="N31" s="205" t="str">
        <f>IF(ISERROR(VLOOKUP(K31,'KAYIT LİSTESİ'!$B$4:$H$1000,5,0)),"",(VLOOKUP(K31,'KAYIT LİSTESİ'!$B$4:$H$1000,5,0)))</f>
        <v/>
      </c>
      <c r="O31" s="273" t="str">
        <f>IF(ISERROR(VLOOKUP(K31,'KAYIT LİSTESİ'!$B$4:$H$1000,6,0)),"",(VLOOKUP(K31,'KAYIT LİSTESİ'!$B$4:$H$1000,6,0)))</f>
        <v/>
      </c>
      <c r="P31" s="273"/>
    </row>
    <row r="32" spans="1:16" ht="24" customHeight="1">
      <c r="A32" s="78">
        <v>12</v>
      </c>
      <c r="B32" s="269" t="s">
        <v>294</v>
      </c>
      <c r="C32" s="79" t="str">
        <f>IF(ISERROR(VLOOKUP(B32,'KAYIT LİSTESİ'!$B$4:$H$1000,2,0)),"",(VLOOKUP(B32,'KAYIT LİSTESİ'!$B$4:$H$1000,2,0)))</f>
        <v/>
      </c>
      <c r="D32" s="140" t="str">
        <f>IF(ISERROR(VLOOKUP(B32,'KAYIT LİSTESİ'!$B$4:$H$1000,4,0)),"",(VLOOKUP(B32,'KAYIT LİSTESİ'!$B$4:$H$1000,4,0)))</f>
        <v/>
      </c>
      <c r="E32" s="270" t="str">
        <f>IF(ISERROR(VLOOKUP(B32,'KAYIT LİSTESİ'!$B$4:$H$1000,5,0)),"",(VLOOKUP(B32,'KAYIT LİSTESİ'!$B$4:$H$1000,5,0)))</f>
        <v/>
      </c>
      <c r="F32" s="270" t="str">
        <f>IF(ISERROR(VLOOKUP(B32,'KAYIT LİSTESİ'!$B$4:$H$1000,6,0)),"",(VLOOKUP(B32,'KAYIT LİSTESİ'!$B$4:$H$1000,6,0)))</f>
        <v/>
      </c>
      <c r="G32" s="214"/>
      <c r="I32" s="536"/>
      <c r="J32" s="282"/>
      <c r="K32" s="282"/>
      <c r="L32" s="282"/>
      <c r="M32" s="282"/>
      <c r="N32" s="282"/>
      <c r="O32" s="282"/>
      <c r="P32" s="282"/>
    </row>
    <row r="33" spans="1:16" ht="24" customHeight="1">
      <c r="A33" s="465" t="s">
        <v>18</v>
      </c>
      <c r="B33" s="466"/>
      <c r="C33" s="466"/>
      <c r="D33" s="466"/>
      <c r="E33" s="466"/>
      <c r="F33" s="466"/>
      <c r="G33" s="466"/>
      <c r="I33" s="536"/>
      <c r="J33" s="282"/>
      <c r="K33" s="282"/>
      <c r="L33" s="282"/>
      <c r="M33" s="282"/>
      <c r="N33" s="282"/>
      <c r="O33" s="282"/>
      <c r="P33" s="282"/>
    </row>
    <row r="34" spans="1:16" ht="24" customHeight="1">
      <c r="A34" s="251" t="s">
        <v>12</v>
      </c>
      <c r="B34" s="251" t="s">
        <v>54</v>
      </c>
      <c r="C34" s="251" t="s">
        <v>53</v>
      </c>
      <c r="D34" s="252" t="s">
        <v>13</v>
      </c>
      <c r="E34" s="253" t="s">
        <v>14</v>
      </c>
      <c r="F34" s="253" t="s">
        <v>161</v>
      </c>
      <c r="G34" s="254" t="s">
        <v>260</v>
      </c>
      <c r="I34" s="536"/>
      <c r="J34" s="282"/>
      <c r="K34" s="282"/>
      <c r="L34" s="282"/>
      <c r="M34" s="282"/>
      <c r="N34" s="282"/>
      <c r="O34" s="282"/>
      <c r="P34" s="282"/>
    </row>
    <row r="35" spans="1:16" ht="24" customHeight="1">
      <c r="A35" s="78">
        <v>1</v>
      </c>
      <c r="B35" s="269" t="s">
        <v>295</v>
      </c>
      <c r="C35" s="79" t="str">
        <f>IF(ISERROR(VLOOKUP(B35,'KAYIT LİSTESİ'!$B$4:$H$1000,2,0)),"",(VLOOKUP(B35,'KAYIT LİSTESİ'!$B$4:$H$1000,2,0)))</f>
        <v/>
      </c>
      <c r="D35" s="140" t="str">
        <f>IF(ISERROR(VLOOKUP(B35,'KAYIT LİSTESİ'!$B$4:$H$1000,4,0)),"",(VLOOKUP(B35,'KAYIT LİSTESİ'!$B$4:$H$1000,4,0)))</f>
        <v/>
      </c>
      <c r="E35" s="270" t="str">
        <f>IF(ISERROR(VLOOKUP(B35,'KAYIT LİSTESİ'!$B$4:$H$1000,5,0)),"",(VLOOKUP(B35,'KAYIT LİSTESİ'!$B$4:$H$1000,5,0)))</f>
        <v/>
      </c>
      <c r="F35" s="270" t="str">
        <f>IF(ISERROR(VLOOKUP(B35,'KAYIT LİSTESİ'!$B$4:$H$1000,6,0)),"",(VLOOKUP(B35,'KAYIT LİSTESİ'!$B$4:$H$1000,6,0)))</f>
        <v/>
      </c>
      <c r="G35" s="214"/>
      <c r="I35" s="536"/>
      <c r="J35" s="282"/>
      <c r="K35" s="282"/>
      <c r="L35" s="282"/>
      <c r="M35" s="282"/>
      <c r="N35" s="282"/>
      <c r="O35" s="282"/>
      <c r="P35" s="282"/>
    </row>
    <row r="36" spans="1:16" ht="24" customHeight="1">
      <c r="A36" s="78">
        <v>2</v>
      </c>
      <c r="B36" s="269" t="s">
        <v>296</v>
      </c>
      <c r="C36" s="79" t="str">
        <f>IF(ISERROR(VLOOKUP(B36,'KAYIT LİSTESİ'!$B$4:$H$1000,2,0)),"",(VLOOKUP(B36,'KAYIT LİSTESİ'!$B$4:$H$1000,2,0)))</f>
        <v/>
      </c>
      <c r="D36" s="140" t="str">
        <f>IF(ISERROR(VLOOKUP(B36,'KAYIT LİSTESİ'!$B$4:$H$1000,4,0)),"",(VLOOKUP(B36,'KAYIT LİSTESİ'!$B$4:$H$1000,4,0)))</f>
        <v/>
      </c>
      <c r="E36" s="270" t="str">
        <f>IF(ISERROR(VLOOKUP(B36,'KAYIT LİSTESİ'!$B$4:$H$1000,5,0)),"",(VLOOKUP(B36,'KAYIT LİSTESİ'!$B$4:$H$1000,5,0)))</f>
        <v/>
      </c>
      <c r="F36" s="270" t="str">
        <f>IF(ISERROR(VLOOKUP(B36,'KAYIT LİSTESİ'!$B$4:$H$1000,6,0)),"",(VLOOKUP(B36,'KAYIT LİSTESİ'!$B$4:$H$1000,6,0)))</f>
        <v/>
      </c>
      <c r="G36" s="214"/>
      <c r="I36" s="536"/>
      <c r="J36" s="282"/>
      <c r="K36" s="282"/>
      <c r="L36" s="282"/>
      <c r="M36" s="282"/>
      <c r="N36" s="282"/>
      <c r="O36" s="282"/>
      <c r="P36" s="282"/>
    </row>
    <row r="37" spans="1:16" ht="24" customHeight="1">
      <c r="A37" s="78">
        <v>3</v>
      </c>
      <c r="B37" s="269" t="s">
        <v>297</v>
      </c>
      <c r="C37" s="79" t="str">
        <f>IF(ISERROR(VLOOKUP(B37,'KAYIT LİSTESİ'!$B$4:$H$1000,2,0)),"",(VLOOKUP(B37,'KAYIT LİSTESİ'!$B$4:$H$1000,2,0)))</f>
        <v/>
      </c>
      <c r="D37" s="140" t="str">
        <f>IF(ISERROR(VLOOKUP(B37,'KAYIT LİSTESİ'!$B$4:$H$1000,4,0)),"",(VLOOKUP(B37,'KAYIT LİSTESİ'!$B$4:$H$1000,4,0)))</f>
        <v/>
      </c>
      <c r="E37" s="270" t="str">
        <f>IF(ISERROR(VLOOKUP(B37,'KAYIT LİSTESİ'!$B$4:$H$1000,5,0)),"",(VLOOKUP(B37,'KAYIT LİSTESİ'!$B$4:$H$1000,5,0)))</f>
        <v/>
      </c>
      <c r="F37" s="270" t="str">
        <f>IF(ISERROR(VLOOKUP(B37,'KAYIT LİSTESİ'!$B$4:$H$1000,6,0)),"",(VLOOKUP(B37,'KAYIT LİSTESİ'!$B$4:$H$1000,6,0)))</f>
        <v/>
      </c>
      <c r="G37" s="214"/>
      <c r="I37" s="536"/>
      <c r="J37" s="282"/>
      <c r="K37" s="282"/>
      <c r="L37" s="282"/>
      <c r="M37" s="282"/>
      <c r="N37" s="282"/>
      <c r="O37" s="282"/>
      <c r="P37" s="282"/>
    </row>
    <row r="38" spans="1:16" ht="24" customHeight="1">
      <c r="A38" s="78">
        <v>4</v>
      </c>
      <c r="B38" s="269" t="s">
        <v>298</v>
      </c>
      <c r="C38" s="79" t="str">
        <f>IF(ISERROR(VLOOKUP(B38,'KAYIT LİSTESİ'!$B$4:$H$1000,2,0)),"",(VLOOKUP(B38,'KAYIT LİSTESİ'!$B$4:$H$1000,2,0)))</f>
        <v/>
      </c>
      <c r="D38" s="140" t="str">
        <f>IF(ISERROR(VLOOKUP(B38,'KAYIT LİSTESİ'!$B$4:$H$1000,4,0)),"",(VLOOKUP(B38,'KAYIT LİSTESİ'!$B$4:$H$1000,4,0)))</f>
        <v/>
      </c>
      <c r="E38" s="270" t="str">
        <f>IF(ISERROR(VLOOKUP(B38,'KAYIT LİSTESİ'!$B$4:$H$1000,5,0)),"",(VLOOKUP(B38,'KAYIT LİSTESİ'!$B$4:$H$1000,5,0)))</f>
        <v/>
      </c>
      <c r="F38" s="270" t="str">
        <f>IF(ISERROR(VLOOKUP(B38,'KAYIT LİSTESİ'!$B$4:$H$1000,6,0)),"",(VLOOKUP(B38,'KAYIT LİSTESİ'!$B$4:$H$1000,6,0)))</f>
        <v/>
      </c>
      <c r="G38" s="214"/>
      <c r="I38" s="536"/>
      <c r="J38" s="282"/>
      <c r="K38" s="282"/>
      <c r="L38" s="282"/>
      <c r="M38" s="282"/>
      <c r="N38" s="282"/>
      <c r="O38" s="282"/>
      <c r="P38" s="282"/>
    </row>
    <row r="39" spans="1:16" ht="24" customHeight="1">
      <c r="A39" s="78">
        <v>5</v>
      </c>
      <c r="B39" s="269" t="s">
        <v>299</v>
      </c>
      <c r="C39" s="79" t="str">
        <f>IF(ISERROR(VLOOKUP(B39,'KAYIT LİSTESİ'!$B$4:$H$1000,2,0)),"",(VLOOKUP(B39,'KAYIT LİSTESİ'!$B$4:$H$1000,2,0)))</f>
        <v/>
      </c>
      <c r="D39" s="140" t="str">
        <f>IF(ISERROR(VLOOKUP(B39,'KAYIT LİSTESİ'!$B$4:$H$1000,4,0)),"",(VLOOKUP(B39,'KAYIT LİSTESİ'!$B$4:$H$1000,4,0)))</f>
        <v/>
      </c>
      <c r="E39" s="270" t="str">
        <f>IF(ISERROR(VLOOKUP(B39,'KAYIT LİSTESİ'!$B$4:$H$1000,5,0)),"",(VLOOKUP(B39,'KAYIT LİSTESİ'!$B$4:$H$1000,5,0)))</f>
        <v/>
      </c>
      <c r="F39" s="270" t="str">
        <f>IF(ISERROR(VLOOKUP(B39,'KAYIT LİSTESİ'!$B$4:$H$1000,6,0)),"",(VLOOKUP(B39,'KAYIT LİSTESİ'!$B$4:$H$1000,6,0)))</f>
        <v/>
      </c>
      <c r="G39" s="214"/>
      <c r="I39" s="536"/>
      <c r="J39" s="282"/>
      <c r="K39" s="282"/>
      <c r="L39" s="282"/>
      <c r="M39" s="282"/>
      <c r="N39" s="282"/>
      <c r="O39" s="282"/>
      <c r="P39" s="282"/>
    </row>
    <row r="40" spans="1:16" ht="24" customHeight="1">
      <c r="A40" s="78">
        <v>6</v>
      </c>
      <c r="B40" s="269" t="s">
        <v>300</v>
      </c>
      <c r="C40" s="79" t="str">
        <f>IF(ISERROR(VLOOKUP(B40,'KAYIT LİSTESİ'!$B$4:$H$1000,2,0)),"",(VLOOKUP(B40,'KAYIT LİSTESİ'!$B$4:$H$1000,2,0)))</f>
        <v/>
      </c>
      <c r="D40" s="140" t="str">
        <f>IF(ISERROR(VLOOKUP(B40,'KAYIT LİSTESİ'!$B$4:$H$1000,4,0)),"",(VLOOKUP(B40,'KAYIT LİSTESİ'!$B$4:$H$1000,4,0)))</f>
        <v/>
      </c>
      <c r="E40" s="270" t="str">
        <f>IF(ISERROR(VLOOKUP(B40,'KAYIT LİSTESİ'!$B$4:$H$1000,5,0)),"",(VLOOKUP(B40,'KAYIT LİSTESİ'!$B$4:$H$1000,5,0)))</f>
        <v/>
      </c>
      <c r="F40" s="270" t="str">
        <f>IF(ISERROR(VLOOKUP(B40,'KAYIT LİSTESİ'!$B$4:$H$1000,6,0)),"",(VLOOKUP(B40,'KAYIT LİSTESİ'!$B$4:$H$1000,6,0)))</f>
        <v/>
      </c>
      <c r="G40" s="214"/>
      <c r="I40" s="536"/>
      <c r="J40" s="282"/>
      <c r="K40" s="282"/>
      <c r="L40" s="282"/>
      <c r="M40" s="282"/>
      <c r="N40" s="282"/>
      <c r="O40" s="282"/>
      <c r="P40" s="282"/>
    </row>
    <row r="41" spans="1:16" ht="24" customHeight="1">
      <c r="A41" s="78">
        <v>7</v>
      </c>
      <c r="B41" s="269" t="s">
        <v>301</v>
      </c>
      <c r="C41" s="79" t="str">
        <f>IF(ISERROR(VLOOKUP(B41,'KAYIT LİSTESİ'!$B$4:$H$1000,2,0)),"",(VLOOKUP(B41,'KAYIT LİSTESİ'!$B$4:$H$1000,2,0)))</f>
        <v/>
      </c>
      <c r="D41" s="140" t="str">
        <f>IF(ISERROR(VLOOKUP(B41,'KAYIT LİSTESİ'!$B$4:$H$1000,4,0)),"",(VLOOKUP(B41,'KAYIT LİSTESİ'!$B$4:$H$1000,4,0)))</f>
        <v/>
      </c>
      <c r="E41" s="270" t="str">
        <f>IF(ISERROR(VLOOKUP(B41,'KAYIT LİSTESİ'!$B$4:$H$1000,5,0)),"",(VLOOKUP(B41,'KAYIT LİSTESİ'!$B$4:$H$1000,5,0)))</f>
        <v/>
      </c>
      <c r="F41" s="270" t="str">
        <f>IF(ISERROR(VLOOKUP(B41,'KAYIT LİSTESİ'!$B$4:$H$1000,6,0)),"",(VLOOKUP(B41,'KAYIT LİSTESİ'!$B$4:$H$1000,6,0)))</f>
        <v/>
      </c>
      <c r="G41" s="214"/>
      <c r="I41" s="536"/>
      <c r="J41" s="282"/>
      <c r="K41" s="282"/>
      <c r="L41" s="282"/>
      <c r="M41" s="282"/>
      <c r="N41" s="282"/>
      <c r="O41" s="282"/>
      <c r="P41" s="282"/>
    </row>
    <row r="42" spans="1:16" ht="24" customHeight="1">
      <c r="A42" s="78">
        <v>8</v>
      </c>
      <c r="B42" s="269" t="s">
        <v>302</v>
      </c>
      <c r="C42" s="79" t="str">
        <f>IF(ISERROR(VLOOKUP(B42,'KAYIT LİSTESİ'!$B$4:$H$1000,2,0)),"",(VLOOKUP(B42,'KAYIT LİSTESİ'!$B$4:$H$1000,2,0)))</f>
        <v/>
      </c>
      <c r="D42" s="140" t="str">
        <f>IF(ISERROR(VLOOKUP(B42,'KAYIT LİSTESİ'!$B$4:$H$1000,4,0)),"",(VLOOKUP(B42,'KAYIT LİSTESİ'!$B$4:$H$1000,4,0)))</f>
        <v/>
      </c>
      <c r="E42" s="270" t="str">
        <f>IF(ISERROR(VLOOKUP(B42,'KAYIT LİSTESİ'!$B$4:$H$1000,5,0)),"",(VLOOKUP(B42,'KAYIT LİSTESİ'!$B$4:$H$1000,5,0)))</f>
        <v/>
      </c>
      <c r="F42" s="270" t="str">
        <f>IF(ISERROR(VLOOKUP(B42,'KAYIT LİSTESİ'!$B$4:$H$1000,6,0)),"",(VLOOKUP(B42,'KAYIT LİSTESİ'!$B$4:$H$1000,6,0)))</f>
        <v/>
      </c>
      <c r="G42" s="214"/>
      <c r="I42" s="536"/>
      <c r="J42" s="282"/>
      <c r="K42" s="282"/>
      <c r="L42" s="282"/>
      <c r="M42" s="282"/>
      <c r="N42" s="282"/>
      <c r="O42" s="282"/>
      <c r="P42" s="282"/>
    </row>
    <row r="43" spans="1:16" ht="24" customHeight="1">
      <c r="A43" s="78">
        <v>9</v>
      </c>
      <c r="B43" s="269" t="s">
        <v>303</v>
      </c>
      <c r="C43" s="79" t="str">
        <f>IF(ISERROR(VLOOKUP(B43,'KAYIT LİSTESİ'!$B$4:$H$1000,2,0)),"",(VLOOKUP(B43,'KAYIT LİSTESİ'!$B$4:$H$1000,2,0)))</f>
        <v/>
      </c>
      <c r="D43" s="140" t="str">
        <f>IF(ISERROR(VLOOKUP(B43,'KAYIT LİSTESİ'!$B$4:$H$1000,4,0)),"",(VLOOKUP(B43,'KAYIT LİSTESİ'!$B$4:$H$1000,4,0)))</f>
        <v/>
      </c>
      <c r="E43" s="270" t="str">
        <f>IF(ISERROR(VLOOKUP(B43,'KAYIT LİSTESİ'!$B$4:$H$1000,5,0)),"",(VLOOKUP(B43,'KAYIT LİSTESİ'!$B$4:$H$1000,5,0)))</f>
        <v/>
      </c>
      <c r="F43" s="270" t="str">
        <f>IF(ISERROR(VLOOKUP(B43,'KAYIT LİSTESİ'!$B$4:$H$1000,6,0)),"",(VLOOKUP(B43,'KAYIT LİSTESİ'!$B$4:$H$1000,6,0)))</f>
        <v/>
      </c>
      <c r="G43" s="214"/>
      <c r="I43" s="536"/>
      <c r="J43" s="282"/>
      <c r="K43" s="282"/>
      <c r="L43" s="282"/>
      <c r="M43" s="282"/>
      <c r="N43" s="282"/>
      <c r="O43" s="282"/>
      <c r="P43" s="282"/>
    </row>
    <row r="44" spans="1:16" ht="24" customHeight="1">
      <c r="A44" s="78">
        <v>10</v>
      </c>
      <c r="B44" s="269" t="s">
        <v>304</v>
      </c>
      <c r="C44" s="79" t="str">
        <f>IF(ISERROR(VLOOKUP(B44,'KAYIT LİSTESİ'!$B$4:$H$1000,2,0)),"",(VLOOKUP(B44,'KAYIT LİSTESİ'!$B$4:$H$1000,2,0)))</f>
        <v/>
      </c>
      <c r="D44" s="140" t="str">
        <f>IF(ISERROR(VLOOKUP(B44,'KAYIT LİSTESİ'!$B$4:$H$1000,4,0)),"",(VLOOKUP(B44,'KAYIT LİSTESİ'!$B$4:$H$1000,4,0)))</f>
        <v/>
      </c>
      <c r="E44" s="270" t="str">
        <f>IF(ISERROR(VLOOKUP(B44,'KAYIT LİSTESİ'!$B$4:$H$1000,5,0)),"",(VLOOKUP(B44,'KAYIT LİSTESİ'!$B$4:$H$1000,5,0)))</f>
        <v/>
      </c>
      <c r="F44" s="270" t="str">
        <f>IF(ISERROR(VLOOKUP(B44,'KAYIT LİSTESİ'!$B$4:$H$1000,6,0)),"",(VLOOKUP(B44,'KAYIT LİSTESİ'!$B$4:$H$1000,6,0)))</f>
        <v/>
      </c>
      <c r="G44" s="214"/>
      <c r="I44" s="536"/>
      <c r="J44" s="282"/>
      <c r="K44" s="282"/>
      <c r="L44" s="282"/>
      <c r="M44" s="282"/>
      <c r="N44" s="282"/>
      <c r="O44" s="282"/>
      <c r="P44" s="282"/>
    </row>
    <row r="45" spans="1:16" ht="24" customHeight="1">
      <c r="A45" s="78">
        <v>11</v>
      </c>
      <c r="B45" s="269" t="s">
        <v>305</v>
      </c>
      <c r="C45" s="79" t="str">
        <f>IF(ISERROR(VLOOKUP(B45,'KAYIT LİSTESİ'!$B$4:$H$1000,2,0)),"",(VLOOKUP(B45,'KAYIT LİSTESİ'!$B$4:$H$1000,2,0)))</f>
        <v/>
      </c>
      <c r="D45" s="140" t="str">
        <f>IF(ISERROR(VLOOKUP(B45,'KAYIT LİSTESİ'!$B$4:$H$1000,4,0)),"",(VLOOKUP(B45,'KAYIT LİSTESİ'!$B$4:$H$1000,4,0)))</f>
        <v/>
      </c>
      <c r="E45" s="270" t="str">
        <f>IF(ISERROR(VLOOKUP(B45,'KAYIT LİSTESİ'!$B$4:$H$1000,5,0)),"",(VLOOKUP(B45,'KAYIT LİSTESİ'!$B$4:$H$1000,5,0)))</f>
        <v/>
      </c>
      <c r="F45" s="270" t="str">
        <f>IF(ISERROR(VLOOKUP(B45,'KAYIT LİSTESİ'!$B$4:$H$1000,6,0)),"",(VLOOKUP(B45,'KAYIT LİSTESİ'!$B$4:$H$1000,6,0)))</f>
        <v/>
      </c>
      <c r="G45" s="214"/>
      <c r="I45" s="536"/>
      <c r="J45" s="282"/>
      <c r="K45" s="282"/>
      <c r="L45" s="282"/>
      <c r="M45" s="282"/>
      <c r="N45" s="282"/>
      <c r="O45" s="282"/>
      <c r="P45" s="282"/>
    </row>
    <row r="46" spans="1:16" ht="24" customHeight="1">
      <c r="A46" s="78">
        <v>12</v>
      </c>
      <c r="B46" s="269" t="s">
        <v>306</v>
      </c>
      <c r="C46" s="79" t="str">
        <f>IF(ISERROR(VLOOKUP(B46,'KAYIT LİSTESİ'!$B$4:$H$1000,2,0)),"",(VLOOKUP(B46,'KAYIT LİSTESİ'!$B$4:$H$1000,2,0)))</f>
        <v/>
      </c>
      <c r="D46" s="140" t="str">
        <f>IF(ISERROR(VLOOKUP(B46,'KAYIT LİSTESİ'!$B$4:$H$1000,4,0)),"",(VLOOKUP(B46,'KAYIT LİSTESİ'!$B$4:$H$1000,4,0)))</f>
        <v/>
      </c>
      <c r="E46" s="270" t="str">
        <f>IF(ISERROR(VLOOKUP(B46,'KAYIT LİSTESİ'!$B$4:$H$1000,5,0)),"",(VLOOKUP(B46,'KAYIT LİSTESİ'!$B$4:$H$1000,5,0)))</f>
        <v/>
      </c>
      <c r="F46" s="270" t="str">
        <f>IF(ISERROR(VLOOKUP(B46,'KAYIT LİSTESİ'!$B$4:$H$1000,6,0)),"",(VLOOKUP(B46,'KAYIT LİSTESİ'!$B$4:$H$1000,6,0)))</f>
        <v/>
      </c>
      <c r="G46" s="214"/>
      <c r="I46" s="536"/>
      <c r="J46" s="282"/>
      <c r="K46" s="282"/>
      <c r="L46" s="282"/>
      <c r="M46" s="282"/>
      <c r="N46" s="282"/>
      <c r="O46" s="282"/>
      <c r="P46" s="282"/>
    </row>
    <row r="47" spans="1:16" ht="24" customHeight="1">
      <c r="A47" s="465" t="s">
        <v>44</v>
      </c>
      <c r="B47" s="466"/>
      <c r="C47" s="466"/>
      <c r="D47" s="466"/>
      <c r="E47" s="466"/>
      <c r="F47" s="466"/>
      <c r="G47" s="466"/>
      <c r="I47" s="536"/>
      <c r="J47" s="282"/>
      <c r="K47" s="282"/>
      <c r="L47" s="282"/>
      <c r="M47" s="282"/>
      <c r="N47" s="282"/>
      <c r="O47" s="282"/>
      <c r="P47" s="282"/>
    </row>
    <row r="48" spans="1:16" ht="24" customHeight="1">
      <c r="A48" s="251" t="s">
        <v>12</v>
      </c>
      <c r="B48" s="251" t="s">
        <v>54</v>
      </c>
      <c r="C48" s="251" t="s">
        <v>53</v>
      </c>
      <c r="D48" s="252" t="s">
        <v>13</v>
      </c>
      <c r="E48" s="253" t="s">
        <v>14</v>
      </c>
      <c r="F48" s="253" t="s">
        <v>161</v>
      </c>
      <c r="G48" s="254" t="s">
        <v>260</v>
      </c>
      <c r="I48" s="536"/>
      <c r="J48" s="282"/>
      <c r="K48" s="282"/>
      <c r="L48" s="282"/>
      <c r="M48" s="282"/>
      <c r="N48" s="282"/>
      <c r="O48" s="282"/>
      <c r="P48" s="282"/>
    </row>
    <row r="49" spans="1:16" ht="24" customHeight="1">
      <c r="A49" s="78">
        <v>1</v>
      </c>
      <c r="B49" s="269" t="s">
        <v>307</v>
      </c>
      <c r="C49" s="79" t="str">
        <f>IF(ISERROR(VLOOKUP(B49,'KAYIT LİSTESİ'!$B$4:$H$1000,2,0)),"",(VLOOKUP(B49,'KAYIT LİSTESİ'!$B$4:$H$1000,2,0)))</f>
        <v/>
      </c>
      <c r="D49" s="140" t="str">
        <f>IF(ISERROR(VLOOKUP(B49,'KAYIT LİSTESİ'!$B$4:$H$1000,4,0)),"",(VLOOKUP(B49,'KAYIT LİSTESİ'!$B$4:$H$1000,4,0)))</f>
        <v/>
      </c>
      <c r="E49" s="270" t="str">
        <f>IF(ISERROR(VLOOKUP(B49,'KAYIT LİSTESİ'!$B$4:$H$1000,5,0)),"",(VLOOKUP(B49,'KAYIT LİSTESİ'!$B$4:$H$1000,5,0)))</f>
        <v/>
      </c>
      <c r="F49" s="270" t="str">
        <f>IF(ISERROR(VLOOKUP(B49,'KAYIT LİSTESİ'!$B$4:$H$1000,6,0)),"",(VLOOKUP(B49,'KAYIT LİSTESİ'!$B$4:$H$1000,6,0)))</f>
        <v/>
      </c>
      <c r="G49" s="214"/>
      <c r="I49" s="536"/>
      <c r="J49" s="282"/>
      <c r="K49" s="282"/>
      <c r="L49" s="282"/>
      <c r="M49" s="282"/>
      <c r="N49" s="282"/>
      <c r="O49" s="282"/>
      <c r="P49" s="282"/>
    </row>
    <row r="50" spans="1:16" ht="24" customHeight="1">
      <c r="A50" s="78">
        <v>2</v>
      </c>
      <c r="B50" s="269" t="s">
        <v>308</v>
      </c>
      <c r="C50" s="79" t="str">
        <f>IF(ISERROR(VLOOKUP(B50,'KAYIT LİSTESİ'!$B$4:$H$1000,2,0)),"",(VLOOKUP(B50,'KAYIT LİSTESİ'!$B$4:$H$1000,2,0)))</f>
        <v/>
      </c>
      <c r="D50" s="140" t="str">
        <f>IF(ISERROR(VLOOKUP(B50,'KAYIT LİSTESİ'!$B$4:$H$1000,4,0)),"",(VLOOKUP(B50,'KAYIT LİSTESİ'!$B$4:$H$1000,4,0)))</f>
        <v/>
      </c>
      <c r="E50" s="270" t="str">
        <f>IF(ISERROR(VLOOKUP(B50,'KAYIT LİSTESİ'!$B$4:$H$1000,5,0)),"",(VLOOKUP(B50,'KAYIT LİSTESİ'!$B$4:$H$1000,5,0)))</f>
        <v/>
      </c>
      <c r="F50" s="270" t="str">
        <f>IF(ISERROR(VLOOKUP(B50,'KAYIT LİSTESİ'!$B$4:$H$1000,6,0)),"",(VLOOKUP(B50,'KAYIT LİSTESİ'!$B$4:$H$1000,6,0)))</f>
        <v/>
      </c>
      <c r="G50" s="214"/>
      <c r="I50" s="536"/>
      <c r="J50" s="282"/>
      <c r="K50" s="282"/>
      <c r="L50" s="282"/>
      <c r="M50" s="282"/>
      <c r="N50" s="282"/>
      <c r="O50" s="282"/>
      <c r="P50" s="282"/>
    </row>
    <row r="51" spans="1:16" ht="24" customHeight="1">
      <c r="A51" s="78">
        <v>3</v>
      </c>
      <c r="B51" s="269" t="s">
        <v>309</v>
      </c>
      <c r="C51" s="79" t="str">
        <f>IF(ISERROR(VLOOKUP(B51,'KAYIT LİSTESİ'!$B$4:$H$1000,2,0)),"",(VLOOKUP(B51,'KAYIT LİSTESİ'!$B$4:$H$1000,2,0)))</f>
        <v/>
      </c>
      <c r="D51" s="140" t="str">
        <f>IF(ISERROR(VLOOKUP(B51,'KAYIT LİSTESİ'!$B$4:$H$1000,4,0)),"",(VLOOKUP(B51,'KAYIT LİSTESİ'!$B$4:$H$1000,4,0)))</f>
        <v/>
      </c>
      <c r="E51" s="270" t="str">
        <f>IF(ISERROR(VLOOKUP(B51,'KAYIT LİSTESİ'!$B$4:$H$1000,5,0)),"",(VLOOKUP(B51,'KAYIT LİSTESİ'!$B$4:$H$1000,5,0)))</f>
        <v/>
      </c>
      <c r="F51" s="270" t="str">
        <f>IF(ISERROR(VLOOKUP(B51,'KAYIT LİSTESİ'!$B$4:$H$1000,6,0)),"",(VLOOKUP(B51,'KAYIT LİSTESİ'!$B$4:$H$1000,6,0)))</f>
        <v/>
      </c>
      <c r="G51" s="214"/>
      <c r="I51" s="536"/>
      <c r="J51" s="282"/>
      <c r="K51" s="282"/>
      <c r="L51" s="282"/>
      <c r="M51" s="282"/>
      <c r="N51" s="282"/>
      <c r="O51" s="282"/>
      <c r="P51" s="282"/>
    </row>
    <row r="52" spans="1:16" ht="24" customHeight="1">
      <c r="A52" s="78">
        <v>4</v>
      </c>
      <c r="B52" s="269" t="s">
        <v>310</v>
      </c>
      <c r="C52" s="79" t="str">
        <f>IF(ISERROR(VLOOKUP(B52,'KAYIT LİSTESİ'!$B$4:$H$1000,2,0)),"",(VLOOKUP(B52,'KAYIT LİSTESİ'!$B$4:$H$1000,2,0)))</f>
        <v/>
      </c>
      <c r="D52" s="140" t="str">
        <f>IF(ISERROR(VLOOKUP(B52,'KAYIT LİSTESİ'!$B$4:$H$1000,4,0)),"",(VLOOKUP(B52,'KAYIT LİSTESİ'!$B$4:$H$1000,4,0)))</f>
        <v/>
      </c>
      <c r="E52" s="270" t="str">
        <f>IF(ISERROR(VLOOKUP(B52,'KAYIT LİSTESİ'!$B$4:$H$1000,5,0)),"",(VLOOKUP(B52,'KAYIT LİSTESİ'!$B$4:$H$1000,5,0)))</f>
        <v/>
      </c>
      <c r="F52" s="270" t="str">
        <f>IF(ISERROR(VLOOKUP(B52,'KAYIT LİSTESİ'!$B$4:$H$1000,6,0)),"",(VLOOKUP(B52,'KAYIT LİSTESİ'!$B$4:$H$1000,6,0)))</f>
        <v/>
      </c>
      <c r="G52" s="214"/>
      <c r="I52" s="536"/>
      <c r="J52" s="282"/>
      <c r="K52" s="282"/>
      <c r="L52" s="282"/>
      <c r="M52" s="282"/>
      <c r="N52" s="282"/>
      <c r="O52" s="282"/>
      <c r="P52" s="282"/>
    </row>
    <row r="53" spans="1:16" ht="24" customHeight="1">
      <c r="A53" s="78">
        <v>5</v>
      </c>
      <c r="B53" s="269" t="s">
        <v>311</v>
      </c>
      <c r="C53" s="79" t="str">
        <f>IF(ISERROR(VLOOKUP(B53,'KAYIT LİSTESİ'!$B$4:$H$1000,2,0)),"",(VLOOKUP(B53,'KAYIT LİSTESİ'!$B$4:$H$1000,2,0)))</f>
        <v/>
      </c>
      <c r="D53" s="140" t="str">
        <f>IF(ISERROR(VLOOKUP(B53,'KAYIT LİSTESİ'!$B$4:$H$1000,4,0)),"",(VLOOKUP(B53,'KAYIT LİSTESİ'!$B$4:$H$1000,4,0)))</f>
        <v/>
      </c>
      <c r="E53" s="270" t="str">
        <f>IF(ISERROR(VLOOKUP(B53,'KAYIT LİSTESİ'!$B$4:$H$1000,5,0)),"",(VLOOKUP(B53,'KAYIT LİSTESİ'!$B$4:$H$1000,5,0)))</f>
        <v/>
      </c>
      <c r="F53" s="270" t="str">
        <f>IF(ISERROR(VLOOKUP(B53,'KAYIT LİSTESİ'!$B$4:$H$1000,6,0)),"",(VLOOKUP(B53,'KAYIT LİSTESİ'!$B$4:$H$1000,6,0)))</f>
        <v/>
      </c>
      <c r="G53" s="214"/>
      <c r="I53" s="536"/>
      <c r="J53" s="282"/>
      <c r="K53" s="282"/>
      <c r="L53" s="282"/>
      <c r="M53" s="282"/>
      <c r="N53" s="282"/>
      <c r="O53" s="282"/>
      <c r="P53" s="282"/>
    </row>
    <row r="54" spans="1:16" ht="24" customHeight="1">
      <c r="A54" s="78">
        <v>6</v>
      </c>
      <c r="B54" s="269" t="s">
        <v>312</v>
      </c>
      <c r="C54" s="79" t="str">
        <f>IF(ISERROR(VLOOKUP(B54,'KAYIT LİSTESİ'!$B$4:$H$1000,2,0)),"",(VLOOKUP(B54,'KAYIT LİSTESİ'!$B$4:$H$1000,2,0)))</f>
        <v/>
      </c>
      <c r="D54" s="140" t="str">
        <f>IF(ISERROR(VLOOKUP(B54,'KAYIT LİSTESİ'!$B$4:$H$1000,4,0)),"",(VLOOKUP(B54,'KAYIT LİSTESİ'!$B$4:$H$1000,4,0)))</f>
        <v/>
      </c>
      <c r="E54" s="270" t="str">
        <f>IF(ISERROR(VLOOKUP(B54,'KAYIT LİSTESİ'!$B$4:$H$1000,5,0)),"",(VLOOKUP(B54,'KAYIT LİSTESİ'!$B$4:$H$1000,5,0)))</f>
        <v/>
      </c>
      <c r="F54" s="270" t="str">
        <f>IF(ISERROR(VLOOKUP(B54,'KAYIT LİSTESİ'!$B$4:$H$1000,6,0)),"",(VLOOKUP(B54,'KAYIT LİSTESİ'!$B$4:$H$1000,6,0)))</f>
        <v/>
      </c>
      <c r="G54" s="214"/>
      <c r="I54" s="536"/>
      <c r="J54" s="282"/>
      <c r="K54" s="282"/>
      <c r="L54" s="282"/>
      <c r="M54" s="282"/>
      <c r="N54" s="282"/>
      <c r="O54" s="282"/>
      <c r="P54" s="282"/>
    </row>
    <row r="55" spans="1:16" ht="24" customHeight="1">
      <c r="A55" s="78">
        <v>7</v>
      </c>
      <c r="B55" s="269" t="s">
        <v>313</v>
      </c>
      <c r="C55" s="79" t="str">
        <f>IF(ISERROR(VLOOKUP(B55,'KAYIT LİSTESİ'!$B$4:$H$1000,2,0)),"",(VLOOKUP(B55,'KAYIT LİSTESİ'!$B$4:$H$1000,2,0)))</f>
        <v/>
      </c>
      <c r="D55" s="140" t="str">
        <f>IF(ISERROR(VLOOKUP(B55,'KAYIT LİSTESİ'!$B$4:$H$1000,4,0)),"",(VLOOKUP(B55,'KAYIT LİSTESİ'!$B$4:$H$1000,4,0)))</f>
        <v/>
      </c>
      <c r="E55" s="270" t="str">
        <f>IF(ISERROR(VLOOKUP(B55,'KAYIT LİSTESİ'!$B$4:$H$1000,5,0)),"",(VLOOKUP(B55,'KAYIT LİSTESİ'!$B$4:$H$1000,5,0)))</f>
        <v/>
      </c>
      <c r="F55" s="270" t="str">
        <f>IF(ISERROR(VLOOKUP(B55,'KAYIT LİSTESİ'!$B$4:$H$1000,6,0)),"",(VLOOKUP(B55,'KAYIT LİSTESİ'!$B$4:$H$1000,6,0)))</f>
        <v/>
      </c>
      <c r="G55" s="214"/>
      <c r="I55" s="536"/>
      <c r="J55" s="282"/>
      <c r="K55" s="282"/>
      <c r="L55" s="282"/>
      <c r="M55" s="282"/>
      <c r="N55" s="282"/>
      <c r="O55" s="282"/>
      <c r="P55" s="282"/>
    </row>
    <row r="56" spans="1:16" ht="24" customHeight="1">
      <c r="A56" s="78">
        <v>8</v>
      </c>
      <c r="B56" s="269" t="s">
        <v>314</v>
      </c>
      <c r="C56" s="79" t="str">
        <f>IF(ISERROR(VLOOKUP(B56,'KAYIT LİSTESİ'!$B$4:$H$1000,2,0)),"",(VLOOKUP(B56,'KAYIT LİSTESİ'!$B$4:$H$1000,2,0)))</f>
        <v/>
      </c>
      <c r="D56" s="140" t="str">
        <f>IF(ISERROR(VLOOKUP(B56,'KAYIT LİSTESİ'!$B$4:$H$1000,4,0)),"",(VLOOKUP(B56,'KAYIT LİSTESİ'!$B$4:$H$1000,4,0)))</f>
        <v/>
      </c>
      <c r="E56" s="270" t="str">
        <f>IF(ISERROR(VLOOKUP(B56,'KAYIT LİSTESİ'!$B$4:$H$1000,5,0)),"",(VLOOKUP(B56,'KAYIT LİSTESİ'!$B$4:$H$1000,5,0)))</f>
        <v/>
      </c>
      <c r="F56" s="270" t="str">
        <f>IF(ISERROR(VLOOKUP(B56,'KAYIT LİSTESİ'!$B$4:$H$1000,6,0)),"",(VLOOKUP(B56,'KAYIT LİSTESİ'!$B$4:$H$1000,6,0)))</f>
        <v/>
      </c>
      <c r="G56" s="214"/>
      <c r="I56" s="536"/>
      <c r="J56" s="282"/>
      <c r="K56" s="282"/>
      <c r="L56" s="282"/>
      <c r="M56" s="282"/>
      <c r="N56" s="282"/>
      <c r="O56" s="282"/>
      <c r="P56" s="282"/>
    </row>
    <row r="57" spans="1:16" ht="24" customHeight="1">
      <c r="A57" s="78">
        <v>9</v>
      </c>
      <c r="B57" s="269" t="s">
        <v>315</v>
      </c>
      <c r="C57" s="79" t="str">
        <f>IF(ISERROR(VLOOKUP(B57,'KAYIT LİSTESİ'!$B$4:$H$1000,2,0)),"",(VLOOKUP(B57,'KAYIT LİSTESİ'!$B$4:$H$1000,2,0)))</f>
        <v/>
      </c>
      <c r="D57" s="140" t="str">
        <f>IF(ISERROR(VLOOKUP(B57,'KAYIT LİSTESİ'!$B$4:$H$1000,4,0)),"",(VLOOKUP(B57,'KAYIT LİSTESİ'!$B$4:$H$1000,4,0)))</f>
        <v/>
      </c>
      <c r="E57" s="270" t="str">
        <f>IF(ISERROR(VLOOKUP(B57,'KAYIT LİSTESİ'!$B$4:$H$1000,5,0)),"",(VLOOKUP(B57,'KAYIT LİSTESİ'!$B$4:$H$1000,5,0)))</f>
        <v/>
      </c>
      <c r="F57" s="270" t="str">
        <f>IF(ISERROR(VLOOKUP(B57,'KAYIT LİSTESİ'!$B$4:$H$1000,6,0)),"",(VLOOKUP(B57,'KAYIT LİSTESİ'!$B$4:$H$1000,6,0)))</f>
        <v/>
      </c>
      <c r="G57" s="214"/>
      <c r="I57" s="536"/>
      <c r="J57" s="282"/>
      <c r="K57" s="282"/>
      <c r="L57" s="282"/>
      <c r="M57" s="282"/>
      <c r="N57" s="282"/>
      <c r="O57" s="282"/>
      <c r="P57" s="282"/>
    </row>
    <row r="58" spans="1:16" ht="24" customHeight="1">
      <c r="A58" s="78">
        <v>10</v>
      </c>
      <c r="B58" s="269" t="s">
        <v>316</v>
      </c>
      <c r="C58" s="79" t="str">
        <f>IF(ISERROR(VLOOKUP(B58,'KAYIT LİSTESİ'!$B$4:$H$1000,2,0)),"",(VLOOKUP(B58,'KAYIT LİSTESİ'!$B$4:$H$1000,2,0)))</f>
        <v/>
      </c>
      <c r="D58" s="140" t="str">
        <f>IF(ISERROR(VLOOKUP(B58,'KAYIT LİSTESİ'!$B$4:$H$1000,4,0)),"",(VLOOKUP(B58,'KAYIT LİSTESİ'!$B$4:$H$1000,4,0)))</f>
        <v/>
      </c>
      <c r="E58" s="270" t="str">
        <f>IF(ISERROR(VLOOKUP(B58,'KAYIT LİSTESİ'!$B$4:$H$1000,5,0)),"",(VLOOKUP(B58,'KAYIT LİSTESİ'!$B$4:$H$1000,5,0)))</f>
        <v/>
      </c>
      <c r="F58" s="270" t="str">
        <f>IF(ISERROR(VLOOKUP(B58,'KAYIT LİSTESİ'!$B$4:$H$1000,6,0)),"",(VLOOKUP(B58,'KAYIT LİSTESİ'!$B$4:$H$1000,6,0)))</f>
        <v/>
      </c>
      <c r="G58" s="214"/>
      <c r="I58" s="536"/>
      <c r="J58" s="282"/>
      <c r="K58" s="282"/>
      <c r="L58" s="282"/>
      <c r="M58" s="282"/>
      <c r="N58" s="282"/>
      <c r="O58" s="282"/>
      <c r="P58" s="282"/>
    </row>
    <row r="59" spans="1:16" ht="24" customHeight="1">
      <c r="A59" s="78">
        <v>11</v>
      </c>
      <c r="B59" s="269" t="s">
        <v>317</v>
      </c>
      <c r="C59" s="79" t="str">
        <f>IF(ISERROR(VLOOKUP(B59,'KAYIT LİSTESİ'!$B$4:$H$1000,2,0)),"",(VLOOKUP(B59,'KAYIT LİSTESİ'!$B$4:$H$1000,2,0)))</f>
        <v/>
      </c>
      <c r="D59" s="140" t="str">
        <f>IF(ISERROR(VLOOKUP(B59,'KAYIT LİSTESİ'!$B$4:$H$1000,4,0)),"",(VLOOKUP(B59,'KAYIT LİSTESİ'!$B$4:$H$1000,4,0)))</f>
        <v/>
      </c>
      <c r="E59" s="270" t="str">
        <f>IF(ISERROR(VLOOKUP(B59,'KAYIT LİSTESİ'!$B$4:$H$1000,5,0)),"",(VLOOKUP(B59,'KAYIT LİSTESİ'!$B$4:$H$1000,5,0)))</f>
        <v/>
      </c>
      <c r="F59" s="270" t="str">
        <f>IF(ISERROR(VLOOKUP(B59,'KAYIT LİSTESİ'!$B$4:$H$1000,6,0)),"",(VLOOKUP(B59,'KAYIT LİSTESİ'!$B$4:$H$1000,6,0)))</f>
        <v/>
      </c>
      <c r="G59" s="214"/>
      <c r="I59" s="536"/>
      <c r="J59" s="282"/>
      <c r="K59" s="282"/>
      <c r="L59" s="282"/>
      <c r="M59" s="282"/>
      <c r="N59" s="282"/>
      <c r="O59" s="282"/>
      <c r="P59" s="282"/>
    </row>
    <row r="60" spans="1:16" ht="24" customHeight="1">
      <c r="A60" s="78">
        <v>12</v>
      </c>
      <c r="B60" s="269" t="s">
        <v>318</v>
      </c>
      <c r="C60" s="79" t="str">
        <f>IF(ISERROR(VLOOKUP(B60,'KAYIT LİSTESİ'!$B$4:$H$1000,2,0)),"",(VLOOKUP(B60,'KAYIT LİSTESİ'!$B$4:$H$1000,2,0)))</f>
        <v/>
      </c>
      <c r="D60" s="140" t="str">
        <f>IF(ISERROR(VLOOKUP(B60,'KAYIT LİSTESİ'!$B$4:$H$1000,4,0)),"",(VLOOKUP(B60,'KAYIT LİSTESİ'!$B$4:$H$1000,4,0)))</f>
        <v/>
      </c>
      <c r="E60" s="270" t="str">
        <f>IF(ISERROR(VLOOKUP(B60,'KAYIT LİSTESİ'!$B$4:$H$1000,5,0)),"",(VLOOKUP(B60,'KAYIT LİSTESİ'!$B$4:$H$1000,5,0)))</f>
        <v/>
      </c>
      <c r="F60" s="270" t="str">
        <f>IF(ISERROR(VLOOKUP(B60,'KAYIT LİSTESİ'!$B$4:$H$1000,6,0)),"",(VLOOKUP(B60,'KAYIT LİSTESİ'!$B$4:$H$1000,6,0)))</f>
        <v/>
      </c>
      <c r="G60" s="214"/>
      <c r="I60" s="536"/>
      <c r="J60" s="282"/>
      <c r="K60" s="282"/>
      <c r="L60" s="282"/>
      <c r="M60" s="282"/>
      <c r="N60" s="282"/>
      <c r="O60" s="282"/>
      <c r="P60" s="282"/>
    </row>
    <row r="61" spans="1:16" ht="24" customHeight="1">
      <c r="A61" s="283"/>
      <c r="B61" s="284"/>
      <c r="C61" s="285"/>
      <c r="D61" s="286"/>
      <c r="E61" s="287"/>
      <c r="F61" s="287"/>
      <c r="G61" s="288"/>
      <c r="I61" s="536"/>
      <c r="J61" s="282"/>
      <c r="K61" s="282"/>
      <c r="L61" s="282"/>
      <c r="M61" s="282"/>
      <c r="N61" s="282"/>
      <c r="O61" s="282"/>
      <c r="P61" s="282"/>
    </row>
    <row r="62" spans="1:16" ht="24" customHeight="1">
      <c r="A62" s="289"/>
      <c r="B62" s="290"/>
      <c r="C62" s="291"/>
      <c r="D62" s="292"/>
      <c r="E62" s="293"/>
      <c r="F62" s="293"/>
      <c r="G62" s="294"/>
      <c r="I62" s="536"/>
      <c r="J62" s="282"/>
      <c r="K62" s="282"/>
      <c r="L62" s="282"/>
      <c r="M62" s="282"/>
      <c r="N62" s="282"/>
      <c r="O62" s="282"/>
      <c r="P62" s="282"/>
    </row>
    <row r="63" spans="1:16" ht="96" customHeight="1">
      <c r="A63" s="289"/>
      <c r="B63" s="290"/>
      <c r="C63" s="291"/>
      <c r="D63" s="292"/>
      <c r="E63" s="293"/>
      <c r="F63" s="293"/>
      <c r="G63" s="294"/>
      <c r="I63" s="536"/>
      <c r="J63" s="282"/>
      <c r="K63" s="282"/>
      <c r="L63" s="282"/>
      <c r="M63" s="282"/>
      <c r="N63" s="282"/>
      <c r="O63" s="282"/>
      <c r="P63" s="282"/>
    </row>
    <row r="64" spans="1:16" ht="24" hidden="1" customHeight="1">
      <c r="A64" s="289"/>
      <c r="B64" s="290"/>
      <c r="C64" s="291"/>
      <c r="D64" s="292"/>
      <c r="E64" s="293"/>
      <c r="F64" s="293"/>
      <c r="G64" s="294"/>
      <c r="I64" s="536"/>
      <c r="J64" s="282"/>
      <c r="K64" s="282"/>
      <c r="L64" s="282"/>
      <c r="M64" s="282"/>
      <c r="N64" s="282"/>
      <c r="O64" s="282"/>
      <c r="P64" s="282"/>
    </row>
    <row r="65" spans="1:16" ht="24" hidden="1" customHeight="1">
      <c r="A65" s="289"/>
      <c r="B65" s="290"/>
      <c r="C65" s="291"/>
      <c r="D65" s="292"/>
      <c r="E65" s="293"/>
      <c r="F65" s="293"/>
      <c r="G65" s="294"/>
      <c r="I65" s="536"/>
      <c r="J65" s="282"/>
      <c r="K65" s="282"/>
      <c r="L65" s="282"/>
      <c r="M65" s="282"/>
      <c r="N65" s="282"/>
      <c r="O65" s="282"/>
      <c r="P65" s="282"/>
    </row>
    <row r="66" spans="1:16" ht="39" customHeight="1">
      <c r="A66" s="295"/>
      <c r="B66" s="296"/>
      <c r="C66" s="297"/>
      <c r="D66" s="298"/>
      <c r="E66" s="299"/>
      <c r="F66" s="299"/>
      <c r="G66" s="300"/>
      <c r="I66" s="536"/>
      <c r="J66" s="282"/>
      <c r="K66" s="282"/>
      <c r="L66" s="282"/>
      <c r="M66" s="282"/>
      <c r="N66" s="282"/>
      <c r="O66" s="282"/>
      <c r="P66" s="282"/>
    </row>
    <row r="67" spans="1:16" ht="22.5" customHeight="1">
      <c r="A67" s="531" t="s">
        <v>264</v>
      </c>
      <c r="B67" s="531"/>
      <c r="C67" s="531"/>
      <c r="D67" s="531"/>
      <c r="E67" s="531"/>
      <c r="F67" s="531"/>
      <c r="G67" s="531"/>
      <c r="I67" s="536"/>
      <c r="J67" s="282"/>
      <c r="K67" s="282"/>
      <c r="L67" s="282"/>
      <c r="M67" s="282"/>
      <c r="N67" s="282"/>
      <c r="O67" s="282"/>
      <c r="P67" s="282"/>
    </row>
    <row r="68" spans="1:16" ht="18">
      <c r="A68" s="465" t="s">
        <v>16</v>
      </c>
      <c r="B68" s="466"/>
      <c r="C68" s="466"/>
      <c r="D68" s="466"/>
      <c r="E68" s="466"/>
      <c r="F68" s="466"/>
      <c r="G68" s="466"/>
      <c r="H68" s="530"/>
      <c r="I68" s="536"/>
      <c r="J68" s="282"/>
      <c r="K68" s="282"/>
      <c r="L68" s="282"/>
      <c r="M68" s="282"/>
      <c r="N68" s="282"/>
      <c r="O68" s="282"/>
      <c r="P68" s="282"/>
    </row>
    <row r="69" spans="1:16">
      <c r="A69" s="51" t="s">
        <v>12</v>
      </c>
      <c r="B69" s="48" t="s">
        <v>54</v>
      </c>
      <c r="C69" s="48" t="s">
        <v>53</v>
      </c>
      <c r="D69" s="49" t="s">
        <v>13</v>
      </c>
      <c r="E69" s="50" t="s">
        <v>14</v>
      </c>
      <c r="F69" s="50" t="s">
        <v>161</v>
      </c>
      <c r="G69" s="48" t="s">
        <v>260</v>
      </c>
      <c r="H69" s="48" t="s">
        <v>28</v>
      </c>
      <c r="I69" s="536"/>
      <c r="J69" s="282"/>
      <c r="K69" s="282"/>
      <c r="L69" s="282"/>
      <c r="M69" s="282"/>
      <c r="N69" s="282"/>
      <c r="O69" s="282"/>
      <c r="P69" s="282"/>
    </row>
    <row r="70" spans="1:16" ht="50.25" customHeight="1">
      <c r="A70" s="78">
        <v>1</v>
      </c>
      <c r="B70" s="269" t="s">
        <v>242</v>
      </c>
      <c r="C70" s="79" t="str">
        <f>IF(ISERROR(VLOOKUP(B70,'KAYIT LİSTESİ'!$B$4:$H$1000,2,0)),"",(VLOOKUP(B70,'KAYIT LİSTESİ'!$B$4:$H$1000,2,0)))</f>
        <v>4
5
6
1</v>
      </c>
      <c r="D70" s="140" t="str">
        <f>IF(ISERROR(VLOOKUP(B70,'KAYIT LİSTESİ'!$B$4:$H$1000,4,0)),"",(VLOOKUP(B70,'KAYIT LİSTESİ'!$B$4:$H$1000,4,0)))</f>
        <v>07.04.2003
17.07.2004
25.10.2004
28.01.2003</v>
      </c>
      <c r="E70" s="270" t="str">
        <f>IF(ISERROR(VLOOKUP(B70,'KAYIT LİSTESİ'!$B$4:$H$1000,5,0)),"",(VLOOKUP(B70,'KAYIT LİSTESİ'!$B$4:$H$1000,5,0)))</f>
        <v>AHMET S.MERDİVAN
MUHAMMED H.ÖZTÜRK
ÖZCAN TEMÜR
AYDIN ÇELİK</v>
      </c>
      <c r="F70" s="270" t="str">
        <f>IF(ISERROR(VLOOKUP(B70,'KAYIT LİSTESİ'!$B$4:$H$1000,6,0)),"",(VLOOKUP(B70,'KAYIT LİSTESİ'!$B$4:$H$1000,6,0)))</f>
        <v>BARTIN MERKEZ İMAM HATİP ORTAOKULU</v>
      </c>
      <c r="G70" s="141"/>
      <c r="H70" s="25"/>
      <c r="I70" s="536"/>
      <c r="J70" s="282"/>
      <c r="K70" s="282"/>
      <c r="L70" s="282"/>
      <c r="M70" s="282"/>
      <c r="N70" s="282"/>
      <c r="O70" s="282"/>
      <c r="P70" s="282"/>
    </row>
    <row r="71" spans="1:16" ht="50.25" customHeight="1">
      <c r="A71" s="78">
        <v>2</v>
      </c>
      <c r="B71" s="269" t="s">
        <v>243</v>
      </c>
      <c r="C71" s="79" t="str">
        <f>IF(ISERROR(VLOOKUP(B71,'KAYIT LİSTESİ'!$B$4:$H$1000,2,0)),"",(VLOOKUP(B71,'KAYIT LİSTESİ'!$B$4:$H$1000,2,0)))</f>
        <v>45
46
43
42</v>
      </c>
      <c r="D71" s="140" t="str">
        <f>IF(ISERROR(VLOOKUP(B71,'KAYIT LİSTESİ'!$B$4:$H$1000,4,0)),"",(VLOOKUP(B71,'KAYIT LİSTESİ'!$B$4:$H$1000,4,0)))</f>
        <v xml:space="preserve">18.06.2004
31.03.2004
24.04.2003
11.07.2003
</v>
      </c>
      <c r="E71" s="270" t="str">
        <f>IF(ISERROR(VLOOKUP(B71,'KAYIT LİSTESİ'!$B$4:$H$1000,5,0)),"",(VLOOKUP(B71,'KAYIT LİSTESİ'!$B$4:$H$1000,5,0)))</f>
        <v xml:space="preserve">ALP İSMAİL AK
ÖMER FARUK KARACA 
ÖMER KURT
EMİRHAN KÖSE
</v>
      </c>
      <c r="F71" s="270" t="str">
        <f>IF(ISERROR(VLOOKUP(B71,'KAYIT LİSTESİ'!$B$4:$H$1000,6,0)),"",(VLOOKUP(B71,'KAYIT LİSTESİ'!$B$4:$H$1000,6,0)))</f>
        <v>SAKARYA AŞAĞI KİRAZCA O.O</v>
      </c>
      <c r="G71" s="141"/>
      <c r="H71" s="25"/>
      <c r="I71" s="536"/>
      <c r="J71" s="282"/>
      <c r="K71" s="282"/>
      <c r="L71" s="282"/>
      <c r="M71" s="282"/>
      <c r="N71" s="282"/>
      <c r="O71" s="282"/>
      <c r="P71" s="282"/>
    </row>
    <row r="72" spans="1:16" ht="50.25" customHeight="1">
      <c r="A72" s="78">
        <v>3</v>
      </c>
      <c r="B72" s="269" t="s">
        <v>244</v>
      </c>
      <c r="C72" s="79" t="str">
        <f>IF(ISERROR(VLOOKUP(B72,'KAYIT LİSTESİ'!$B$4:$H$1000,2,0)),"",(VLOOKUP(B72,'KAYIT LİSTESİ'!$B$4:$H$1000,2,0)))</f>
        <v>25
30
26
27</v>
      </c>
      <c r="D72" s="140" t="str">
        <f>IF(ISERROR(VLOOKUP(B72,'KAYIT LİSTESİ'!$B$4:$H$1000,4,0)),"",(VLOOKUP(B72,'KAYIT LİSTESİ'!$B$4:$H$1000,4,0)))</f>
        <v>28.04.2003
26.04.2004
03.11.2003
20.06.2003</v>
      </c>
      <c r="E72" s="270" t="str">
        <f>IF(ISERROR(VLOOKUP(B72,'KAYIT LİSTESİ'!$B$4:$H$1000,5,0)),"",(VLOOKUP(B72,'KAYIT LİSTESİ'!$B$4:$H$1000,5,0)))</f>
        <v>AHMET EGE DENİZ
ATA RAZLIK
EMRE YAVUZ
EMİRHAN NALBANT</v>
      </c>
      <c r="F72" s="270" t="str">
        <f>IF(ISERROR(VLOOKUP(B72,'KAYIT LİSTESİ'!$B$4:$H$1000,6,0)),"",(VLOOKUP(B72,'KAYIT LİSTESİ'!$B$4:$H$1000,6,0)))</f>
        <v>KIRKLARELİ CUMHURİYET ORTAOKULU</v>
      </c>
      <c r="G72" s="141"/>
      <c r="H72" s="25"/>
      <c r="I72" s="536"/>
      <c r="J72" s="282"/>
      <c r="K72" s="282"/>
      <c r="L72" s="282"/>
      <c r="M72" s="282"/>
      <c r="N72" s="282"/>
      <c r="O72" s="282"/>
      <c r="P72" s="282"/>
    </row>
    <row r="73" spans="1:16" ht="50.25" customHeight="1">
      <c r="A73" s="78">
        <v>4</v>
      </c>
      <c r="B73" s="269" t="s">
        <v>245</v>
      </c>
      <c r="C73" s="79" t="str">
        <f>IF(ISERROR(VLOOKUP(B73,'KAYIT LİSTESİ'!$B$4:$H$1000,2,0)),"",(VLOOKUP(B73,'KAYIT LİSTESİ'!$B$4:$H$1000,2,0)))</f>
        <v>17
16
19
18</v>
      </c>
      <c r="D73" s="140" t="str">
        <f>IF(ISERROR(VLOOKUP(B73,'KAYIT LİSTESİ'!$B$4:$H$1000,4,0)),"",(VLOOKUP(B73,'KAYIT LİSTESİ'!$B$4:$H$1000,4,0)))</f>
        <v>01.01.2003
01.01.2003
01.01.2003
01.01.2003</v>
      </c>
      <c r="E73" s="270" t="str">
        <f>IF(ISERROR(VLOOKUP(B73,'KAYIT LİSTESİ'!$B$4:$H$1000,5,0)),"",(VLOOKUP(B73,'KAYIT LİSTESİ'!$B$4:$H$1000,5,0)))</f>
        <v>EMİRHAN TAK
EMİR KADAL
AMİL BOZKURT
TALHA BURAK GEÇGİN</v>
      </c>
      <c r="F73" s="270" t="str">
        <f>IF(ISERROR(VLOOKUP(B73,'KAYIT LİSTESİ'!$B$4:$H$1000,6,0)),"",(VLOOKUP(B73,'KAYIT LİSTESİ'!$B$4:$H$1000,6,0)))</f>
        <v>İSTANBUL ŞEHİT ÖĞRETMEN AHMET ONAY ORTA OKULU</v>
      </c>
      <c r="G73" s="141"/>
      <c r="H73" s="25"/>
      <c r="I73" s="536"/>
      <c r="J73" s="282"/>
      <c r="K73" s="282"/>
      <c r="L73" s="282"/>
      <c r="M73" s="282"/>
      <c r="N73" s="282"/>
      <c r="O73" s="282"/>
      <c r="P73" s="282"/>
    </row>
    <row r="74" spans="1:16" ht="50.25" customHeight="1">
      <c r="A74" s="78">
        <v>5</v>
      </c>
      <c r="B74" s="269" t="s">
        <v>246</v>
      </c>
      <c r="C74" s="79" t="str">
        <f>IF(ISERROR(VLOOKUP(B74,'KAYIT LİSTESİ'!$B$4:$H$1000,2,0)),"",(VLOOKUP(B74,'KAYIT LİSTESİ'!$B$4:$H$1000,2,0)))</f>
        <v>59
61
62
57</v>
      </c>
      <c r="D74" s="140" t="str">
        <f>IF(ISERROR(VLOOKUP(B74,'KAYIT LİSTESİ'!$B$4:$H$1000,4,0)),"",(VLOOKUP(B74,'KAYIT LİSTESİ'!$B$4:$H$1000,4,0)))</f>
        <v>03.03.2003
07.05.2004
10.03.2004
30.04.2004</v>
      </c>
      <c r="E74" s="270" t="str">
        <f>IF(ISERROR(VLOOKUP(B74,'KAYIT LİSTESİ'!$B$4:$H$1000,5,0)),"",(VLOOKUP(B74,'KAYIT LİSTESİ'!$B$4:$H$1000,5,0)))</f>
        <v>UMUT DÖNER
TUBAHAN AÇIKBAŞ
SÜLEYMAN UMUT ALTAN
BERDAN KATI</v>
      </c>
      <c r="F74" s="270" t="str">
        <f>IF(ISERROR(VLOOKUP(B74,'KAYIT LİSTESİ'!$B$4:$H$1000,6,0)),"",(VLOOKUP(B74,'KAYIT LİSTESİ'!$B$4:$H$1000,6,0)))</f>
        <v>ÇORLU ORTAOKULU</v>
      </c>
      <c r="G74" s="141"/>
      <c r="H74" s="25"/>
      <c r="I74" s="536"/>
      <c r="J74" s="282"/>
      <c r="K74" s="282"/>
      <c r="L74" s="282"/>
      <c r="M74" s="282"/>
      <c r="N74" s="282"/>
      <c r="O74" s="282"/>
      <c r="P74" s="282"/>
    </row>
    <row r="75" spans="1:16" ht="50.25" customHeight="1">
      <c r="A75" s="78">
        <v>6</v>
      </c>
      <c r="B75" s="269" t="s">
        <v>247</v>
      </c>
      <c r="C75" s="79" t="str">
        <f>IF(ISERROR(VLOOKUP(B75,'KAYIT LİSTESİ'!$B$4:$H$1000,2,0)),"",(VLOOKUP(B75,'KAYIT LİSTESİ'!$B$4:$H$1000,2,0)))</f>
        <v>31
33
34
35</v>
      </c>
      <c r="D75" s="140" t="str">
        <f>IF(ISERROR(VLOOKUP(B75,'KAYIT LİSTESİ'!$B$4:$H$1000,4,0)),"",(VLOOKUP(B75,'KAYIT LİSTESİ'!$B$4:$H$1000,4,0)))</f>
        <v>11.02.2003   
04.07.2003
19.05.2004
01.01.2003</v>
      </c>
      <c r="E75" s="270" t="str">
        <f>IF(ISERROR(VLOOKUP(B75,'KAYIT LİSTESİ'!$B$4:$H$1000,5,0)),"",(VLOOKUP(B75,'KAYIT LİSTESİ'!$B$4:$H$1000,5,0)))</f>
        <v>EMİR CAN TOSUN
BUĞRA ÇARPIK
BEHİÇ BARKIN YAVUZ
YİĞT AVCI</v>
      </c>
      <c r="F75" s="270" t="str">
        <f>IF(ISERROR(VLOOKUP(B75,'KAYIT LİSTESİ'!$B$4:$H$1000,6,0)),"",(VLOOKUP(B75,'KAYIT LİSTESİ'!$B$4:$H$1000,6,0)))</f>
        <v>EDİRNE KARAKASIM ORTAOKULU</v>
      </c>
      <c r="G75" s="141"/>
      <c r="H75" s="25"/>
      <c r="I75" s="536"/>
      <c r="J75" s="282"/>
      <c r="K75" s="282"/>
      <c r="L75" s="282"/>
      <c r="M75" s="282"/>
      <c r="N75" s="282"/>
      <c r="O75" s="282"/>
      <c r="P75" s="282"/>
    </row>
    <row r="76" spans="1:16" ht="50.25" customHeight="1">
      <c r="A76" s="78">
        <v>7</v>
      </c>
      <c r="B76" s="269" t="s">
        <v>248</v>
      </c>
      <c r="C76" s="79" t="str">
        <f>IF(ISERROR(VLOOKUP(B76,'KAYIT LİSTESİ'!$B$4:$H$1000,2,0)),"",(VLOOKUP(B76,'KAYIT LİSTESİ'!$B$4:$H$1000,2,0)))</f>
        <v>20
21
22
24</v>
      </c>
      <c r="D76" s="140" t="str">
        <f>IF(ISERROR(VLOOKUP(B76,'KAYIT LİSTESİ'!$B$4:$H$1000,4,0)),"",(VLOOKUP(B76,'KAYIT LİSTESİ'!$B$4:$H$1000,4,0)))</f>
        <v>11.05.2004 13.06.2003 17.11.2004 13.06.2003</v>
      </c>
      <c r="E76" s="270" t="str">
        <f>IF(ISERROR(VLOOKUP(B76,'KAYIT LİSTESİ'!$B$4:$H$1000,5,0)),"",(VLOOKUP(B76,'KAYIT LİSTESİ'!$B$4:$H$1000,5,0)))</f>
        <v>MERT ÇAMÇİ
MEHMET BOZAK
ERAY YORULMAZ
UTKU BİLBAN</v>
      </c>
      <c r="F76" s="270" t="str">
        <f>IF(ISERROR(VLOOKUP(B76,'KAYIT LİSTESİ'!$B$4:$H$1000,6,0)),"",(VLOOKUP(B76,'KAYIT LİSTESİ'!$B$4:$H$1000,6,0)))</f>
        <v>İZMİR EVİN LEBLEBİCİOĞLU ORTAOKULU</v>
      </c>
      <c r="G76" s="141"/>
      <c r="H76" s="25"/>
      <c r="I76" s="536"/>
      <c r="J76" s="282"/>
      <c r="K76" s="282"/>
      <c r="L76" s="282"/>
      <c r="M76" s="282"/>
      <c r="N76" s="282"/>
      <c r="O76" s="282"/>
      <c r="P76" s="282"/>
    </row>
    <row r="77" spans="1:16" ht="50.25" customHeight="1">
      <c r="A77" s="78">
        <v>8</v>
      </c>
      <c r="B77" s="269" t="s">
        <v>249</v>
      </c>
      <c r="C77" s="79" t="str">
        <f>IF(ISERROR(VLOOKUP(B77,'KAYIT LİSTESİ'!$B$4:$H$1000,2,0)),"",(VLOOKUP(B77,'KAYIT LİSTESİ'!$B$4:$H$1000,2,0)))</f>
        <v/>
      </c>
      <c r="D77" s="140" t="str">
        <f>IF(ISERROR(VLOOKUP(B77,'KAYIT LİSTESİ'!$B$4:$H$1000,4,0)),"",(VLOOKUP(B77,'KAYIT LİSTESİ'!$B$4:$H$1000,4,0)))</f>
        <v/>
      </c>
      <c r="E77" s="270" t="str">
        <f>IF(ISERROR(VLOOKUP(B77,'KAYIT LİSTESİ'!$B$4:$H$1000,5,0)),"",(VLOOKUP(B77,'KAYIT LİSTESİ'!$B$4:$H$1000,5,0)))</f>
        <v/>
      </c>
      <c r="F77" s="270" t="str">
        <f>IF(ISERROR(VLOOKUP(B77,'KAYIT LİSTESİ'!$B$4:$H$1000,6,0)),"",(VLOOKUP(B77,'KAYIT LİSTESİ'!$B$4:$H$1000,6,0)))</f>
        <v/>
      </c>
      <c r="G77" s="141"/>
      <c r="H77" s="25"/>
      <c r="I77" s="536"/>
      <c r="J77" s="282"/>
      <c r="K77" s="282"/>
      <c r="L77" s="282"/>
      <c r="M77" s="282"/>
      <c r="N77" s="282"/>
      <c r="O77" s="282"/>
      <c r="P77" s="282"/>
    </row>
    <row r="78" spans="1:16" ht="18">
      <c r="A78" s="465" t="s">
        <v>17</v>
      </c>
      <c r="B78" s="466"/>
      <c r="C78" s="466"/>
      <c r="D78" s="466"/>
      <c r="E78" s="466"/>
      <c r="F78" s="466"/>
      <c r="G78" s="466"/>
      <c r="H78" s="530"/>
      <c r="I78" s="536"/>
      <c r="J78" s="282"/>
      <c r="K78" s="282"/>
      <c r="L78" s="282"/>
      <c r="M78" s="282"/>
      <c r="N78" s="282"/>
      <c r="O78" s="282"/>
      <c r="P78" s="282"/>
    </row>
    <row r="79" spans="1:16">
      <c r="A79" s="51" t="s">
        <v>12</v>
      </c>
      <c r="B79" s="48" t="s">
        <v>54</v>
      </c>
      <c r="C79" s="48" t="s">
        <v>53</v>
      </c>
      <c r="D79" s="49" t="s">
        <v>13</v>
      </c>
      <c r="E79" s="50" t="s">
        <v>14</v>
      </c>
      <c r="F79" s="50" t="s">
        <v>161</v>
      </c>
      <c r="G79" s="48" t="s">
        <v>260</v>
      </c>
      <c r="H79" s="48" t="s">
        <v>28</v>
      </c>
      <c r="I79" s="536"/>
      <c r="J79" s="282"/>
      <c r="K79" s="282"/>
      <c r="L79" s="282"/>
      <c r="M79" s="282"/>
      <c r="N79" s="282"/>
      <c r="O79" s="282"/>
      <c r="P79" s="282"/>
    </row>
    <row r="80" spans="1:16" ht="61.5" customHeight="1">
      <c r="A80" s="78">
        <v>1</v>
      </c>
      <c r="B80" s="269" t="s">
        <v>250</v>
      </c>
      <c r="C80" s="79" t="str">
        <f>IF(ISERROR(VLOOKUP(B80,'KAYIT LİSTESİ'!$B$4:$H$1000,2,0)),"",(VLOOKUP(B80,'KAYIT LİSTESİ'!$B$4:$H$1000,2,0)))</f>
        <v>39
36
40
41</v>
      </c>
      <c r="D80" s="140" t="str">
        <f>IF(ISERROR(VLOOKUP(B80,'KAYIT LİSTESİ'!$B$4:$H$1000,4,0)),"",(VLOOKUP(B80,'KAYIT LİSTESİ'!$B$4:$H$1000,4,0)))</f>
        <v>01.06.2003
09.07.2003
01.10.2003
18.03.2003</v>
      </c>
      <c r="E80" s="270" t="str">
        <f>IF(ISERROR(VLOOKUP(B80,'KAYIT LİSTESİ'!$B$4:$H$1000,5,0)),"",(VLOOKUP(B80,'KAYIT LİSTESİ'!$B$4:$H$1000,5,0)))</f>
        <v>EMRE BALKAN
BERAT İNCEEFEKAN AKTAŞYAKUP TAŞ</v>
      </c>
      <c r="F80" s="270" t="str">
        <f>IF(ISERROR(VLOOKUP(B80,'KAYIT LİSTESİ'!$B$4:$H$1000,6,0)),"",(VLOOKUP(B80,'KAYIT LİSTESİ'!$B$4:$H$1000,6,0)))</f>
        <v>BURSA ŞEHİT BAKIMCI ONBAŞI TOLGA TAŞTAN ORTAOKULU</v>
      </c>
      <c r="G80" s="141"/>
      <c r="H80" s="25"/>
      <c r="I80" s="536"/>
      <c r="J80" s="282"/>
      <c r="K80" s="282"/>
      <c r="L80" s="282"/>
      <c r="M80" s="282"/>
      <c r="N80" s="282"/>
      <c r="O80" s="282"/>
      <c r="P80" s="282"/>
    </row>
    <row r="81" spans="1:16" ht="61.5" customHeight="1">
      <c r="A81" s="78">
        <v>2</v>
      </c>
      <c r="B81" s="269" t="s">
        <v>251</v>
      </c>
      <c r="C81" s="79" t="str">
        <f>IF(ISERROR(VLOOKUP(B81,'KAYIT LİSTESİ'!$B$4:$H$1000,2,0)),"",(VLOOKUP(B81,'KAYIT LİSTESİ'!$B$4:$H$1000,2,0)))</f>
        <v>51
48
49
47</v>
      </c>
      <c r="D81" s="140" t="str">
        <f>IF(ISERROR(VLOOKUP(B81,'KAYIT LİSTESİ'!$B$4:$H$1000,4,0)),"",(VLOOKUP(B81,'KAYIT LİSTESİ'!$B$4:$H$1000,4,0)))</f>
        <v>20.01.2004
05.05.2003
13.06.2003
16.02.2003</v>
      </c>
      <c r="E81" s="270" t="str">
        <f>IF(ISERROR(VLOOKUP(B81,'KAYIT LİSTESİ'!$B$4:$H$1000,5,0)),"",(VLOOKUP(B81,'KAYIT LİSTESİ'!$B$4:$H$1000,5,0)))</f>
        <v>TAHA BUĞRA ÇİÇEK
ABDULLAH BİLGİN
MUHAMMED ALİ UZUN
YUSUF SARI</v>
      </c>
      <c r="F81" s="270" t="str">
        <f>IF(ISERROR(VLOOKUP(B81,'KAYIT LİSTESİ'!$B$4:$H$1000,6,0)),"",(VLOOKUP(B81,'KAYIT LİSTESİ'!$B$4:$H$1000,6,0)))</f>
        <v>KURTKÖY ANADOLU İMAM HATİP O.O.</v>
      </c>
      <c r="G81" s="141"/>
      <c r="H81" s="25"/>
      <c r="I81" s="536"/>
      <c r="J81" s="282"/>
      <c r="K81" s="282"/>
      <c r="L81" s="282"/>
      <c r="M81" s="282"/>
      <c r="N81" s="282"/>
      <c r="O81" s="282"/>
      <c r="P81" s="282"/>
    </row>
    <row r="82" spans="1:16" ht="61.5" customHeight="1">
      <c r="A82" s="78">
        <v>3</v>
      </c>
      <c r="B82" s="269" t="s">
        <v>252</v>
      </c>
      <c r="C82" s="79" t="str">
        <f>IF(ISERROR(VLOOKUP(B82,'KAYIT LİSTESİ'!$B$4:$H$1000,2,0)),"",(VLOOKUP(B82,'KAYIT LİSTESİ'!$B$4:$H$1000,2,0)))</f>
        <v>10
7
8
9</v>
      </c>
      <c r="D82" s="140" t="str">
        <f>IF(ISERROR(VLOOKUP(B82,'KAYIT LİSTESİ'!$B$4:$H$1000,4,0)),"",(VLOOKUP(B82,'KAYIT LİSTESİ'!$B$4:$H$1000,4,0)))</f>
        <v xml:space="preserve">20.10.2003 08.02.2003 02.05.2003 18.10.2003 </v>
      </c>
      <c r="E82" s="270" t="str">
        <f>IF(ISERROR(VLOOKUP(B82,'KAYIT LİSTESİ'!$B$4:$H$1000,5,0)),"",(VLOOKUP(B82,'KAYIT LİSTESİ'!$B$4:$H$1000,5,0)))</f>
        <v xml:space="preserve">EREN İRİDERE
YASİN SOSA
TURGAY ERDOĞAN 
BURAK BİRGÖL </v>
      </c>
      <c r="F82" s="270" t="str">
        <f>IF(ISERROR(VLOOKUP(B82,'KAYIT LİSTESİ'!$B$4:$H$1000,6,0)),"",(VLOOKUP(B82,'KAYIT LİSTESİ'!$B$4:$H$1000,6,0)))</f>
        <v>BOZÜYÜK YAVUZ SULTAN SELİM ORTAOKULU</v>
      </c>
      <c r="G82" s="141"/>
      <c r="H82" s="25"/>
      <c r="I82" s="536"/>
      <c r="J82" s="282"/>
      <c r="K82" s="282"/>
      <c r="L82" s="282"/>
      <c r="M82" s="282"/>
      <c r="N82" s="282"/>
      <c r="O82" s="282"/>
      <c r="P82" s="282"/>
    </row>
    <row r="83" spans="1:16" ht="61.5" customHeight="1">
      <c r="A83" s="78">
        <v>4</v>
      </c>
      <c r="B83" s="269" t="s">
        <v>253</v>
      </c>
      <c r="C83" s="79" t="str">
        <f>IF(ISERROR(VLOOKUP(B83,'KAYIT LİSTESİ'!$B$4:$H$1000,2,0)),"",(VLOOKUP(B83,'KAYIT LİSTESİ'!$B$4:$H$1000,2,0)))</f>
        <v>78
77
79
76</v>
      </c>
      <c r="D83" s="140" t="str">
        <f>IF(ISERROR(VLOOKUP(B83,'KAYIT LİSTESİ'!$B$4:$H$1000,4,0)),"",(VLOOKUP(B83,'KAYIT LİSTESİ'!$B$4:$H$1000,4,0)))</f>
        <v>09.04.2003
13.02.2004
24.01.2003
20.12.2003</v>
      </c>
      <c r="E83" s="270" t="str">
        <f>IF(ISERROR(VLOOKUP(B83,'KAYIT LİSTESİ'!$B$4:$H$1000,5,0)),"",(VLOOKUP(B83,'KAYIT LİSTESİ'!$B$4:$H$1000,5,0)))</f>
        <v>SERCAN PAMUK
FUAT TALHA PARLAK
BERKAY AKGÜL
CEMAL KAYA</v>
      </c>
      <c r="F83" s="270" t="str">
        <f>IF(ISERROR(VLOOKUP(B83,'KAYIT LİSTESİ'!$B$4:$H$1000,6,0)),"",(VLOOKUP(B83,'KAYIT LİSTESİ'!$B$4:$H$1000,6,0)))</f>
        <v>KOCAELİ MUSTAFA NECATİ ORTAOKULU</v>
      </c>
      <c r="G83" s="141"/>
      <c r="H83" s="25"/>
      <c r="I83" s="536"/>
      <c r="J83" s="282"/>
      <c r="K83" s="282"/>
      <c r="L83" s="282"/>
      <c r="M83" s="282"/>
      <c r="N83" s="282"/>
      <c r="O83" s="282"/>
      <c r="P83" s="282"/>
    </row>
    <row r="84" spans="1:16" ht="61.5" customHeight="1">
      <c r="A84" s="78">
        <v>5</v>
      </c>
      <c r="B84" s="269" t="s">
        <v>254</v>
      </c>
      <c r="C84" s="79" t="str">
        <f>IF(ISERROR(VLOOKUP(B84,'KAYIT LİSTESİ'!$B$4:$H$1000,2,0)),"",(VLOOKUP(B84,'KAYIT LİSTESİ'!$B$4:$H$1000,2,0)))</f>
        <v>55
56
53
52</v>
      </c>
      <c r="D84" s="140" t="str">
        <f>IF(ISERROR(VLOOKUP(B84,'KAYIT LİSTESİ'!$B$4:$H$1000,4,0)),"",(VLOOKUP(B84,'KAYIT LİSTESİ'!$B$4:$H$1000,4,0)))</f>
        <v>16.05.2003
28.01.2003
06.03.2003
09.12.2003</v>
      </c>
      <c r="E84" s="270" t="str">
        <f>IF(ISERROR(VLOOKUP(B84,'KAYIT LİSTESİ'!$B$4:$H$1000,5,0)),"",(VLOOKUP(B84,'KAYIT LİSTESİ'!$B$4:$H$1000,5,0)))</f>
        <v>BERKAN HATIL
UĞUR ALTINIŞIK
 EREN KARACA
SAFFETCAN DAMLI</v>
      </c>
      <c r="F84" s="270" t="str">
        <f>IF(ISERROR(VLOOKUP(B84,'KAYIT LİSTESİ'!$B$4:$H$1000,6,0)),"",(VLOOKUP(B84,'KAYIT LİSTESİ'!$B$4:$H$1000,6,0)))</f>
        <v>ZONGULDAK CENGİZ TOPEL ORTA OKULU</v>
      </c>
      <c r="G84" s="141"/>
      <c r="H84" s="25"/>
      <c r="I84" s="536"/>
      <c r="J84" s="282"/>
      <c r="K84" s="282"/>
      <c r="L84" s="282"/>
      <c r="M84" s="282"/>
      <c r="N84" s="282"/>
      <c r="O84" s="282"/>
      <c r="P84" s="282"/>
    </row>
    <row r="85" spans="1:16" ht="61.5" customHeight="1">
      <c r="A85" s="78">
        <v>6</v>
      </c>
      <c r="B85" s="269" t="s">
        <v>255</v>
      </c>
      <c r="C85" s="79" t="str">
        <f>IF(ISERROR(VLOOKUP(B85,'KAYIT LİSTESİ'!$B$4:$H$1000,2,0)),"",(VLOOKUP(B85,'KAYIT LİSTESİ'!$B$4:$H$1000,2,0)))</f>
        <v>73
75
72
71</v>
      </c>
      <c r="D85" s="140" t="str">
        <f>IF(ISERROR(VLOOKUP(B85,'KAYIT LİSTESİ'!$B$4:$H$1000,4,0)),"",(VLOOKUP(B85,'KAYIT LİSTESİ'!$B$4:$H$1000,4,0)))</f>
        <v>03.10.2003
01.01.2003
02.01.2004
28.08.2003</v>
      </c>
      <c r="E85" s="270" t="str">
        <f>IF(ISERROR(VLOOKUP(B85,'KAYIT LİSTESİ'!$B$4:$H$1000,5,0)),"",(VLOOKUP(B85,'KAYIT LİSTESİ'!$B$4:$H$1000,5,0)))</f>
        <v>EREN ATEŞ
ALİ ÇELİK
AHMET KELEK
BAHATTİN BOLAT</v>
      </c>
      <c r="F85" s="270" t="str">
        <f>IF(ISERROR(VLOOKUP(B85,'KAYIT LİSTESİ'!$B$4:$H$1000,6,0)),"",(VLOOKUP(B85,'KAYIT LİSTESİ'!$B$4:$H$1000,6,0)))</f>
        <v>ESKİŞEHİR ŞEHİT ALİ GAFFAR OKKAN ORTAOKULU</v>
      </c>
      <c r="G85" s="141"/>
      <c r="H85" s="25"/>
      <c r="I85" s="536"/>
      <c r="J85" s="282"/>
      <c r="K85" s="282"/>
      <c r="L85" s="282"/>
      <c r="M85" s="282"/>
      <c r="N85" s="282"/>
      <c r="O85" s="282"/>
      <c r="P85" s="282"/>
    </row>
    <row r="86" spans="1:16" ht="61.5" customHeight="1">
      <c r="A86" s="78">
        <v>7</v>
      </c>
      <c r="B86" s="269" t="s">
        <v>256</v>
      </c>
      <c r="C86" s="79" t="str">
        <f>IF(ISERROR(VLOOKUP(B86,'KAYIT LİSTESİ'!$B$4:$H$1000,2,0)),"",(VLOOKUP(B86,'KAYIT LİSTESİ'!$B$4:$H$1000,2,0)))</f>
        <v/>
      </c>
      <c r="D86" s="140" t="str">
        <f>IF(ISERROR(VLOOKUP(B86,'KAYIT LİSTESİ'!$B$4:$H$1000,4,0)),"",(VLOOKUP(B86,'KAYIT LİSTESİ'!$B$4:$H$1000,4,0)))</f>
        <v/>
      </c>
      <c r="E86" s="270" t="str">
        <f>IF(ISERROR(VLOOKUP(B86,'KAYIT LİSTESİ'!$B$4:$H$1000,5,0)),"",(VLOOKUP(B86,'KAYIT LİSTESİ'!$B$4:$H$1000,5,0)))</f>
        <v/>
      </c>
      <c r="F86" s="270" t="str">
        <f>IF(ISERROR(VLOOKUP(B86,'KAYIT LİSTESİ'!$B$4:$H$1000,6,0)),"",(VLOOKUP(B86,'KAYIT LİSTESİ'!$B$4:$H$1000,6,0)))</f>
        <v/>
      </c>
      <c r="G86" s="141"/>
      <c r="H86" s="25"/>
      <c r="I86" s="536"/>
      <c r="J86" s="282"/>
      <c r="K86" s="282"/>
      <c r="L86" s="282"/>
      <c r="M86" s="282"/>
      <c r="N86" s="282"/>
      <c r="O86" s="282"/>
      <c r="P86" s="282"/>
    </row>
    <row r="87" spans="1:16" ht="61.5" customHeight="1">
      <c r="A87" s="78">
        <v>8</v>
      </c>
      <c r="B87" s="269" t="s">
        <v>257</v>
      </c>
      <c r="C87" s="79" t="str">
        <f>IF(ISERROR(VLOOKUP(B87,'KAYIT LİSTESİ'!$B$4:$H$1000,2,0)),"",(VLOOKUP(B87,'KAYIT LİSTESİ'!$B$4:$H$1000,2,0)))</f>
        <v/>
      </c>
      <c r="D87" s="140" t="str">
        <f>IF(ISERROR(VLOOKUP(B87,'KAYIT LİSTESİ'!$B$4:$H$1000,4,0)),"",(VLOOKUP(B87,'KAYIT LİSTESİ'!$B$4:$H$1000,4,0)))</f>
        <v/>
      </c>
      <c r="E87" s="270" t="str">
        <f>IF(ISERROR(VLOOKUP(B87,'KAYIT LİSTESİ'!$B$4:$H$1000,5,0)),"",(VLOOKUP(B87,'KAYIT LİSTESİ'!$B$4:$H$1000,5,0)))</f>
        <v/>
      </c>
      <c r="F87" s="270" t="str">
        <f>IF(ISERROR(VLOOKUP(B87,'KAYIT LİSTESİ'!$B$4:$H$1000,6,0)),"",(VLOOKUP(B87,'KAYIT LİSTESİ'!$B$4:$H$1000,6,0)))</f>
        <v/>
      </c>
      <c r="G87" s="141"/>
      <c r="H87" s="25"/>
      <c r="I87" s="536"/>
      <c r="J87" s="282"/>
      <c r="K87" s="282"/>
      <c r="L87" s="282"/>
      <c r="M87" s="282"/>
      <c r="N87" s="282"/>
      <c r="O87" s="282"/>
      <c r="P87" s="282"/>
    </row>
  </sheetData>
  <mergeCells count="14">
    <mergeCell ref="A47:G47"/>
    <mergeCell ref="A68:H68"/>
    <mergeCell ref="A78:H78"/>
    <mergeCell ref="A67:G67"/>
    <mergeCell ref="A1:P1"/>
    <mergeCell ref="A2:P2"/>
    <mergeCell ref="A3:P3"/>
    <mergeCell ref="A4:G4"/>
    <mergeCell ref="J4:P4"/>
    <mergeCell ref="A5:G5"/>
    <mergeCell ref="H5:H6"/>
    <mergeCell ref="I5:I87"/>
    <mergeCell ref="A19:G19"/>
    <mergeCell ref="A33:G33"/>
  </mergeCells>
  <pageMargins left="0.7" right="0.7" top="0.75" bottom="0.75" header="0.3" footer="0.3"/>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14</vt:i4>
      </vt:variant>
      <vt:variant>
        <vt:lpstr>Adlandırılmış Aralıklar</vt:lpstr>
      </vt:variant>
      <vt:variant>
        <vt:i4>9</vt:i4>
      </vt:variant>
    </vt:vector>
  </HeadingPairs>
  <TitlesOfParts>
    <vt:vector size="23" baseType="lpstr">
      <vt:lpstr>YARIŞMA BİLGİLERİ</vt:lpstr>
      <vt:lpstr>YARIŞMA PROGRAMI</vt:lpstr>
      <vt:lpstr>KAYIT LİSTESİ</vt:lpstr>
      <vt:lpstr>1.Gün Start Listesi</vt:lpstr>
      <vt:lpstr>100m.</vt:lpstr>
      <vt:lpstr>Yüksek</vt:lpstr>
      <vt:lpstr>FırlatmaTopu</vt:lpstr>
      <vt:lpstr>Genel Puan Tablosu</vt:lpstr>
      <vt:lpstr>2.Gün Start Listesi </vt:lpstr>
      <vt:lpstr>1000m.</vt:lpstr>
      <vt:lpstr>Uzun</vt:lpstr>
      <vt:lpstr>4x100m.</vt:lpstr>
      <vt:lpstr>ALMANAK TOPLU SONUÇ</vt:lpstr>
      <vt:lpstr>PUAN</vt:lpstr>
      <vt:lpstr>'1000m.'!Yazdırma_Alanı</vt:lpstr>
      <vt:lpstr>'100m.'!Yazdırma_Alanı</vt:lpstr>
      <vt:lpstr>'4x100m.'!Yazdırma_Alanı</vt:lpstr>
      <vt:lpstr>FırlatmaTopu!Yazdırma_Alanı</vt:lpstr>
      <vt:lpstr>'Genel Puan Tablosu'!Yazdırma_Alanı</vt:lpstr>
      <vt:lpstr>'KAYIT LİSTESİ'!Yazdırma_Alanı</vt:lpstr>
      <vt:lpstr>Uzun!Yazdırma_Alanı</vt:lpstr>
      <vt:lpstr>Yüksek!Yazdırma_Alanı</vt:lpstr>
      <vt:lpstr>'KAYIT LİSTESİ'!Yazdırma_Başlıkları</vt:lpstr>
    </vt:vector>
  </TitlesOfParts>
  <Manager>celalkayaoz@hotmail.com</Manager>
  <Company>MHK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CELAL KAYAÖZ</dc:creator>
  <cp:lastModifiedBy>Islamuyar</cp:lastModifiedBy>
  <cp:lastPrinted>2015-04-26T10:35:19Z</cp:lastPrinted>
  <dcterms:created xsi:type="dcterms:W3CDTF">2004-05-10T13:01:28Z</dcterms:created>
  <dcterms:modified xsi:type="dcterms:W3CDTF">2015-04-26T10:36:07Z</dcterms:modified>
</cp:coreProperties>
</file>