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BuÇalışmaKitabı" hidePivotFieldList="1" defaultThemeVersion="124226"/>
  <bookViews>
    <workbookView xWindow="0" yWindow="0" windowWidth="20490" windowHeight="7485" tabRatio="894" activeTab="4"/>
  </bookViews>
  <sheets>
    <sheet name="KAPAK" sheetId="107" r:id="rId1"/>
    <sheet name="START LİSTE" sheetId="66" r:id="rId2"/>
    <sheet name="FERDİ SONUÇ" sheetId="67" r:id="rId3"/>
    <sheet name="TAKIM KAYIT" sheetId="68" r:id="rId4"/>
    <sheet name="TAKIM SONUÇ" sheetId="111" r:id="rId5"/>
    <sheet name="FİNAL" sheetId="115" state="hidden" r:id="rId6"/>
    <sheet name="KULLANMA BİLGİLERİ" sheetId="112" r:id="rId7"/>
  </sheets>
  <definedNames>
    <definedName name="_xlnm._FilterDatabase" localSheetId="2" hidden="1">'FERDİ SONUÇ'!$A$5:$G$34</definedName>
    <definedName name="_xlnm._FilterDatabase" localSheetId="1" hidden="1">'START LİSTE'!$A$5:$D$45</definedName>
    <definedName name="EsasPuan" localSheetId="5">#REF!</definedName>
    <definedName name="EsasPuan" localSheetId="0">#REF!</definedName>
    <definedName name="EsasPuan" localSheetId="6">#REF!</definedName>
    <definedName name="EsasPuan">#REF!</definedName>
    <definedName name="Kodlama" localSheetId="5">#REF!</definedName>
    <definedName name="Kodlama" localSheetId="0">#REF!</definedName>
    <definedName name="Kodlama" localSheetId="6">#REF!</definedName>
    <definedName name="Kodlama">#REF!</definedName>
    <definedName name="Puanlama" localSheetId="5">#REF!</definedName>
    <definedName name="Puanlama" localSheetId="0">#REF!</definedName>
    <definedName name="Puanlama" localSheetId="6">#REF!</definedName>
    <definedName name="Puanlama">#REF!</definedName>
    <definedName name="Sonuc" localSheetId="5">#REF!</definedName>
    <definedName name="Sonuc" localSheetId="0">#REF!</definedName>
    <definedName name="Sonuc" localSheetId="6">#REF!</definedName>
    <definedName name="Sonuc">#REF!</definedName>
    <definedName name="Sporcular" localSheetId="5">#REF!</definedName>
    <definedName name="Sporcular" localSheetId="0">#REF!</definedName>
    <definedName name="Sporcular" localSheetId="6">#REF!</definedName>
    <definedName name="Sporcular">#REF!</definedName>
    <definedName name="TakımData" localSheetId="5">#REF!</definedName>
    <definedName name="TakımData" localSheetId="0">#REF!</definedName>
    <definedName name="TakımData" localSheetId="6">#REF!</definedName>
    <definedName name="TakımData">#REF!</definedName>
    <definedName name="TakımKod" localSheetId="5">#REF!</definedName>
    <definedName name="TakımKod" localSheetId="0">#REF!</definedName>
    <definedName name="TakımKod" localSheetId="6">#REF!</definedName>
    <definedName name="TakımKod">#REF!</definedName>
    <definedName name="TakımKod2" localSheetId="5">#REF!</definedName>
    <definedName name="TakımKod2" localSheetId="0">#REF!</definedName>
    <definedName name="TakımKod2" localSheetId="6">#REF!</definedName>
    <definedName name="TakımKod2">#REF!</definedName>
    <definedName name="TakımPuan" localSheetId="5">#REF!</definedName>
    <definedName name="TakımPuan" localSheetId="0">#REF!</definedName>
    <definedName name="TakımPuan" localSheetId="6">#REF!</definedName>
    <definedName name="TakımPuan">#REF!</definedName>
    <definedName name="ToplamPuanlar" localSheetId="5">#REF!</definedName>
    <definedName name="ToplamPuanlar" localSheetId="0">#REF!</definedName>
    <definedName name="ToplamPuanlar" localSheetId="6">#REF!</definedName>
    <definedName name="ToplamPuanlar">#REF!</definedName>
    <definedName name="_xlnm.Print_Area" localSheetId="2">'FERDİ SONUÇ'!$A$1:$H$306</definedName>
    <definedName name="_xlnm.Print_Area" localSheetId="5">FİNAL!$A$1:$K$205</definedName>
    <definedName name="_xlnm.Print_Area" localSheetId="1">'START LİSTE'!$A$1:$F$253</definedName>
    <definedName name="_xlnm.Print_Area" localSheetId="3">'TAKIM KAYIT'!$A$1:$O$205</definedName>
    <definedName name="_xlnm.Print_Area" localSheetId="4">'TAKIM SONUÇ'!$A$1:$K$205</definedName>
    <definedName name="_xlnm.Print_Titles" localSheetId="2">'FERDİ SONUÇ'!$1:$5</definedName>
    <definedName name="_xlnm.Print_Titles" localSheetId="5">FİNAL!$4:$5</definedName>
    <definedName name="_xlnm.Print_Titles" localSheetId="1">'START LİSTE'!$4:$5</definedName>
    <definedName name="_xlnm.Print_Titles" localSheetId="3">'TAKIM KAYIT'!$4:$5</definedName>
    <definedName name="_xlnm.Print_Titles" localSheetId="4">'TAKIM SONUÇ'!$4:$5</definedName>
  </definedNames>
  <calcPr calcId="145621"/>
</workbook>
</file>

<file path=xl/calcChain.xml><?xml version="1.0" encoding="utf-8"?>
<calcChain xmlns="http://schemas.openxmlformats.org/spreadsheetml/2006/main">
  <c r="A1" i="115" l="1"/>
  <c r="C3" i="115"/>
  <c r="F4" i="115"/>
  <c r="C4" i="115"/>
  <c r="A4" i="115"/>
  <c r="A2" i="115"/>
  <c r="A100" i="115" l="1"/>
  <c r="A84" i="115"/>
  <c r="A68" i="115"/>
  <c r="A52" i="115"/>
  <c r="A36" i="115"/>
  <c r="A20" i="115"/>
  <c r="A96" i="115"/>
  <c r="A80" i="115"/>
  <c r="A64" i="115"/>
  <c r="A48" i="115"/>
  <c r="A32" i="115"/>
  <c r="A16" i="115"/>
  <c r="A88" i="115"/>
  <c r="A56" i="115"/>
  <c r="A24" i="115"/>
  <c r="A76" i="115"/>
  <c r="A12" i="115"/>
  <c r="A104" i="115"/>
  <c r="A72" i="115"/>
  <c r="A40" i="115"/>
  <c r="A92" i="115"/>
  <c r="A60" i="115"/>
  <c r="A28" i="115"/>
  <c r="A44" i="115"/>
  <c r="A8" i="115"/>
  <c r="A152" i="115" l="1"/>
  <c r="C151" i="115" s="1"/>
  <c r="A180" i="115"/>
  <c r="A112" i="115"/>
  <c r="C111" i="115" s="1"/>
  <c r="A144" i="115"/>
  <c r="C143" i="115" s="1"/>
  <c r="A120" i="115"/>
  <c r="C119" i="115" s="1"/>
  <c r="F119" i="115" s="1"/>
  <c r="A188" i="115"/>
  <c r="A200" i="115"/>
  <c r="A192" i="115"/>
  <c r="C191" i="115" s="1"/>
  <c r="A108" i="115"/>
  <c r="C106" i="115" s="1"/>
  <c r="E106" i="115" s="1"/>
  <c r="A168" i="115"/>
  <c r="A196" i="115"/>
  <c r="C195" i="115" s="1"/>
  <c r="A132" i="115"/>
  <c r="C131" i="115" s="1"/>
  <c r="A160" i="115"/>
  <c r="C158" i="115" s="1"/>
  <c r="A140" i="115"/>
  <c r="A124" i="115"/>
  <c r="C123" i="115" s="1"/>
  <c r="D123" i="115" s="1"/>
  <c r="A136" i="115"/>
  <c r="C137" i="115" s="1"/>
  <c r="D137" i="115" s="1"/>
  <c r="A128" i="115"/>
  <c r="C129" i="115" s="1"/>
  <c r="E129" i="115" s="1"/>
  <c r="A184" i="115"/>
  <c r="C185" i="115" s="1"/>
  <c r="E185" i="115" s="1"/>
  <c r="A116" i="115"/>
  <c r="C115" i="115" s="1"/>
  <c r="A148" i="115"/>
  <c r="A176" i="115"/>
  <c r="C177" i="115" s="1"/>
  <c r="E177" i="115" s="1"/>
  <c r="A204" i="115"/>
  <c r="A156" i="115"/>
  <c r="C154" i="115" s="1"/>
  <c r="A164" i="115"/>
  <c r="C163" i="115" s="1"/>
  <c r="A172" i="115"/>
  <c r="C173" i="115" s="1"/>
  <c r="E173" i="115" s="1"/>
  <c r="C118" i="115"/>
  <c r="D118" i="115" s="1"/>
  <c r="C149" i="115"/>
  <c r="E149" i="115" s="1"/>
  <c r="H8" i="115"/>
  <c r="B8" i="115"/>
  <c r="J8" i="115"/>
  <c r="C8" i="115"/>
  <c r="C6" i="115" s="1"/>
  <c r="I8" i="115"/>
  <c r="K8" i="115"/>
  <c r="K92" i="115"/>
  <c r="J92" i="115"/>
  <c r="B92" i="115"/>
  <c r="I92" i="115"/>
  <c r="H92" i="115"/>
  <c r="C92" i="115"/>
  <c r="C93" i="115" s="1"/>
  <c r="K12" i="115"/>
  <c r="C12" i="115"/>
  <c r="C13" i="115" s="1"/>
  <c r="J12" i="115"/>
  <c r="B12" i="115"/>
  <c r="I12" i="115"/>
  <c r="H12" i="115"/>
  <c r="K88" i="115"/>
  <c r="I88" i="115"/>
  <c r="J88" i="115"/>
  <c r="C88" i="115"/>
  <c r="C89" i="115" s="1"/>
  <c r="B88" i="115"/>
  <c r="H88" i="115"/>
  <c r="K64" i="115"/>
  <c r="B64" i="115"/>
  <c r="J64" i="115"/>
  <c r="H64" i="115"/>
  <c r="I64" i="115"/>
  <c r="C64" i="115"/>
  <c r="C65" i="115" s="1"/>
  <c r="K36" i="115"/>
  <c r="J36" i="115"/>
  <c r="C36" i="115"/>
  <c r="C37" i="115" s="1"/>
  <c r="B36" i="115"/>
  <c r="H36" i="115"/>
  <c r="I36" i="115"/>
  <c r="K100" i="115"/>
  <c r="J100" i="115"/>
  <c r="I100" i="115"/>
  <c r="B100" i="115"/>
  <c r="H100" i="115"/>
  <c r="C100" i="115"/>
  <c r="C101" i="115" s="1"/>
  <c r="C167" i="115"/>
  <c r="C139" i="115"/>
  <c r="C179" i="115"/>
  <c r="C187" i="115"/>
  <c r="K44" i="115"/>
  <c r="J44" i="115"/>
  <c r="C44" i="115"/>
  <c r="C45" i="115" s="1"/>
  <c r="B44" i="115"/>
  <c r="I44" i="115"/>
  <c r="H44" i="115"/>
  <c r="K40" i="115"/>
  <c r="J40" i="115"/>
  <c r="H40" i="115"/>
  <c r="I40" i="115"/>
  <c r="C40" i="115"/>
  <c r="C41" i="115" s="1"/>
  <c r="B40" i="115"/>
  <c r="K76" i="115"/>
  <c r="J76" i="115"/>
  <c r="B76" i="115"/>
  <c r="H76" i="115"/>
  <c r="C76" i="115"/>
  <c r="C77" i="115" s="1"/>
  <c r="I76" i="115"/>
  <c r="K16" i="115"/>
  <c r="B16" i="115"/>
  <c r="J16" i="115"/>
  <c r="H16" i="115"/>
  <c r="C16" i="115"/>
  <c r="C17" i="115" s="1"/>
  <c r="I16" i="115"/>
  <c r="K80" i="115"/>
  <c r="B80" i="115"/>
  <c r="I80" i="115"/>
  <c r="J80" i="115"/>
  <c r="H80" i="115"/>
  <c r="C80" i="115"/>
  <c r="C81" i="115" s="1"/>
  <c r="K52" i="115"/>
  <c r="J52" i="115"/>
  <c r="C52" i="115"/>
  <c r="C53" i="115" s="1"/>
  <c r="H52" i="115"/>
  <c r="B52" i="115"/>
  <c r="I52" i="115"/>
  <c r="C135" i="115"/>
  <c r="K28" i="115"/>
  <c r="J28" i="115"/>
  <c r="B28" i="115"/>
  <c r="I28" i="115"/>
  <c r="C28" i="115"/>
  <c r="C27" i="115" s="1"/>
  <c r="H28" i="115"/>
  <c r="K72" i="115"/>
  <c r="C72" i="115"/>
  <c r="C73" i="115" s="1"/>
  <c r="J72" i="115"/>
  <c r="H72" i="115"/>
  <c r="I72" i="115"/>
  <c r="B72" i="115"/>
  <c r="K24" i="115"/>
  <c r="J24" i="115"/>
  <c r="C24" i="115"/>
  <c r="C25" i="115" s="1"/>
  <c r="H24" i="115"/>
  <c r="B24" i="115"/>
  <c r="I24" i="115"/>
  <c r="K32" i="115"/>
  <c r="C32" i="115"/>
  <c r="C33" i="115" s="1"/>
  <c r="B32" i="115"/>
  <c r="J32" i="115"/>
  <c r="H32" i="115"/>
  <c r="I32" i="115"/>
  <c r="K96" i="115"/>
  <c r="B96" i="115"/>
  <c r="I96" i="115"/>
  <c r="J96" i="115"/>
  <c r="C96" i="115"/>
  <c r="C97" i="115" s="1"/>
  <c r="H96" i="115"/>
  <c r="K68" i="115"/>
  <c r="J68" i="115"/>
  <c r="C68" i="115"/>
  <c r="C69" i="115" s="1"/>
  <c r="B68" i="115"/>
  <c r="H68" i="115"/>
  <c r="I68" i="115"/>
  <c r="C67" i="115"/>
  <c r="C169" i="115"/>
  <c r="K60" i="115"/>
  <c r="J60" i="115"/>
  <c r="B60" i="115"/>
  <c r="C60" i="115"/>
  <c r="C61" i="115" s="1"/>
  <c r="I60" i="115"/>
  <c r="H60" i="115"/>
  <c r="K104" i="115"/>
  <c r="J104" i="115"/>
  <c r="C104" i="115"/>
  <c r="C105" i="115" s="1"/>
  <c r="I104" i="115"/>
  <c r="H104" i="115"/>
  <c r="B104" i="115"/>
  <c r="K56" i="115"/>
  <c r="C56" i="115"/>
  <c r="C57" i="115" s="1"/>
  <c r="J56" i="115"/>
  <c r="H56" i="115"/>
  <c r="I56" i="115"/>
  <c r="B56" i="115"/>
  <c r="K48" i="115"/>
  <c r="C48" i="115"/>
  <c r="C49" i="115" s="1"/>
  <c r="B48" i="115"/>
  <c r="J48" i="115"/>
  <c r="H48" i="115"/>
  <c r="I48" i="115"/>
  <c r="K20" i="115"/>
  <c r="J20" i="115"/>
  <c r="H20" i="115"/>
  <c r="B20" i="115"/>
  <c r="C20" i="115"/>
  <c r="C19" i="115" s="1"/>
  <c r="I20" i="115"/>
  <c r="K84" i="115"/>
  <c r="J84" i="115"/>
  <c r="C84" i="115"/>
  <c r="C85" i="115" s="1"/>
  <c r="I84" i="115"/>
  <c r="B84" i="115"/>
  <c r="H84" i="115"/>
  <c r="C147" i="115"/>
  <c r="C166" i="115"/>
  <c r="C138" i="115"/>
  <c r="C178" i="115"/>
  <c r="C186" i="115"/>
  <c r="C165" i="115" l="1"/>
  <c r="E165" i="115" s="1"/>
  <c r="C150" i="115"/>
  <c r="C155" i="115"/>
  <c r="F155" i="115" s="1"/>
  <c r="C110" i="115"/>
  <c r="E110" i="115" s="1"/>
  <c r="C159" i="115"/>
  <c r="C142" i="115"/>
  <c r="D142" i="115" s="1"/>
  <c r="C122" i="115"/>
  <c r="F122" i="115" s="1"/>
  <c r="C193" i="115"/>
  <c r="F193" i="115" s="1"/>
  <c r="C175" i="115"/>
  <c r="D175" i="115" s="1"/>
  <c r="C171" i="115"/>
  <c r="E171" i="115" s="1"/>
  <c r="C130" i="115"/>
  <c r="F130" i="115" s="1"/>
  <c r="C183" i="115"/>
  <c r="E183" i="115" s="1"/>
  <c r="C127" i="115"/>
  <c r="F127" i="115" s="1"/>
  <c r="C157" i="115"/>
  <c r="F157" i="115" s="1"/>
  <c r="C107" i="115"/>
  <c r="F107" i="115" s="1"/>
  <c r="C114" i="115"/>
  <c r="D114" i="115" s="1"/>
  <c r="F137" i="115"/>
  <c r="I156" i="115"/>
  <c r="C156" i="115"/>
  <c r="H156" i="115"/>
  <c r="J156" i="115"/>
  <c r="B156" i="115"/>
  <c r="K156" i="115"/>
  <c r="B116" i="115"/>
  <c r="I116" i="115"/>
  <c r="J116" i="115"/>
  <c r="C116" i="115"/>
  <c r="K116" i="115"/>
  <c r="H116" i="115"/>
  <c r="I160" i="115"/>
  <c r="J160" i="115"/>
  <c r="H160" i="115"/>
  <c r="B160" i="115"/>
  <c r="K160" i="115"/>
  <c r="C160" i="115"/>
  <c r="J108" i="115"/>
  <c r="B108" i="115"/>
  <c r="C108" i="115"/>
  <c r="H108" i="115"/>
  <c r="I108" i="115"/>
  <c r="K108" i="115"/>
  <c r="C120" i="115"/>
  <c r="J120" i="115"/>
  <c r="B120" i="115"/>
  <c r="K120" i="115"/>
  <c r="H120" i="115"/>
  <c r="I120" i="115"/>
  <c r="B152" i="115"/>
  <c r="K152" i="115"/>
  <c r="C152" i="115"/>
  <c r="I152" i="115"/>
  <c r="J152" i="115"/>
  <c r="H152" i="115"/>
  <c r="I164" i="115"/>
  <c r="J164" i="115"/>
  <c r="C164" i="115"/>
  <c r="H164" i="115"/>
  <c r="B164" i="115"/>
  <c r="K164" i="115"/>
  <c r="C148" i="115"/>
  <c r="H148" i="115"/>
  <c r="J148" i="115"/>
  <c r="B148" i="115"/>
  <c r="K148" i="115"/>
  <c r="I148" i="115"/>
  <c r="I136" i="115"/>
  <c r="J136" i="115"/>
  <c r="K136" i="115"/>
  <c r="H136" i="115"/>
  <c r="B136" i="115"/>
  <c r="C136" i="115"/>
  <c r="I140" i="115"/>
  <c r="C140" i="115"/>
  <c r="H140" i="115"/>
  <c r="J140" i="115"/>
  <c r="B140" i="115"/>
  <c r="K140" i="115"/>
  <c r="I168" i="115"/>
  <c r="J168" i="115"/>
  <c r="H168" i="115"/>
  <c r="B168" i="115"/>
  <c r="K168" i="115"/>
  <c r="C168" i="115"/>
  <c r="J188" i="115"/>
  <c r="B188" i="115"/>
  <c r="K188" i="115"/>
  <c r="I188" i="115"/>
  <c r="C188" i="115"/>
  <c r="H188" i="115"/>
  <c r="J180" i="115"/>
  <c r="B180" i="115"/>
  <c r="K180" i="115"/>
  <c r="I180" i="115"/>
  <c r="C180" i="115"/>
  <c r="H180" i="115"/>
  <c r="J172" i="115"/>
  <c r="B172" i="115"/>
  <c r="C172" i="115"/>
  <c r="H172" i="115"/>
  <c r="K172" i="115"/>
  <c r="I172" i="115"/>
  <c r="H176" i="115"/>
  <c r="B176" i="115"/>
  <c r="K176" i="115"/>
  <c r="C176" i="115"/>
  <c r="I176" i="115"/>
  <c r="J176" i="115"/>
  <c r="B128" i="115"/>
  <c r="I128" i="115"/>
  <c r="H128" i="115"/>
  <c r="K128" i="115"/>
  <c r="C128" i="115"/>
  <c r="J128" i="115"/>
  <c r="K124" i="115"/>
  <c r="B124" i="115"/>
  <c r="J124" i="115"/>
  <c r="I124" i="115"/>
  <c r="C124" i="115"/>
  <c r="H124" i="115"/>
  <c r="J196" i="115"/>
  <c r="B196" i="115"/>
  <c r="K196" i="115"/>
  <c r="C197" i="115"/>
  <c r="I196" i="115"/>
  <c r="C194" i="115"/>
  <c r="C196" i="115"/>
  <c r="H196" i="115"/>
  <c r="C199" i="115"/>
  <c r="C200" i="115"/>
  <c r="C201" i="115"/>
  <c r="B200" i="115"/>
  <c r="J200" i="115"/>
  <c r="I200" i="115"/>
  <c r="K200" i="115"/>
  <c r="H200" i="115"/>
  <c r="C198" i="115"/>
  <c r="J112" i="115"/>
  <c r="B112" i="115"/>
  <c r="C112" i="115"/>
  <c r="K112" i="115"/>
  <c r="H112" i="115"/>
  <c r="I112" i="115"/>
  <c r="C205" i="115"/>
  <c r="C203" i="115"/>
  <c r="C204" i="115"/>
  <c r="J204" i="115"/>
  <c r="I204" i="115"/>
  <c r="K204" i="115"/>
  <c r="H204" i="115"/>
  <c r="B204" i="115"/>
  <c r="C202" i="115"/>
  <c r="K184" i="115"/>
  <c r="C184" i="115"/>
  <c r="I184" i="115"/>
  <c r="J184" i="115"/>
  <c r="H184" i="115"/>
  <c r="B184" i="115"/>
  <c r="I132" i="115"/>
  <c r="C132" i="115"/>
  <c r="H132" i="115"/>
  <c r="J132" i="115"/>
  <c r="B132" i="115"/>
  <c r="K132" i="115"/>
  <c r="I192" i="115"/>
  <c r="J192" i="115"/>
  <c r="C192" i="115"/>
  <c r="H192" i="115"/>
  <c r="B192" i="115"/>
  <c r="K192" i="115"/>
  <c r="I144" i="115"/>
  <c r="J144" i="115"/>
  <c r="H144" i="115"/>
  <c r="B144" i="115"/>
  <c r="K144" i="115"/>
  <c r="C144" i="115"/>
  <c r="F177" i="115"/>
  <c r="G177" i="115" s="1"/>
  <c r="D119" i="115"/>
  <c r="D177" i="115"/>
  <c r="D149" i="115"/>
  <c r="D165" i="115"/>
  <c r="C58" i="115"/>
  <c r="F129" i="115"/>
  <c r="G129" i="115" s="1"/>
  <c r="C59" i="115"/>
  <c r="F59" i="115" s="1"/>
  <c r="D185" i="115"/>
  <c r="F165" i="115"/>
  <c r="G165" i="115" s="1"/>
  <c r="C23" i="115"/>
  <c r="E23" i="115" s="1"/>
  <c r="C35" i="115"/>
  <c r="F185" i="115"/>
  <c r="G185" i="115" s="1"/>
  <c r="C78" i="115"/>
  <c r="F78" i="115" s="1"/>
  <c r="C90" i="115"/>
  <c r="F149" i="115"/>
  <c r="G149" i="115" s="1"/>
  <c r="C18" i="115"/>
  <c r="E18" i="115" s="1"/>
  <c r="C26" i="115"/>
  <c r="C7" i="115"/>
  <c r="E7" i="115" s="1"/>
  <c r="E137" i="115"/>
  <c r="C29" i="115"/>
  <c r="D29" i="115" s="1"/>
  <c r="C102" i="115"/>
  <c r="C83" i="115"/>
  <c r="D83" i="115" s="1"/>
  <c r="D173" i="115"/>
  <c r="C9" i="115"/>
  <c r="D129" i="115"/>
  <c r="C43" i="115"/>
  <c r="E123" i="115"/>
  <c r="F123" i="115"/>
  <c r="C47" i="115"/>
  <c r="E47" i="115" s="1"/>
  <c r="C71" i="115"/>
  <c r="F71" i="115" s="1"/>
  <c r="C50" i="115"/>
  <c r="C63" i="115"/>
  <c r="F63" i="115" s="1"/>
  <c r="E119" i="115"/>
  <c r="G119" i="115" s="1"/>
  <c r="C55" i="115"/>
  <c r="D55" i="115" s="1"/>
  <c r="C70" i="115"/>
  <c r="C79" i="115"/>
  <c r="C99" i="115"/>
  <c r="C98" i="115"/>
  <c r="F173" i="115"/>
  <c r="G173" i="115" s="1"/>
  <c r="C30" i="115"/>
  <c r="C31" i="115"/>
  <c r="C11" i="115"/>
  <c r="E178" i="115"/>
  <c r="F178" i="115"/>
  <c r="D178" i="115"/>
  <c r="F158" i="115"/>
  <c r="D158" i="115"/>
  <c r="E158" i="115"/>
  <c r="D186" i="115"/>
  <c r="E186" i="115"/>
  <c r="F186" i="115"/>
  <c r="E150" i="115"/>
  <c r="F150" i="115"/>
  <c r="D150" i="115"/>
  <c r="F166" i="115"/>
  <c r="D166" i="115"/>
  <c r="E166" i="115"/>
  <c r="C66" i="115"/>
  <c r="C95" i="115"/>
  <c r="C22" i="115"/>
  <c r="E191" i="115"/>
  <c r="F191" i="115"/>
  <c r="D191" i="115"/>
  <c r="D163" i="115"/>
  <c r="F163" i="115"/>
  <c r="E163" i="115"/>
  <c r="E135" i="115"/>
  <c r="F135" i="115"/>
  <c r="D135" i="115"/>
  <c r="C51" i="115"/>
  <c r="F51" i="115" s="1"/>
  <c r="C14" i="115"/>
  <c r="C74" i="115"/>
  <c r="C38" i="115"/>
  <c r="D38" i="115" s="1"/>
  <c r="C42" i="115"/>
  <c r="C86" i="115"/>
  <c r="D154" i="115"/>
  <c r="F154" i="115"/>
  <c r="E154" i="115"/>
  <c r="E147" i="115"/>
  <c r="F147" i="115"/>
  <c r="D147" i="115"/>
  <c r="E169" i="115"/>
  <c r="D169" i="115"/>
  <c r="F169" i="115"/>
  <c r="C94" i="115"/>
  <c r="F94" i="115" s="1"/>
  <c r="C15" i="115"/>
  <c r="F15" i="115" s="1"/>
  <c r="C75" i="115"/>
  <c r="C39" i="115"/>
  <c r="D138" i="115"/>
  <c r="F138" i="115"/>
  <c r="E138" i="115"/>
  <c r="C82" i="115"/>
  <c r="C21" i="115"/>
  <c r="C46" i="115"/>
  <c r="F46" i="115" s="1"/>
  <c r="C54" i="115"/>
  <c r="C103" i="115"/>
  <c r="E187" i="115"/>
  <c r="F187" i="115"/>
  <c r="D187" i="115"/>
  <c r="E143" i="115"/>
  <c r="F143" i="115"/>
  <c r="D143" i="115"/>
  <c r="E179" i="115"/>
  <c r="F179" i="115"/>
  <c r="D179" i="115"/>
  <c r="E151" i="115"/>
  <c r="F151" i="115"/>
  <c r="D151" i="115"/>
  <c r="D139" i="115"/>
  <c r="F139" i="115"/>
  <c r="E139" i="115"/>
  <c r="E159" i="115"/>
  <c r="F159" i="115"/>
  <c r="D159" i="115"/>
  <c r="E131" i="115"/>
  <c r="F131" i="115"/>
  <c r="D131" i="115"/>
  <c r="D195" i="115"/>
  <c r="F195" i="115"/>
  <c r="E195" i="115"/>
  <c r="E167" i="115"/>
  <c r="F167" i="115"/>
  <c r="D167" i="115"/>
  <c r="D155" i="115"/>
  <c r="C34" i="115"/>
  <c r="D34" i="115" s="1"/>
  <c r="C62" i="115"/>
  <c r="C87" i="115"/>
  <c r="E87" i="115" s="1"/>
  <c r="C10" i="115"/>
  <c r="C91" i="115"/>
  <c r="D106" i="115"/>
  <c r="F25" i="115"/>
  <c r="F106" i="115"/>
  <c r="G106" i="115" s="1"/>
  <c r="F69" i="115"/>
  <c r="E53" i="115"/>
  <c r="F118" i="115"/>
  <c r="F19" i="115"/>
  <c r="E118" i="115"/>
  <c r="F97" i="115"/>
  <c r="E61" i="115"/>
  <c r="E89" i="115"/>
  <c r="E65" i="115"/>
  <c r="D85" i="115"/>
  <c r="D33" i="115"/>
  <c r="E33" i="115"/>
  <c r="F33" i="115"/>
  <c r="E77" i="115"/>
  <c r="D77" i="115"/>
  <c r="F77" i="115"/>
  <c r="E101" i="115"/>
  <c r="D101" i="115"/>
  <c r="F101" i="115"/>
  <c r="E104" i="115"/>
  <c r="F104" i="115"/>
  <c r="D104" i="115"/>
  <c r="F16" i="115"/>
  <c r="E16" i="115"/>
  <c r="D16" i="115"/>
  <c r="E81" i="115"/>
  <c r="F81" i="115"/>
  <c r="D81" i="115"/>
  <c r="D93" i="115"/>
  <c r="E93" i="115"/>
  <c r="F93" i="115"/>
  <c r="D92" i="115"/>
  <c r="F92" i="115"/>
  <c r="E92" i="115"/>
  <c r="F72" i="115"/>
  <c r="E72" i="115"/>
  <c r="D72" i="115"/>
  <c r="F28" i="115"/>
  <c r="E28" i="115"/>
  <c r="D28" i="115"/>
  <c r="E8" i="115"/>
  <c r="D8" i="115"/>
  <c r="F8" i="115"/>
  <c r="F24" i="115"/>
  <c r="E24" i="115"/>
  <c r="D24" i="115"/>
  <c r="D56" i="115"/>
  <c r="E56" i="115"/>
  <c r="F56" i="115"/>
  <c r="E44" i="115"/>
  <c r="D44" i="115"/>
  <c r="F44" i="115"/>
  <c r="F12" i="115"/>
  <c r="E12" i="115"/>
  <c r="D12" i="115"/>
  <c r="D40" i="115"/>
  <c r="F40" i="115"/>
  <c r="E40" i="115"/>
  <c r="F68" i="115"/>
  <c r="E68" i="115"/>
  <c r="D68" i="115"/>
  <c r="E52" i="115"/>
  <c r="F52" i="115"/>
  <c r="D52" i="115"/>
  <c r="E96" i="115"/>
  <c r="D96" i="115"/>
  <c r="F96" i="115"/>
  <c r="E88" i="115"/>
  <c r="D88" i="115"/>
  <c r="F88" i="115"/>
  <c r="D100" i="115"/>
  <c r="F100" i="115"/>
  <c r="E100" i="115"/>
  <c r="F115" i="115"/>
  <c r="D115" i="115"/>
  <c r="E115" i="115"/>
  <c r="F32" i="115"/>
  <c r="E32" i="115"/>
  <c r="D32" i="115"/>
  <c r="D76" i="115"/>
  <c r="F76" i="115"/>
  <c r="E76" i="115"/>
  <c r="E36" i="115"/>
  <c r="F36" i="115"/>
  <c r="D36" i="115"/>
  <c r="E84" i="115"/>
  <c r="F84" i="115"/>
  <c r="D84" i="115"/>
  <c r="F41" i="115"/>
  <c r="E41" i="115"/>
  <c r="D41" i="115"/>
  <c r="F67" i="115"/>
  <c r="D67" i="115"/>
  <c r="E67" i="115"/>
  <c r="F80" i="115"/>
  <c r="D80" i="115"/>
  <c r="E80" i="115"/>
  <c r="D111" i="115"/>
  <c r="F111" i="115"/>
  <c r="E111" i="115"/>
  <c r="D20" i="115"/>
  <c r="F20" i="115"/>
  <c r="E20" i="115"/>
  <c r="E60" i="115"/>
  <c r="F60" i="115"/>
  <c r="D60" i="115"/>
  <c r="F64" i="115"/>
  <c r="D64" i="115"/>
  <c r="E64" i="115"/>
  <c r="D48" i="115"/>
  <c r="F48" i="115"/>
  <c r="E48" i="115"/>
  <c r="E155" i="115" l="1"/>
  <c r="D110" i="115"/>
  <c r="D127" i="115"/>
  <c r="E114" i="115"/>
  <c r="F175" i="115"/>
  <c r="F110" i="115"/>
  <c r="D193" i="115"/>
  <c r="D183" i="115"/>
  <c r="E193" i="115"/>
  <c r="G193" i="115" s="1"/>
  <c r="F114" i="115"/>
  <c r="E127" i="115"/>
  <c r="G127" i="115" s="1"/>
  <c r="E175" i="115"/>
  <c r="G175" i="115" s="1"/>
  <c r="F142" i="115"/>
  <c r="D171" i="115"/>
  <c r="E142" i="115"/>
  <c r="D122" i="115"/>
  <c r="E157" i="115"/>
  <c r="G157" i="115" s="1"/>
  <c r="F171" i="115"/>
  <c r="G171" i="115" s="1"/>
  <c r="E122" i="115"/>
  <c r="G122" i="115" s="1"/>
  <c r="F183" i="115"/>
  <c r="G183" i="115" s="1"/>
  <c r="D107" i="115"/>
  <c r="E130" i="115"/>
  <c r="G130" i="115" s="1"/>
  <c r="E107" i="115"/>
  <c r="G107" i="115" s="1"/>
  <c r="D130" i="115"/>
  <c r="D157" i="115"/>
  <c r="G137" i="115"/>
  <c r="C182" i="115"/>
  <c r="F184" i="115"/>
  <c r="D184" i="115"/>
  <c r="E184" i="115"/>
  <c r="E204" i="115"/>
  <c r="F204" i="115"/>
  <c r="D204" i="115"/>
  <c r="F194" i="115"/>
  <c r="D194" i="115"/>
  <c r="E194" i="115"/>
  <c r="F168" i="115"/>
  <c r="D168" i="115"/>
  <c r="E168" i="115"/>
  <c r="F198" i="115"/>
  <c r="E198" i="115"/>
  <c r="D198" i="115"/>
  <c r="F199" i="115"/>
  <c r="E199" i="115"/>
  <c r="D199" i="115"/>
  <c r="F196" i="115"/>
  <c r="D196" i="115"/>
  <c r="E196" i="115"/>
  <c r="C125" i="115"/>
  <c r="E124" i="115"/>
  <c r="F124" i="115"/>
  <c r="D124" i="115"/>
  <c r="C126" i="115"/>
  <c r="D128" i="115"/>
  <c r="E128" i="115"/>
  <c r="F128" i="115"/>
  <c r="C170" i="115"/>
  <c r="D172" i="115"/>
  <c r="E172" i="115"/>
  <c r="F172" i="115"/>
  <c r="C189" i="115"/>
  <c r="F188" i="115"/>
  <c r="D188" i="115"/>
  <c r="E188" i="115"/>
  <c r="C146" i="115"/>
  <c r="E148" i="115"/>
  <c r="F148" i="115"/>
  <c r="D148" i="115"/>
  <c r="C153" i="115"/>
  <c r="F152" i="115"/>
  <c r="D152" i="115"/>
  <c r="E152" i="115"/>
  <c r="C121" i="115"/>
  <c r="D120" i="115"/>
  <c r="F120" i="115"/>
  <c r="E120" i="115"/>
  <c r="C161" i="115"/>
  <c r="F160" i="115"/>
  <c r="D160" i="115"/>
  <c r="E160" i="115"/>
  <c r="C145" i="115"/>
  <c r="F144" i="115"/>
  <c r="D144" i="115"/>
  <c r="E144" i="115"/>
  <c r="C133" i="115"/>
  <c r="F132" i="115"/>
  <c r="D132" i="115"/>
  <c r="E132" i="115"/>
  <c r="E202" i="115"/>
  <c r="F202" i="115"/>
  <c r="D202" i="115"/>
  <c r="E205" i="115"/>
  <c r="F205" i="115"/>
  <c r="D205" i="115"/>
  <c r="C113" i="115"/>
  <c r="F112" i="115"/>
  <c r="D112" i="115"/>
  <c r="E112" i="115"/>
  <c r="E200" i="115"/>
  <c r="F200" i="115"/>
  <c r="D200" i="115"/>
  <c r="D197" i="115"/>
  <c r="E197" i="115"/>
  <c r="F197" i="115"/>
  <c r="C174" i="115"/>
  <c r="D176" i="115"/>
  <c r="E176" i="115"/>
  <c r="F176" i="115"/>
  <c r="C141" i="115"/>
  <c r="F140" i="115"/>
  <c r="D140" i="115"/>
  <c r="E140" i="115"/>
  <c r="C134" i="115"/>
  <c r="D136" i="115"/>
  <c r="E136" i="115"/>
  <c r="F136" i="115"/>
  <c r="C190" i="115"/>
  <c r="D192" i="115"/>
  <c r="E192" i="115"/>
  <c r="F192" i="115"/>
  <c r="D203" i="115"/>
  <c r="E203" i="115"/>
  <c r="F203" i="115"/>
  <c r="D201" i="115"/>
  <c r="E201" i="115"/>
  <c r="F201" i="115"/>
  <c r="C181" i="115"/>
  <c r="F180" i="115"/>
  <c r="D180" i="115"/>
  <c r="E180" i="115"/>
  <c r="C162" i="115"/>
  <c r="D164" i="115"/>
  <c r="E164" i="115"/>
  <c r="F164" i="115"/>
  <c r="C109" i="115"/>
  <c r="F108" i="115"/>
  <c r="D108" i="115"/>
  <c r="E108" i="115"/>
  <c r="C117" i="115"/>
  <c r="F116" i="115"/>
  <c r="E116" i="115"/>
  <c r="D116" i="115"/>
  <c r="F156" i="115"/>
  <c r="D156" i="115"/>
  <c r="E156" i="115"/>
  <c r="D7" i="115"/>
  <c r="E29" i="115"/>
  <c r="E71" i="115"/>
  <c r="G71" i="115" s="1"/>
  <c r="F29" i="115"/>
  <c r="D63" i="115"/>
  <c r="E63" i="115"/>
  <c r="G63" i="115" s="1"/>
  <c r="F18" i="115"/>
  <c r="G18" i="115" s="1"/>
  <c r="F23" i="115"/>
  <c r="G23" i="115" s="1"/>
  <c r="E46" i="115"/>
  <c r="G46" i="115" s="1"/>
  <c r="E94" i="115"/>
  <c r="G94" i="115" s="1"/>
  <c r="D18" i="115"/>
  <c r="D46" i="115"/>
  <c r="D23" i="115"/>
  <c r="D59" i="115"/>
  <c r="E59" i="115"/>
  <c r="G59" i="115" s="1"/>
  <c r="D71" i="115"/>
  <c r="G163" i="115"/>
  <c r="D87" i="115"/>
  <c r="F34" i="115"/>
  <c r="G155" i="115"/>
  <c r="F87" i="115"/>
  <c r="G87" i="115" s="1"/>
  <c r="E34" i="115"/>
  <c r="G195" i="115"/>
  <c r="F7" i="115"/>
  <c r="G7" i="115" s="1"/>
  <c r="F83" i="115"/>
  <c r="E83" i="115"/>
  <c r="G123" i="115"/>
  <c r="E55" i="115"/>
  <c r="E51" i="115"/>
  <c r="G51" i="115" s="1"/>
  <c r="D47" i="115"/>
  <c r="G151" i="115"/>
  <c r="G186" i="115"/>
  <c r="F47" i="115"/>
  <c r="G47" i="115" s="1"/>
  <c r="F55" i="115"/>
  <c r="G169" i="115"/>
  <c r="D51" i="115"/>
  <c r="D15" i="115"/>
  <c r="G167" i="115"/>
  <c r="G187" i="115"/>
  <c r="G191" i="115"/>
  <c r="D94" i="115"/>
  <c r="E15" i="115"/>
  <c r="G15" i="115" s="1"/>
  <c r="G159" i="115"/>
  <c r="G143" i="115"/>
  <c r="G166" i="115"/>
  <c r="G150" i="115"/>
  <c r="G158" i="115"/>
  <c r="G131" i="115"/>
  <c r="G139" i="115"/>
  <c r="G179" i="115"/>
  <c r="G138" i="115"/>
  <c r="G147" i="115"/>
  <c r="G154" i="115"/>
  <c r="G135" i="115"/>
  <c r="G178" i="115"/>
  <c r="E69" i="115"/>
  <c r="G69" i="115" s="1"/>
  <c r="E85" i="115"/>
  <c r="D65" i="115"/>
  <c r="D25" i="115"/>
  <c r="E25" i="115"/>
  <c r="G25" i="115" s="1"/>
  <c r="E38" i="115"/>
  <c r="E97" i="115"/>
  <c r="G97" i="115" s="1"/>
  <c r="E19" i="115"/>
  <c r="G19" i="115" s="1"/>
  <c r="G118" i="115"/>
  <c r="D53" i="115"/>
  <c r="F89" i="115"/>
  <c r="G89" i="115" s="1"/>
  <c r="D19" i="115"/>
  <c r="F53" i="115"/>
  <c r="G53" i="115" s="1"/>
  <c r="G60" i="115"/>
  <c r="G84" i="115"/>
  <c r="F65" i="115"/>
  <c r="G65" i="115" s="1"/>
  <c r="F85" i="115"/>
  <c r="D69" i="115"/>
  <c r="F61" i="115"/>
  <c r="G61" i="115" s="1"/>
  <c r="G64" i="115"/>
  <c r="D61" i="115"/>
  <c r="G111" i="115"/>
  <c r="D78" i="115"/>
  <c r="F38" i="115"/>
  <c r="E78" i="115"/>
  <c r="G78" i="115" s="1"/>
  <c r="G115" i="115"/>
  <c r="G96" i="115"/>
  <c r="D97" i="115"/>
  <c r="G52" i="115"/>
  <c r="G104" i="115"/>
  <c r="G76" i="115"/>
  <c r="G100" i="115"/>
  <c r="G40" i="115"/>
  <c r="G12" i="115"/>
  <c r="G93" i="115"/>
  <c r="G77" i="115"/>
  <c r="G33" i="115"/>
  <c r="D89" i="115"/>
  <c r="E35" i="115"/>
  <c r="D35" i="115"/>
  <c r="F35" i="115"/>
  <c r="F43" i="115"/>
  <c r="D43" i="115"/>
  <c r="E43" i="115"/>
  <c r="D49" i="115"/>
  <c r="E49" i="115"/>
  <c r="F49" i="115"/>
  <c r="F21" i="115"/>
  <c r="E21" i="115"/>
  <c r="D21" i="115"/>
  <c r="D6" i="115"/>
  <c r="E6" i="115"/>
  <c r="F6" i="115"/>
  <c r="F79" i="115"/>
  <c r="D79" i="115"/>
  <c r="E79" i="115"/>
  <c r="G110" i="115"/>
  <c r="D75" i="115"/>
  <c r="E75" i="115"/>
  <c r="F75" i="115"/>
  <c r="F90" i="115"/>
  <c r="D90" i="115"/>
  <c r="E90" i="115"/>
  <c r="D95" i="115"/>
  <c r="F95" i="115"/>
  <c r="E95" i="115"/>
  <c r="F11" i="115"/>
  <c r="D11" i="115"/>
  <c r="E11" i="115"/>
  <c r="F45" i="115"/>
  <c r="D45" i="115"/>
  <c r="E45" i="115"/>
  <c r="E91" i="115"/>
  <c r="D91" i="115"/>
  <c r="F91" i="115"/>
  <c r="G101" i="115"/>
  <c r="G48" i="115"/>
  <c r="F58" i="115"/>
  <c r="E58" i="115"/>
  <c r="D58" i="115"/>
  <c r="G20" i="115"/>
  <c r="E27" i="115"/>
  <c r="D27" i="115"/>
  <c r="F27" i="115"/>
  <c r="F70" i="115"/>
  <c r="D70" i="115"/>
  <c r="E70" i="115"/>
  <c r="G80" i="115"/>
  <c r="G67" i="115"/>
  <c r="E30" i="115"/>
  <c r="F30" i="115"/>
  <c r="D30" i="115"/>
  <c r="F82" i="115"/>
  <c r="D82" i="115"/>
  <c r="E82" i="115"/>
  <c r="G36" i="115"/>
  <c r="E74" i="115"/>
  <c r="D74" i="115"/>
  <c r="F74" i="115"/>
  <c r="F31" i="115"/>
  <c r="D31" i="115"/>
  <c r="E31" i="115"/>
  <c r="D13" i="115"/>
  <c r="F13" i="115"/>
  <c r="E13" i="115"/>
  <c r="E98" i="115"/>
  <c r="F98" i="115"/>
  <c r="D98" i="115"/>
  <c r="D9" i="115"/>
  <c r="E9" i="115"/>
  <c r="F9" i="115"/>
  <c r="G88" i="115"/>
  <c r="D17" i="115"/>
  <c r="F17" i="115"/>
  <c r="E17" i="115"/>
  <c r="F50" i="115"/>
  <c r="D50" i="115"/>
  <c r="E50" i="115"/>
  <c r="F66" i="115"/>
  <c r="E66" i="115"/>
  <c r="D66" i="115"/>
  <c r="E39" i="115"/>
  <c r="F39" i="115"/>
  <c r="D39" i="115"/>
  <c r="D103" i="115"/>
  <c r="F103" i="115"/>
  <c r="E103" i="115"/>
  <c r="G56" i="115"/>
  <c r="D22" i="115"/>
  <c r="F22" i="115"/>
  <c r="E22" i="115"/>
  <c r="G28" i="115"/>
  <c r="E73" i="115"/>
  <c r="D73" i="115"/>
  <c r="F73" i="115"/>
  <c r="G92" i="115"/>
  <c r="G81" i="115"/>
  <c r="G16" i="115"/>
  <c r="F102" i="115"/>
  <c r="E102" i="115"/>
  <c r="D102" i="115"/>
  <c r="D99" i="115"/>
  <c r="F99" i="115"/>
  <c r="E99" i="115"/>
  <c r="F62" i="115"/>
  <c r="E62" i="115"/>
  <c r="D62" i="115"/>
  <c r="E14" i="115"/>
  <c r="F14" i="115"/>
  <c r="D14" i="115"/>
  <c r="D37" i="115"/>
  <c r="E37" i="115"/>
  <c r="F37" i="115"/>
  <c r="E42" i="115"/>
  <c r="D42" i="115"/>
  <c r="F42" i="115"/>
  <c r="E105" i="115"/>
  <c r="D105" i="115"/>
  <c r="F105" i="115"/>
  <c r="F54" i="115"/>
  <c r="E54" i="115"/>
  <c r="D54" i="115"/>
  <c r="E26" i="115"/>
  <c r="D26" i="115"/>
  <c r="F26" i="115"/>
  <c r="F86" i="115"/>
  <c r="D86" i="115"/>
  <c r="E86" i="115"/>
  <c r="D10" i="115"/>
  <c r="E10" i="115"/>
  <c r="F10" i="115"/>
  <c r="F57" i="115"/>
  <c r="D57" i="115"/>
  <c r="E57" i="115"/>
  <c r="G41" i="115"/>
  <c r="G32" i="115"/>
  <c r="G68" i="115"/>
  <c r="G44" i="115"/>
  <c r="G24" i="115"/>
  <c r="G8" i="115"/>
  <c r="G72" i="115"/>
  <c r="G114" i="115" l="1"/>
  <c r="G142" i="115"/>
  <c r="G140" i="115"/>
  <c r="G112" i="115"/>
  <c r="G200" i="115"/>
  <c r="G148" i="115"/>
  <c r="G203" i="115"/>
  <c r="G160" i="115"/>
  <c r="G152" i="115"/>
  <c r="G188" i="115"/>
  <c r="G196" i="115"/>
  <c r="G199" i="115"/>
  <c r="G108" i="115"/>
  <c r="G168" i="115"/>
  <c r="G192" i="115"/>
  <c r="G136" i="115"/>
  <c r="G176" i="115"/>
  <c r="G202" i="115"/>
  <c r="G120" i="115"/>
  <c r="G164" i="115"/>
  <c r="F161" i="115"/>
  <c r="D161" i="115"/>
  <c r="E161" i="115"/>
  <c r="F121" i="115"/>
  <c r="D121" i="115"/>
  <c r="E121" i="115"/>
  <c r="F153" i="115"/>
  <c r="D153" i="115"/>
  <c r="E153" i="115"/>
  <c r="D189" i="115"/>
  <c r="E189" i="115"/>
  <c r="F189" i="115"/>
  <c r="E170" i="115"/>
  <c r="D170" i="115"/>
  <c r="F170" i="115"/>
  <c r="D126" i="115"/>
  <c r="E126" i="115"/>
  <c r="F126" i="115"/>
  <c r="E125" i="115"/>
  <c r="F125" i="115"/>
  <c r="D125" i="115"/>
  <c r="G156" i="115"/>
  <c r="G116" i="115"/>
  <c r="G180" i="115"/>
  <c r="G201" i="115"/>
  <c r="G205" i="115"/>
  <c r="G198" i="115"/>
  <c r="G194" i="115"/>
  <c r="G184" i="115"/>
  <c r="E181" i="115"/>
  <c r="F181" i="115"/>
  <c r="D181" i="115"/>
  <c r="F182" i="115"/>
  <c r="E182" i="115"/>
  <c r="D182" i="115"/>
  <c r="G132" i="115"/>
  <c r="G144" i="115"/>
  <c r="G124" i="115"/>
  <c r="G204" i="115"/>
  <c r="F117" i="115"/>
  <c r="D117" i="115"/>
  <c r="E117" i="115"/>
  <c r="D133" i="115"/>
  <c r="E133" i="115"/>
  <c r="F133" i="115"/>
  <c r="E145" i="115"/>
  <c r="F145" i="115"/>
  <c r="D145" i="115"/>
  <c r="E146" i="115"/>
  <c r="D146" i="115"/>
  <c r="F146" i="115"/>
  <c r="G197" i="115"/>
  <c r="G172" i="115"/>
  <c r="G128" i="115"/>
  <c r="F109" i="115"/>
  <c r="D109" i="115"/>
  <c r="E109" i="115"/>
  <c r="E162" i="115"/>
  <c r="F162" i="115"/>
  <c r="D162" i="115"/>
  <c r="F190" i="115"/>
  <c r="E190" i="115"/>
  <c r="D190" i="115"/>
  <c r="F134" i="115"/>
  <c r="E134" i="115"/>
  <c r="D134" i="115"/>
  <c r="D141" i="115"/>
  <c r="E141" i="115"/>
  <c r="F141" i="115"/>
  <c r="F174" i="115"/>
  <c r="E174" i="115"/>
  <c r="D174" i="115"/>
  <c r="E113" i="115"/>
  <c r="F113" i="115"/>
  <c r="D113" i="115"/>
  <c r="G34" i="115"/>
  <c r="G29" i="115"/>
  <c r="G83" i="115"/>
  <c r="G55" i="115"/>
  <c r="G85" i="115"/>
  <c r="G38" i="115"/>
  <c r="G90" i="115"/>
  <c r="G26" i="115"/>
  <c r="G31" i="115"/>
  <c r="G82" i="115"/>
  <c r="G70" i="115"/>
  <c r="G11" i="115"/>
  <c r="G86" i="115"/>
  <c r="G74" i="115"/>
  <c r="G27" i="115"/>
  <c r="G45" i="115"/>
  <c r="G54" i="115"/>
  <c r="G22" i="115"/>
  <c r="G9" i="115"/>
  <c r="G98" i="115"/>
  <c r="G58" i="115"/>
  <c r="G91" i="115"/>
  <c r="G6" i="115"/>
  <c r="G43" i="115"/>
  <c r="G35" i="115"/>
  <c r="G17" i="115"/>
  <c r="G75" i="115"/>
  <c r="G49" i="115"/>
  <c r="G105" i="115"/>
  <c r="G73" i="115"/>
  <c r="G57" i="115"/>
  <c r="G10" i="115"/>
  <c r="G42" i="115"/>
  <c r="G62" i="115"/>
  <c r="G102" i="115"/>
  <c r="G39" i="115"/>
  <c r="G50" i="115"/>
  <c r="G79" i="115"/>
  <c r="G21" i="115"/>
  <c r="G37" i="115"/>
  <c r="G14" i="115"/>
  <c r="G99" i="115"/>
  <c r="G103" i="115"/>
  <c r="G66" i="115"/>
  <c r="G13" i="115"/>
  <c r="G30" i="115"/>
  <c r="G95" i="115"/>
  <c r="G113" i="115" l="1"/>
  <c r="G162" i="115"/>
  <c r="G181" i="115"/>
  <c r="G134" i="115"/>
  <c r="G145" i="115"/>
  <c r="G121" i="115"/>
  <c r="G174" i="115"/>
  <c r="G141" i="115"/>
  <c r="G190" i="115"/>
  <c r="G182" i="115"/>
  <c r="G125" i="115"/>
  <c r="G170" i="115"/>
  <c r="G109" i="115"/>
  <c r="G146" i="115"/>
  <c r="G117" i="115"/>
  <c r="G133" i="115"/>
  <c r="G126" i="115"/>
  <c r="G189" i="115"/>
  <c r="G153" i="115"/>
  <c r="G161" i="115"/>
</calcChain>
</file>

<file path=xl/sharedStrings.xml><?xml version="1.0" encoding="utf-8"?>
<sst xmlns="http://schemas.openxmlformats.org/spreadsheetml/2006/main" count="5872" uniqueCount="97">
  <si>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</si>
  <si>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</si>
  <si>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</si>
  <si>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</si>
  <si>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</si>
  <si>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</si>
  <si>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</si>
  <si>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</si>
  <si>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</si>
  <si>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</si>
  <si>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</si>
  <si>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</si>
  <si>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</si>
  <si>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</si>
  <si>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Yarışma Tarihi  :</t>
  </si>
  <si>
    <t>Geliş Puanı</t>
  </si>
  <si>
    <t>KROS KAYIT PROGRAMINI KULLANMA BİLGİLERİ</t>
  </si>
  <si>
    <t>Puan
Sırası</t>
  </si>
  <si>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</si>
  <si>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</si>
  <si>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</si>
  <si>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</si>
  <si>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</si>
  <si>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</si>
  <si>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</si>
  <si>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FORMÜL</t>
  </si>
  <si>
    <t>1. kademe</t>
  </si>
  <si>
    <t>2. kademe</t>
  </si>
  <si>
    <t>3. kademe</t>
  </si>
  <si>
    <t>Toplam Puanı</t>
  </si>
  <si>
    <t>Türkiye Atletizm Federasyonu</t>
  </si>
  <si>
    <t>Katılan Takım Sayısı</t>
  </si>
  <si>
    <t>Katıla Sporcu Sayısı</t>
  </si>
  <si>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Tüm bilgi işlem hakemlerimize başarılar dilerim.</t>
    </r>
  </si>
  <si>
    <r>
      <t xml:space="preserve">7. Bu çizelge her kademede kullanılacaktır. </t>
    </r>
    <r>
      <rPr>
        <b/>
        <sz val="10"/>
        <rFont val="Arial Tur"/>
        <charset val="162"/>
      </rPr>
      <t>1. kademe</t>
    </r>
    <r>
      <rPr>
        <sz val="10"/>
        <rFont val="Arial Tur"/>
        <charset val="162"/>
      </rPr>
      <t xml:space="preserve"> bitiminde </t>
    </r>
    <r>
      <rPr>
        <b/>
        <sz val="10"/>
        <rFont val="Arial Tur"/>
        <charset val="162"/>
      </rPr>
      <t>TAKIM KAYIT</t>
    </r>
    <r>
      <rPr>
        <sz val="10"/>
        <rFont val="Arial Tur"/>
        <charset val="162"/>
      </rPr>
      <t xml:space="preserve"> ın içindeki takım puanları 1. kademe  puanı olarak manuel her takımın yanına yazılacaktır. Sonraki </t>
    </r>
    <r>
      <rPr>
        <b/>
        <sz val="10"/>
        <rFont val="Arial Tur"/>
        <charset val="162"/>
      </rPr>
      <t>2. kademede start liste</t>
    </r>
    <r>
      <rPr>
        <sz val="10"/>
        <rFont val="Arial Tur"/>
        <charset val="162"/>
      </rPr>
      <t>lerinde takım yerleri değiştirilmeden sadece</t>
    </r>
    <r>
      <rPr>
        <b/>
        <sz val="10"/>
        <rFont val="Arial Tur"/>
        <charset val="162"/>
      </rPr>
      <t xml:space="preserve"> ferdi sonuç</t>
    </r>
    <r>
      <rPr>
        <sz val="10"/>
        <rFont val="Arial Tur"/>
        <charset val="162"/>
      </rPr>
      <t>ta bulunan göğüs numaraları ve dereceleri silinecektir.</t>
    </r>
    <r>
      <rPr>
        <b/>
        <sz val="10"/>
        <rFont val="Arial Tur"/>
        <charset val="162"/>
      </rPr>
      <t xml:space="preserve"> 2. Kademe</t>
    </r>
    <r>
      <rPr>
        <sz val="10"/>
        <rFont val="Arial Tur"/>
        <charset val="162"/>
      </rPr>
      <t xml:space="preserve"> sonunda yine takımların aldıkları puanlar manuel olarak</t>
    </r>
    <r>
      <rPr>
        <b/>
        <sz val="10"/>
        <rFont val="Arial Tur"/>
        <charset val="162"/>
      </rPr>
      <t xml:space="preserve"> 2.kademe</t>
    </r>
    <r>
      <rPr>
        <sz val="10"/>
        <rFont val="Arial Tur"/>
        <charset val="162"/>
      </rPr>
      <t xml:space="preserve"> puanı olarak yazılacaktır.</t>
    </r>
    <r>
      <rPr>
        <b/>
        <sz val="10"/>
        <rFont val="Arial Tur"/>
        <charset val="162"/>
      </rPr>
      <t xml:space="preserve"> 3. kademede</t>
    </r>
    <r>
      <rPr>
        <sz val="10"/>
        <rFont val="Arial Tur"/>
        <charset val="162"/>
      </rPr>
      <t xml:space="preserve"> aynı şekil </t>
    </r>
    <r>
      <rPr>
        <b/>
        <sz val="10"/>
        <rFont val="Arial Tur"/>
        <charset val="162"/>
      </rPr>
      <t>start liste</t>
    </r>
    <r>
      <rPr>
        <sz val="10"/>
        <rFont val="Arial Tur"/>
        <charset val="162"/>
      </rPr>
      <t>sinde takımlar yer değişmeden ferdi sonuçtan sadece göğüs numaraları ve dereceler silinecek ve yarışma sonunda 3. kademe puanları manuel el ile girilecek ve hiçbir işlem yapmadan</t>
    </r>
    <r>
      <rPr>
        <b/>
        <sz val="10"/>
        <rFont val="Arial Tur"/>
        <charset val="162"/>
      </rPr>
      <t xml:space="preserve"> FİNAL</t>
    </r>
    <r>
      <rPr>
        <sz val="10"/>
        <rFont val="Arial Tur"/>
        <charset val="162"/>
      </rPr>
      <t xml:space="preserve"> içinde hepsi otomatik aldıkları puana göre sıralanacaktır ve Finale gelecek takımlar otomatik sıralanacaktır.</t>
    </r>
  </si>
  <si>
    <t>9. Her kademe sonunda takımların aldıkları puanlar TAKIM KAYIT ın içindeki takım adının karşılığındaki kademe puanına manuel el ile yazılarak her kademede bu çizelge kullanılabilecektir.</t>
  </si>
  <si>
    <t>8. Yarışma sonunda sporcuların derecelerinin tamamı yazılması gerekmektedir. Dereceler yazılırken 5:35.16 el kronometresi ile tutulan değer 5:36 olarak yuvarlanacak ve hücre biçimlendirme olduğu için 536 olarak yazdığında sütuna 5:36 olarak otomatik yazacaktır.</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</si>
  <si>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t>
    </r>
  </si>
  <si>
    <r>
      <t xml:space="preserve">2.  </t>
    </r>
    <r>
      <rPr>
        <b/>
        <sz val="10"/>
        <rFont val="Arial Tur"/>
        <charset val="162"/>
      </rPr>
      <t>START LİSTE :</t>
    </r>
    <r>
      <rPr>
        <sz val="10"/>
        <rFont val="Arial Tur"/>
        <charset val="162"/>
      </rPr>
      <t xml:space="preserve"> Bu bölüme tüm takımların isim listeleri kayıt edilecektir. Her dört satıra bir takım kaydı yapılacaktır. Takım 3 kişi getirmiş ve takım oluşturmuş ise 3 kişi yazılacak, 4.cü satıra tire ( - ) konulacak ve bir sonraki takım kaydı yapılacaktır. Ferdi kayıtlar tüm takım kayıtları yapıldıktan sonra yazılacaktır. En önemli husus her takım için belirlenen 4 satıra bir takım kaydı yapılacaktır. TAKIM/FERDİ bölümüne Takıma = T, FERDİ= F harfi konulacaktır.</t>
    </r>
  </si>
  <si>
    <t>Kayseri</t>
  </si>
  <si>
    <t>T</t>
  </si>
  <si>
    <t>F</t>
  </si>
  <si>
    <t>20.1204.2015  00:00:00</t>
  </si>
  <si>
    <t>ATLETİZM GELİŞTİRME GRUP YARIŞMALARI</t>
  </si>
  <si>
    <t>Cumali KORKMAZ</t>
  </si>
  <si>
    <t>KİLİS</t>
  </si>
  <si>
    <t>Hanifi DEMİR</t>
  </si>
  <si>
    <t>Mehmet ÖZCAN</t>
  </si>
  <si>
    <t>Serkan KARA</t>
  </si>
  <si>
    <t>EMRE BAŞTAN</t>
  </si>
  <si>
    <t>OSMANİYE İL KARMASI</t>
  </si>
  <si>
    <t>BURAK YILDIZ</t>
  </si>
  <si>
    <t>MEHMET EMİN SAİL</t>
  </si>
  <si>
    <t>BAYRAM KILDACI</t>
  </si>
  <si>
    <t>İSA TAPAR</t>
  </si>
  <si>
    <t>ÖMER ÇAKAL</t>
  </si>
  <si>
    <t>CUMA BARAK</t>
  </si>
  <si>
    <t>MEHMET BARAK</t>
  </si>
  <si>
    <t>HATAY</t>
  </si>
  <si>
    <t>ALİ İSMAİL ÇİÇEK</t>
  </si>
  <si>
    <t>MEHMET ÖMEROĞLU</t>
  </si>
  <si>
    <t>MUSTAFA TUNA</t>
  </si>
  <si>
    <t>YUSUF GÜNEŞ</t>
  </si>
  <si>
    <t>FIRAT DURSUN</t>
  </si>
  <si>
    <t>SİVAS</t>
  </si>
  <si>
    <t>MEHMET CAMCI</t>
  </si>
  <si>
    <t>RESUL EKREM AVCI</t>
  </si>
  <si>
    <t>ÜMİT YILDIRIM</t>
  </si>
  <si>
    <t>OSMAN GÖKÇE</t>
  </si>
  <si>
    <t>ADANA</t>
  </si>
  <si>
    <t>NURİ ALTUNTAŞ</t>
  </si>
  <si>
    <t>HACI HÜSEYİN ŞENYİĞİT</t>
  </si>
  <si>
    <t>MEHMET GÖKER</t>
  </si>
  <si>
    <t>HAMMAYOON NOUR MAMED</t>
  </si>
  <si>
    <t>GAZİANTEP</t>
  </si>
  <si>
    <t>MUSTAFA BAKIR</t>
  </si>
  <si>
    <t>SONER ÖĞÜT</t>
  </si>
  <si>
    <t>SALİH YILMAZ</t>
  </si>
  <si>
    <t>KAHRAMANMARAŞ</t>
  </si>
  <si>
    <t>KAYSERİ</t>
  </si>
  <si>
    <t>YILDIZ ERKEKLER (2001 /2002)</t>
  </si>
  <si>
    <t>MUTTALİP URAL</t>
  </si>
  <si>
    <t>MERSİN</t>
  </si>
  <si>
    <t>CENGİZ ORHAN</t>
  </si>
  <si>
    <t>KEREM BELTEKİN</t>
  </si>
  <si>
    <t>HASAN KARAKILIÇ</t>
  </si>
  <si>
    <t>YUSUF AKÇAMUZ</t>
  </si>
  <si>
    <t>İBRAHİM SADE</t>
  </si>
  <si>
    <t>DOĞAN ÖZKAN</t>
  </si>
  <si>
    <t>SÜREYYA KOCAOĞLU</t>
  </si>
  <si>
    <t>DNF</t>
  </si>
  <si>
    <t xml:space="preserve"> </t>
  </si>
  <si>
    <t>Kayseri Atletizm İl Temsilciliği</t>
  </si>
  <si>
    <t/>
  </si>
  <si>
    <t>-</t>
  </si>
  <si>
    <t>DQ</t>
  </si>
  <si>
    <t>Kayseri-ATLETİZM GELİŞTİRME GRUP YARIŞMALARI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</si>
</sst>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41F]d\ mmmm\ yyyy\ h:mm;@"/>
    <numFmt numFmtId="167" formatCode="00\:00"/>
    <numFmt numFmtId="168" formatCode="0\:00"/>
  </numFmts>
  <fonts count="64" x14ac:knownFonts="1">
    <font>
      <sz val="10"/>
      <name val="Arial Tur"/>
      <charset val="162"/>
    </font>
    <font>
      <sz val="11"/>
      <color theme="1"/>
      <name val="Calibri"/>
      <family val="2"/>
      <charset val="162"/>
      <scheme val="minor"/>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b/>
      <i/>
      <sz val="12"/>
      <name val="Cambria"/>
      <family val="1"/>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sz val="10"/>
      <color theme="0"/>
      <name val="Cambria"/>
      <family val="1"/>
      <charset val="162"/>
      <scheme val="major"/>
    </font>
    <font>
      <b/>
      <sz val="10"/>
      <name val="Cambria"/>
      <family val="1"/>
      <charset val="162"/>
      <scheme val="major"/>
    </font>
    <font>
      <b/>
      <sz val="8"/>
      <name val="Cambria"/>
      <family val="1"/>
      <charset val="162"/>
      <scheme val="major"/>
    </font>
    <font>
      <b/>
      <sz val="9"/>
      <color rgb="FFFF000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
      <sz val="10"/>
      <name val="Cambria"/>
      <family val="1"/>
      <charset val="162"/>
    </font>
    <font>
      <sz val="11"/>
      <name val="Cambria"/>
      <family val="1"/>
      <charset val="162"/>
    </font>
    <font>
      <sz val="10"/>
      <color rgb="FFFF0000"/>
      <name val="Cambria"/>
      <family val="1"/>
      <charset val="162"/>
    </font>
    <font>
      <sz val="10"/>
      <color rgb="FFFF0000"/>
      <name val="Cambria"/>
      <family val="1"/>
      <charset val="162"/>
      <scheme val="major"/>
    </font>
    <font>
      <b/>
      <sz val="10"/>
      <color theme="9" tint="0.79998168889431442"/>
      <name val="Cambria"/>
      <family val="1"/>
      <charset val="162"/>
      <scheme val="major"/>
    </font>
    <font>
      <sz val="11"/>
      <name val="Cambria"/>
      <family val="1"/>
      <charset val="162"/>
      <scheme val="maj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EBFFFF"/>
        <bgColor indexed="64"/>
      </patternFill>
    </fill>
    <fill>
      <patternFill patternType="solid">
        <fgColor theme="0"/>
        <bgColor indexed="64"/>
      </patternFill>
    </fill>
    <fill>
      <patternFill patternType="solid">
        <fgColor rgb="FFFFFF0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
      <patternFill patternType="solid">
        <fgColor rgb="FFFFFFCC"/>
        <bgColor indexed="64"/>
      </patternFill>
    </fill>
    <fill>
      <patternFill patternType="solid">
        <fgColor theme="8" tint="0.59999389629810485"/>
        <bgColor indexed="64"/>
      </patternFill>
    </fill>
    <fill>
      <patternFill patternType="solid">
        <fgColor indexed="26"/>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6" borderId="5" applyNumberFormat="0" applyAlignment="0" applyProtection="0"/>
    <xf numFmtId="0" fontId="14" fillId="7" borderId="6" applyNumberFormat="0" applyAlignment="0" applyProtection="0"/>
    <xf numFmtId="0" fontId="15" fillId="16" borderId="6" applyNumberFormat="0" applyAlignment="0" applyProtection="0"/>
    <xf numFmtId="0" fontId="16" fillId="17" borderId="7" applyNumberFormat="0" applyAlignment="0" applyProtection="0"/>
    <xf numFmtId="0" fontId="17" fillId="4" borderId="0" applyNumberFormat="0" applyBorder="0" applyAlignment="0" applyProtection="0"/>
    <xf numFmtId="0" fontId="18" fillId="3" borderId="0" applyNumberFormat="0" applyBorder="0" applyAlignment="0" applyProtection="0"/>
    <xf numFmtId="0" fontId="3" fillId="18" borderId="8" applyNumberFormat="0" applyFont="0" applyAlignment="0" applyProtection="0"/>
    <xf numFmtId="0" fontId="19" fillId="19" borderId="0" applyNumberFormat="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3" borderId="0" applyNumberFormat="0" applyBorder="0" applyAlignment="0" applyProtection="0"/>
    <xf numFmtId="0" fontId="2" fillId="0" borderId="0"/>
    <xf numFmtId="0" fontId="53" fillId="0" borderId="0"/>
    <xf numFmtId="0" fontId="1" fillId="0" borderId="0"/>
  </cellStyleXfs>
  <cellXfs count="201">
    <xf numFmtId="0" fontId="0" fillId="0" borderId="0" xfId="0"/>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33" fillId="0" borderId="0" xfId="0" applyFont="1" applyAlignment="1">
      <alignment horizontal="center" vertical="center"/>
    </xf>
    <xf numFmtId="0" fontId="34" fillId="24" borderId="11" xfId="0" applyFont="1" applyFill="1" applyBorder="1" applyAlignment="1" applyProtection="1">
      <alignment horizontal="center" vertical="center"/>
      <protection hidden="1"/>
    </xf>
    <xf numFmtId="0" fontId="33" fillId="24" borderId="12" xfId="0" applyFont="1" applyFill="1" applyBorder="1" applyAlignment="1" applyProtection="1">
      <alignment horizontal="left" vertical="center" shrinkToFit="1"/>
      <protection hidden="1"/>
    </xf>
    <xf numFmtId="0" fontId="33" fillId="24" borderId="12" xfId="0" applyFont="1" applyFill="1" applyBorder="1" applyAlignment="1" applyProtection="1">
      <alignment horizontal="center" vertical="center"/>
      <protection hidden="1"/>
    </xf>
    <xf numFmtId="14" fontId="33" fillId="24" borderId="12" xfId="0" applyNumberFormat="1" applyFont="1" applyFill="1" applyBorder="1" applyAlignment="1" applyProtection="1">
      <alignment horizontal="center" vertical="center"/>
      <protection hidden="1"/>
    </xf>
    <xf numFmtId="0" fontId="33" fillId="24" borderId="11" xfId="0" applyFont="1" applyFill="1" applyBorder="1" applyAlignment="1" applyProtection="1">
      <alignment horizontal="center" vertical="center"/>
      <protection hidden="1"/>
    </xf>
    <xf numFmtId="0" fontId="33" fillId="0" borderId="0" xfId="0" applyFont="1" applyFill="1" applyAlignment="1">
      <alignmen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33" fillId="0" borderId="13"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2" xfId="0" applyFont="1" applyFill="1" applyBorder="1" applyAlignment="1">
      <alignment horizontal="left" vertical="center"/>
    </xf>
    <xf numFmtId="0" fontId="33" fillId="0" borderId="12" xfId="0" applyFont="1" applyFill="1" applyBorder="1" applyAlignment="1">
      <alignment horizontal="center" vertical="center" wrapText="1"/>
    </xf>
    <xf numFmtId="14" fontId="33" fillId="0" borderId="12" xfId="0" applyNumberFormat="1" applyFont="1" applyFill="1" applyBorder="1" applyAlignment="1">
      <alignment horizontal="center" vertical="center"/>
    </xf>
    <xf numFmtId="0" fontId="33" fillId="0" borderId="14" xfId="0" applyFont="1" applyFill="1" applyBorder="1" applyAlignment="1">
      <alignment horizontal="left" vertical="center"/>
    </xf>
    <xf numFmtId="0" fontId="33" fillId="0" borderId="14" xfId="0" applyFont="1" applyFill="1" applyBorder="1" applyAlignment="1">
      <alignment horizontal="center" vertical="center" wrapText="1"/>
    </xf>
    <xf numFmtId="14" fontId="33" fillId="0" borderId="14" xfId="0" applyNumberFormat="1" applyFont="1" applyFill="1" applyBorder="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horizontal="left" vertical="center"/>
    </xf>
    <xf numFmtId="14" fontId="33" fillId="0" borderId="0" xfId="0" applyNumberFormat="1" applyFont="1" applyFill="1" applyAlignment="1">
      <alignment horizontal="center" vertical="center"/>
    </xf>
    <xf numFmtId="0" fontId="36" fillId="0" borderId="0" xfId="0" applyFont="1" applyAlignment="1">
      <alignment horizontal="center" vertical="center"/>
    </xf>
    <xf numFmtId="0" fontId="33" fillId="0" borderId="0" xfId="0" applyFont="1" applyBorder="1" applyAlignment="1" applyProtection="1">
      <alignment horizontal="center" vertical="center" wrapText="1"/>
      <protection hidden="1"/>
    </xf>
    <xf numFmtId="0" fontId="33" fillId="0" borderId="0" xfId="0" applyFont="1" applyBorder="1" applyAlignment="1" applyProtection="1">
      <alignment horizontal="center" vertical="center"/>
      <protection hidden="1"/>
    </xf>
    <xf numFmtId="0" fontId="36" fillId="0" borderId="0" xfId="0" applyFont="1" applyBorder="1" applyAlignment="1" applyProtection="1">
      <alignment horizontal="center" vertical="center" wrapText="1"/>
      <protection hidden="1"/>
    </xf>
    <xf numFmtId="0" fontId="37" fillId="24" borderId="17" xfId="0" applyFont="1" applyFill="1" applyBorder="1" applyAlignment="1" applyProtection="1">
      <alignment horizontal="center" vertical="center"/>
      <protection hidden="1"/>
    </xf>
    <xf numFmtId="0" fontId="37" fillId="24" borderId="18" xfId="0" applyFont="1" applyFill="1" applyBorder="1" applyAlignment="1" applyProtection="1">
      <alignment horizontal="center" vertical="center"/>
      <protection hidden="1"/>
    </xf>
    <xf numFmtId="0" fontId="33" fillId="27" borderId="18" xfId="0" applyFont="1" applyFill="1" applyBorder="1" applyAlignment="1" applyProtection="1">
      <alignment horizontal="left" vertical="center" shrinkToFit="1"/>
      <protection hidden="1"/>
    </xf>
    <xf numFmtId="0" fontId="33" fillId="24" borderId="19" xfId="0" applyFont="1" applyFill="1" applyBorder="1" applyAlignment="1" applyProtection="1">
      <alignment horizontal="left" vertical="center" shrinkToFit="1"/>
      <protection hidden="1"/>
    </xf>
    <xf numFmtId="0" fontId="33" fillId="24" borderId="19" xfId="0" applyFont="1" applyFill="1" applyBorder="1" applyAlignment="1" applyProtection="1">
      <alignment horizontal="center" vertical="center"/>
      <protection hidden="1"/>
    </xf>
    <xf numFmtId="0" fontId="33" fillId="24" borderId="19" xfId="0" applyNumberFormat="1" applyFont="1" applyFill="1" applyBorder="1" applyAlignment="1" applyProtection="1">
      <alignment horizontal="center" vertical="center"/>
      <protection hidden="1"/>
    </xf>
    <xf numFmtId="0" fontId="33" fillId="24" borderId="20" xfId="0" applyFont="1" applyFill="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36" fillId="0" borderId="0" xfId="0" applyFont="1" applyAlignment="1" applyProtection="1">
      <alignment horizontal="center" vertical="center"/>
      <protection hidden="1"/>
    </xf>
    <xf numFmtId="0" fontId="37" fillId="24" borderId="21" xfId="0" applyFont="1" applyFill="1" applyBorder="1" applyAlignment="1" applyProtection="1">
      <alignment horizontal="center" vertical="center"/>
      <protection hidden="1"/>
    </xf>
    <xf numFmtId="0" fontId="37" fillId="24" borderId="22" xfId="0" applyFont="1" applyFill="1" applyBorder="1" applyAlignment="1" applyProtection="1">
      <alignment horizontal="center" vertical="center"/>
      <protection hidden="1"/>
    </xf>
    <xf numFmtId="0" fontId="33" fillId="27" borderId="22" xfId="0" applyFont="1" applyFill="1" applyBorder="1" applyAlignment="1" applyProtection="1">
      <alignment horizontal="left" vertical="center" shrinkToFit="1"/>
      <protection hidden="1"/>
    </xf>
    <xf numFmtId="0" fontId="33" fillId="24" borderId="23" xfId="0" applyFont="1" applyFill="1" applyBorder="1" applyAlignment="1" applyProtection="1">
      <alignment horizontal="left" vertical="center" shrinkToFit="1"/>
      <protection hidden="1"/>
    </xf>
    <xf numFmtId="0" fontId="33" fillId="24" borderId="23" xfId="0" applyFont="1" applyFill="1" applyBorder="1" applyAlignment="1" applyProtection="1">
      <alignment horizontal="center" vertical="center"/>
      <protection hidden="1"/>
    </xf>
    <xf numFmtId="0" fontId="33" fillId="24" borderId="23" xfId="0" applyNumberFormat="1" applyFont="1" applyFill="1" applyBorder="1" applyAlignment="1" applyProtection="1">
      <alignment horizontal="center" vertical="center"/>
      <protection hidden="1"/>
    </xf>
    <xf numFmtId="0" fontId="33" fillId="24" borderId="24" xfId="0" applyFont="1" applyFill="1" applyBorder="1"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37" fillId="0" borderId="0" xfId="0" applyFont="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165" fontId="39" fillId="26" borderId="25" xfId="0" applyNumberFormat="1" applyFont="1" applyFill="1" applyBorder="1" applyAlignment="1">
      <alignment vertical="center"/>
    </xf>
    <xf numFmtId="0" fontId="37" fillId="25" borderId="26" xfId="0" applyFont="1" applyFill="1" applyBorder="1" applyAlignment="1" applyProtection="1">
      <alignment horizontal="center" vertical="center" wrapText="1"/>
      <protection hidden="1"/>
    </xf>
    <xf numFmtId="0" fontId="40" fillId="24" borderId="22" xfId="0" applyFont="1" applyFill="1" applyBorder="1" applyAlignment="1" applyProtection="1">
      <alignment horizontal="center" vertical="center"/>
      <protection hidden="1"/>
    </xf>
    <xf numFmtId="0" fontId="41" fillId="26" borderId="25" xfId="0" applyFont="1" applyFill="1" applyBorder="1" applyAlignment="1">
      <alignment vertical="center"/>
    </xf>
    <xf numFmtId="0" fontId="41" fillId="26" borderId="25" xfId="0" applyFont="1" applyFill="1" applyBorder="1" applyAlignment="1" applyProtection="1">
      <alignment vertical="center"/>
      <protection hidden="1"/>
    </xf>
    <xf numFmtId="165" fontId="35" fillId="26" borderId="25" xfId="0" applyNumberFormat="1" applyFont="1" applyFill="1" applyBorder="1" applyAlignment="1" applyProtection="1">
      <alignment vertical="center"/>
      <protection hidden="1"/>
    </xf>
    <xf numFmtId="0" fontId="33" fillId="24" borderId="20" xfId="0" applyNumberFormat="1" applyFont="1" applyFill="1" applyBorder="1" applyAlignment="1" applyProtection="1">
      <alignment horizontal="center" vertical="center"/>
      <protection hidden="1"/>
    </xf>
    <xf numFmtId="0" fontId="33" fillId="24" borderId="24" xfId="0" applyNumberFormat="1" applyFont="1" applyFill="1" applyBorder="1" applyAlignment="1" applyProtection="1">
      <alignment horizontal="center" vertical="center"/>
      <protection hidden="1"/>
    </xf>
    <xf numFmtId="0" fontId="40" fillId="24" borderId="21" xfId="0" applyFont="1" applyFill="1" applyBorder="1" applyAlignment="1" applyProtection="1">
      <alignment horizontal="center" vertical="center"/>
      <protection hidden="1"/>
    </xf>
    <xf numFmtId="0" fontId="33" fillId="0" borderId="0" xfId="0" applyFont="1" applyAlignment="1" applyProtection="1">
      <alignment vertical="center"/>
      <protection hidden="1"/>
    </xf>
    <xf numFmtId="164" fontId="33" fillId="0" borderId="0" xfId="0" applyNumberFormat="1" applyFont="1" applyAlignment="1" applyProtection="1">
      <alignment vertical="center"/>
      <protection hidden="1"/>
    </xf>
    <xf numFmtId="165" fontId="35" fillId="26" borderId="25" xfId="0" applyNumberFormat="1" applyFont="1" applyFill="1" applyBorder="1" applyAlignment="1" applyProtection="1">
      <alignment horizontal="center" vertical="center"/>
      <protection hidden="1"/>
    </xf>
    <xf numFmtId="0" fontId="33" fillId="0" borderId="0" xfId="0" applyFont="1" applyBorder="1" applyAlignment="1" applyProtection="1">
      <alignment vertical="center" wrapText="1"/>
      <protection hidden="1"/>
    </xf>
    <xf numFmtId="0" fontId="33" fillId="0" borderId="0" xfId="0" applyFont="1" applyBorder="1" applyProtection="1">
      <protection hidden="1"/>
    </xf>
    <xf numFmtId="0" fontId="33" fillId="0" borderId="0" xfId="0" applyFont="1" applyAlignment="1" applyProtection="1">
      <alignment horizontal="left" vertical="center"/>
      <protection hidden="1"/>
    </xf>
    <xf numFmtId="0" fontId="24" fillId="29" borderId="30" xfId="0" applyFont="1" applyFill="1" applyBorder="1" applyAlignment="1" applyProtection="1">
      <alignment vertical="center"/>
      <protection hidden="1"/>
    </xf>
    <xf numFmtId="0" fontId="24" fillId="29" borderId="0" xfId="0" applyFont="1" applyFill="1" applyBorder="1" applyAlignment="1" applyProtection="1">
      <alignment vertical="center"/>
      <protection hidden="1"/>
    </xf>
    <xf numFmtId="0" fontId="24" fillId="29" borderId="31" xfId="0" applyFont="1" applyFill="1" applyBorder="1" applyAlignment="1" applyProtection="1">
      <alignment vertical="center"/>
      <protection hidden="1"/>
    </xf>
    <xf numFmtId="0" fontId="42" fillId="29" borderId="30" xfId="0" applyFont="1" applyFill="1" applyBorder="1" applyAlignment="1" applyProtection="1">
      <alignment vertical="center"/>
      <protection hidden="1"/>
    </xf>
    <xf numFmtId="0" fontId="43" fillId="29" borderId="0" xfId="0" applyFont="1" applyFill="1" applyBorder="1" applyAlignment="1" applyProtection="1">
      <alignment horizontal="center" vertical="center"/>
      <protection hidden="1"/>
    </xf>
    <xf numFmtId="0" fontId="42" fillId="29" borderId="31" xfId="0" applyFont="1" applyFill="1" applyBorder="1" applyAlignment="1" applyProtection="1">
      <alignment vertical="center"/>
      <protection hidden="1"/>
    </xf>
    <xf numFmtId="0" fontId="24" fillId="29" borderId="0" xfId="0" applyFont="1" applyFill="1" applyBorder="1" applyAlignment="1" applyProtection="1">
      <alignment horizontal="center" vertical="center"/>
      <protection hidden="1"/>
    </xf>
    <xf numFmtId="0" fontId="24" fillId="29" borderId="32" xfId="0" applyFont="1" applyFill="1" applyBorder="1" applyAlignment="1" applyProtection="1">
      <alignment vertical="center"/>
      <protection hidden="1"/>
    </xf>
    <xf numFmtId="0" fontId="24" fillId="29" borderId="33" xfId="0" applyFont="1" applyFill="1" applyBorder="1" applyAlignment="1" applyProtection="1">
      <alignment vertical="center"/>
      <protection hidden="1"/>
    </xf>
    <xf numFmtId="0" fontId="24" fillId="29" borderId="34" xfId="0" applyFont="1" applyFill="1" applyBorder="1" applyAlignment="1" applyProtection="1">
      <alignment vertical="center"/>
      <protection hidden="1"/>
    </xf>
    <xf numFmtId="0" fontId="23" fillId="0" borderId="0" xfId="0" applyFont="1" applyFill="1" applyProtection="1">
      <protection hidden="1"/>
    </xf>
    <xf numFmtId="0" fontId="23" fillId="0" borderId="0" xfId="0" applyFont="1" applyFill="1" applyAlignment="1" applyProtection="1">
      <protection hidden="1"/>
    </xf>
    <xf numFmtId="165" fontId="23" fillId="0" borderId="0" xfId="0" applyNumberFormat="1" applyFont="1" applyFill="1" applyAlignment="1" applyProtection="1">
      <protection hidden="1"/>
    </xf>
    <xf numFmtId="0" fontId="23" fillId="0" borderId="0" xfId="0" applyFont="1" applyFill="1" applyAlignment="1" applyProtection="1">
      <alignment vertical="center"/>
      <protection hidden="1"/>
    </xf>
    <xf numFmtId="0" fontId="44" fillId="30" borderId="30" xfId="0" applyFont="1" applyFill="1" applyBorder="1" applyAlignment="1" applyProtection="1">
      <alignment horizontal="right" vertical="center" wrapText="1"/>
      <protection hidden="1"/>
    </xf>
    <xf numFmtId="0" fontId="44" fillId="30" borderId="30" xfId="0" applyFont="1" applyFill="1" applyBorder="1" applyAlignment="1" applyProtection="1">
      <alignment horizontal="right" vertical="center"/>
      <protection hidden="1"/>
    </xf>
    <xf numFmtId="0" fontId="44" fillId="30" borderId="32" xfId="0" applyFont="1" applyFill="1" applyBorder="1" applyAlignment="1" applyProtection="1">
      <alignment horizontal="right" vertical="center" wrapText="1"/>
      <protection hidden="1"/>
    </xf>
    <xf numFmtId="0" fontId="45" fillId="29" borderId="30" xfId="0" applyFont="1" applyFill="1" applyBorder="1" applyAlignment="1" applyProtection="1">
      <alignment horizontal="right" vertical="center" wrapText="1"/>
      <protection hidden="1"/>
    </xf>
    <xf numFmtId="165" fontId="46" fillId="29" borderId="0" xfId="0" applyNumberFormat="1" applyFont="1" applyFill="1" applyBorder="1" applyAlignment="1" applyProtection="1">
      <alignment horizontal="left" vertical="center" wrapText="1"/>
      <protection hidden="1"/>
    </xf>
    <xf numFmtId="165" fontId="46" fillId="29" borderId="31" xfId="0" applyNumberFormat="1" applyFont="1" applyFill="1" applyBorder="1" applyAlignment="1" applyProtection="1">
      <alignment horizontal="left" vertical="center" wrapText="1"/>
      <protection hidden="1"/>
    </xf>
    <xf numFmtId="0" fontId="25" fillId="29" borderId="35" xfId="0" applyFont="1" applyFill="1" applyBorder="1" applyAlignment="1" applyProtection="1">
      <alignment horizontal="left" vertical="center"/>
      <protection hidden="1"/>
    </xf>
    <xf numFmtId="0" fontId="25" fillId="29" borderId="36" xfId="0" applyFont="1" applyFill="1" applyBorder="1" applyAlignment="1" applyProtection="1">
      <alignment vertical="center" wrapText="1"/>
      <protection hidden="1"/>
    </xf>
    <xf numFmtId="0" fontId="26" fillId="29" borderId="37" xfId="0" applyFont="1" applyFill="1" applyBorder="1" applyAlignment="1" applyProtection="1">
      <alignment vertical="center"/>
      <protection hidden="1"/>
    </xf>
    <xf numFmtId="0" fontId="40" fillId="28" borderId="21" xfId="0" quotePrefix="1" applyFont="1" applyFill="1" applyBorder="1" applyAlignment="1" applyProtection="1">
      <alignment horizontal="center" vertical="center"/>
      <protection locked="0"/>
    </xf>
    <xf numFmtId="0" fontId="0" fillId="0" borderId="0" xfId="0" quotePrefix="1"/>
    <xf numFmtId="166" fontId="0" fillId="0" borderId="0" xfId="0" quotePrefix="1" applyNumberFormat="1"/>
    <xf numFmtId="0" fontId="54" fillId="0" borderId="0" xfId="43" quotePrefix="1" applyFont="1"/>
    <xf numFmtId="0" fontId="54" fillId="0" borderId="0" xfId="0" quotePrefix="1" applyFont="1"/>
    <xf numFmtId="0" fontId="55" fillId="0" borderId="0" xfId="0" applyFont="1" applyFill="1" applyAlignment="1">
      <alignment vertical="center"/>
    </xf>
    <xf numFmtId="0" fontId="56" fillId="0" borderId="0" xfId="43" applyFont="1" applyFill="1" applyBorder="1" applyAlignment="1">
      <alignment horizontal="right" wrapText="1"/>
    </xf>
    <xf numFmtId="0" fontId="57" fillId="0" borderId="0" xfId="43" quotePrefix="1" applyFont="1"/>
    <xf numFmtId="0" fontId="57" fillId="0" borderId="0" xfId="0" quotePrefix="1" applyFont="1"/>
    <xf numFmtId="0" fontId="33" fillId="24" borderId="44" xfId="0" applyFont="1" applyFill="1" applyBorder="1" applyAlignment="1" applyProtection="1">
      <alignment horizontal="center" vertical="center"/>
      <protection hidden="1"/>
    </xf>
    <xf numFmtId="0" fontId="33" fillId="24" borderId="45" xfId="0" applyFont="1" applyFill="1" applyBorder="1" applyAlignment="1" applyProtection="1">
      <alignment horizontal="center" vertical="center"/>
      <protection hidden="1"/>
    </xf>
    <xf numFmtId="1" fontId="40" fillId="24" borderId="22" xfId="0" quotePrefix="1" applyNumberFormat="1" applyFont="1" applyFill="1" applyBorder="1" applyAlignment="1" applyProtection="1">
      <alignment horizontal="center" vertical="center"/>
      <protection hidden="1"/>
    </xf>
    <xf numFmtId="0" fontId="33" fillId="24" borderId="44" xfId="0" applyNumberFormat="1" applyFont="1" applyFill="1" applyBorder="1" applyAlignment="1" applyProtection="1">
      <alignment horizontal="center" vertical="center"/>
      <protection hidden="1"/>
    </xf>
    <xf numFmtId="0" fontId="33" fillId="24" borderId="45" xfId="0" applyNumberFormat="1" applyFont="1" applyFill="1" applyBorder="1" applyAlignment="1" applyProtection="1">
      <alignment horizontal="center" vertical="center"/>
      <protection hidden="1"/>
    </xf>
    <xf numFmtId="0" fontId="40" fillId="24" borderId="22" xfId="0" quotePrefix="1" applyFont="1" applyFill="1" applyBorder="1" applyAlignment="1" applyProtection="1">
      <alignment horizontal="center" vertical="center"/>
      <protection hidden="1"/>
    </xf>
    <xf numFmtId="165" fontId="52" fillId="26" borderId="0" xfId="0" applyNumberFormat="1" applyFont="1" applyFill="1" applyAlignment="1" applyProtection="1">
      <alignment vertical="center" wrapText="1"/>
      <protection hidden="1"/>
    </xf>
    <xf numFmtId="0" fontId="33" fillId="0" borderId="47" xfId="0" applyFont="1" applyFill="1" applyBorder="1" applyAlignment="1">
      <alignment horizontal="left" vertical="center"/>
    </xf>
    <xf numFmtId="0" fontId="33" fillId="0" borderId="47" xfId="0" applyFont="1" applyFill="1" applyBorder="1" applyAlignment="1">
      <alignment horizontal="center" vertical="center"/>
    </xf>
    <xf numFmtId="14" fontId="33" fillId="0" borderId="47" xfId="0" applyNumberFormat="1" applyFont="1" applyFill="1" applyBorder="1" applyAlignment="1">
      <alignment horizontal="center" vertical="center"/>
    </xf>
    <xf numFmtId="166" fontId="47" fillId="30" borderId="39" xfId="0" applyNumberFormat="1" applyFont="1" applyFill="1" applyBorder="1" applyAlignment="1" applyProtection="1">
      <alignment vertical="center" wrapText="1"/>
      <protection locked="0"/>
    </xf>
    <xf numFmtId="0" fontId="47" fillId="30" borderId="38" xfId="0" applyNumberFormat="1" applyFont="1" applyFill="1" applyBorder="1" applyAlignment="1" applyProtection="1">
      <alignment horizontal="left" vertical="center" wrapText="1"/>
      <protection locked="0"/>
    </xf>
    <xf numFmtId="167" fontId="33" fillId="0" borderId="0" xfId="0" applyNumberFormat="1" applyFont="1" applyAlignment="1" applyProtection="1">
      <alignment horizontal="center" vertical="center" wrapText="1"/>
      <protection hidden="1"/>
    </xf>
    <xf numFmtId="0" fontId="35" fillId="0" borderId="46"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48" xfId="0" applyFont="1" applyFill="1" applyBorder="1" applyAlignment="1">
      <alignment horizontal="center" vertical="center"/>
    </xf>
    <xf numFmtId="168" fontId="33" fillId="0" borderId="0" xfId="0" applyNumberFormat="1" applyFont="1" applyAlignment="1" applyProtection="1">
      <alignment horizontal="center" vertical="center"/>
      <protection hidden="1"/>
    </xf>
    <xf numFmtId="0" fontId="40" fillId="24" borderId="45" xfId="0" applyFont="1" applyFill="1" applyBorder="1" applyAlignment="1" applyProtection="1">
      <alignment horizontal="center" vertical="center"/>
      <protection hidden="1"/>
    </xf>
    <xf numFmtId="168" fontId="33" fillId="0" borderId="0" xfId="0" applyNumberFormat="1" applyFont="1" applyAlignment="1" applyProtection="1">
      <alignment horizontal="center" vertical="center" wrapText="1"/>
      <protection hidden="1"/>
    </xf>
    <xf numFmtId="168" fontId="52" fillId="26" borderId="0" xfId="0" applyNumberFormat="1" applyFont="1" applyFill="1" applyAlignment="1" applyProtection="1">
      <alignment vertical="center" wrapText="1"/>
      <protection hidden="1"/>
    </xf>
    <xf numFmtId="0" fontId="33" fillId="28" borderId="0" xfId="0" applyFont="1" applyFill="1" applyAlignment="1" applyProtection="1">
      <alignment horizontal="center" vertical="center" wrapText="1"/>
      <protection hidden="1"/>
    </xf>
    <xf numFmtId="1" fontId="35" fillId="28" borderId="23" xfId="0" applyNumberFormat="1" applyFont="1" applyFill="1" applyBorder="1" applyAlignment="1" applyProtection="1">
      <alignment horizontal="center" vertical="center"/>
      <protection locked="0"/>
    </xf>
    <xf numFmtId="0" fontId="40" fillId="27" borderId="21" xfId="0" applyFont="1" applyFill="1" applyBorder="1" applyAlignment="1" applyProtection="1">
      <alignment horizontal="center" vertical="center"/>
      <protection hidden="1"/>
    </xf>
    <xf numFmtId="0" fontId="37" fillId="24" borderId="50" xfId="0" applyFont="1" applyFill="1" applyBorder="1" applyAlignment="1" applyProtection="1">
      <alignment horizontal="center" vertical="center"/>
      <protection hidden="1"/>
    </xf>
    <xf numFmtId="0" fontId="33" fillId="27" borderId="51" xfId="0" applyFont="1" applyFill="1" applyBorder="1" applyAlignment="1" applyProtection="1">
      <alignment horizontal="left" vertical="center" shrinkToFit="1"/>
      <protection hidden="1"/>
    </xf>
    <xf numFmtId="0" fontId="33" fillId="24" borderId="52" xfId="0" applyFont="1" applyFill="1" applyBorder="1" applyAlignment="1" applyProtection="1">
      <alignment horizontal="left" vertical="center" shrinkToFit="1"/>
      <protection hidden="1"/>
    </xf>
    <xf numFmtId="0" fontId="33" fillId="24" borderId="52" xfId="0" applyFont="1" applyFill="1" applyBorder="1" applyAlignment="1" applyProtection="1">
      <alignment horizontal="center" vertical="center"/>
      <protection hidden="1"/>
    </xf>
    <xf numFmtId="0" fontId="33" fillId="24" borderId="53" xfId="0" applyFont="1" applyFill="1" applyBorder="1" applyAlignment="1" applyProtection="1">
      <alignment horizontal="center" vertical="center"/>
      <protection hidden="1"/>
    </xf>
    <xf numFmtId="0" fontId="33" fillId="24" borderId="54" xfId="0" applyFont="1" applyFill="1" applyBorder="1" applyAlignment="1" applyProtection="1">
      <alignment horizontal="center" vertical="center"/>
      <protection hidden="1"/>
    </xf>
    <xf numFmtId="0" fontId="37" fillId="24" borderId="55" xfId="0" applyFont="1" applyFill="1" applyBorder="1" applyAlignment="1" applyProtection="1">
      <alignment horizontal="center" vertical="center"/>
      <protection hidden="1"/>
    </xf>
    <xf numFmtId="0" fontId="35" fillId="32" borderId="12" xfId="0" applyFont="1" applyFill="1" applyBorder="1" applyAlignment="1" applyProtection="1">
      <alignment horizontal="center" vertical="center"/>
      <protection locked="0"/>
    </xf>
    <xf numFmtId="1" fontId="35" fillId="24" borderId="19" xfId="0" applyNumberFormat="1" applyFont="1" applyFill="1" applyBorder="1" applyAlignment="1" applyProtection="1">
      <alignment horizontal="center" vertical="center"/>
      <protection hidden="1"/>
    </xf>
    <xf numFmtId="1" fontId="35" fillId="24" borderId="23" xfId="0" applyNumberFormat="1" applyFont="1" applyFill="1" applyBorder="1" applyAlignment="1" applyProtection="1">
      <alignment horizontal="center" vertical="center"/>
      <protection hidden="1"/>
    </xf>
    <xf numFmtId="1" fontId="35" fillId="24" borderId="52" xfId="0" applyNumberFormat="1" applyFont="1" applyFill="1" applyBorder="1" applyAlignment="1" applyProtection="1">
      <alignment horizontal="center" vertical="center"/>
      <protection hidden="1"/>
    </xf>
    <xf numFmtId="168" fontId="37" fillId="32" borderId="12" xfId="0" applyNumberFormat="1" applyFont="1" applyFill="1" applyBorder="1" applyAlignment="1" applyProtection="1">
      <alignment horizontal="center" vertical="center"/>
      <protection locked="0"/>
    </xf>
    <xf numFmtId="167" fontId="37" fillId="24" borderId="19" xfId="0" applyNumberFormat="1" applyFont="1" applyFill="1" applyBorder="1" applyAlignment="1" applyProtection="1">
      <alignment horizontal="center" vertical="center"/>
      <protection hidden="1"/>
    </xf>
    <xf numFmtId="167" fontId="37" fillId="24" borderId="23" xfId="0" applyNumberFormat="1" applyFont="1" applyFill="1" applyBorder="1" applyAlignment="1" applyProtection="1">
      <alignment horizontal="center" vertical="center"/>
      <protection hidden="1"/>
    </xf>
    <xf numFmtId="168" fontId="37" fillId="24" borderId="19" xfId="0" applyNumberFormat="1" applyFont="1" applyFill="1" applyBorder="1" applyAlignment="1" applyProtection="1">
      <alignment horizontal="center" vertical="center"/>
      <protection hidden="1"/>
    </xf>
    <xf numFmtId="168" fontId="37" fillId="24" borderId="23" xfId="0" applyNumberFormat="1" applyFont="1" applyFill="1" applyBorder="1" applyAlignment="1" applyProtection="1">
      <alignment horizontal="center" vertical="center"/>
      <protection hidden="1"/>
    </xf>
    <xf numFmtId="168" fontId="37" fillId="24" borderId="52" xfId="0" applyNumberFormat="1" applyFont="1" applyFill="1" applyBorder="1" applyAlignment="1" applyProtection="1">
      <alignment horizontal="center" vertical="center"/>
      <protection hidden="1"/>
    </xf>
    <xf numFmtId="0" fontId="37" fillId="33" borderId="26" xfId="0" applyFont="1" applyFill="1" applyBorder="1" applyAlignment="1" applyProtection="1">
      <alignment horizontal="center" vertical="center" wrapText="1"/>
      <protection hidden="1"/>
    </xf>
    <xf numFmtId="0" fontId="37" fillId="33" borderId="15" xfId="0" applyFont="1" applyFill="1" applyBorder="1" applyAlignment="1" applyProtection="1">
      <alignment horizontal="center" vertical="center" wrapText="1"/>
      <protection hidden="1"/>
    </xf>
    <xf numFmtId="14" fontId="37" fillId="33" borderId="15" xfId="0" applyNumberFormat="1" applyFont="1" applyFill="1" applyBorder="1" applyAlignment="1" applyProtection="1">
      <alignment horizontal="center" vertical="center" wrapText="1"/>
      <protection locked="0"/>
    </xf>
    <xf numFmtId="167" fontId="37" fillId="33" borderId="15" xfId="0" applyNumberFormat="1" applyFont="1" applyFill="1" applyBorder="1" applyAlignment="1" applyProtection="1">
      <alignment horizontal="center" vertical="center" wrapText="1"/>
      <protection hidden="1"/>
    </xf>
    <xf numFmtId="0" fontId="38" fillId="33" borderId="16" xfId="0" applyFont="1" applyFill="1" applyBorder="1" applyAlignment="1" applyProtection="1">
      <alignment horizontal="center" vertical="center" wrapText="1"/>
      <protection hidden="1"/>
    </xf>
    <xf numFmtId="0" fontId="38" fillId="33" borderId="43" xfId="0" applyFont="1" applyFill="1" applyBorder="1" applyAlignment="1" applyProtection="1">
      <alignment horizontal="center" vertical="center" textRotation="90" wrapText="1"/>
      <protection hidden="1"/>
    </xf>
    <xf numFmtId="0" fontId="37" fillId="33" borderId="10" xfId="0" applyFont="1" applyFill="1" applyBorder="1" applyAlignment="1" applyProtection="1">
      <alignment horizontal="center" vertical="center" wrapText="1"/>
      <protection hidden="1"/>
    </xf>
    <xf numFmtId="0" fontId="37" fillId="33" borderId="29" xfId="0" applyFont="1" applyFill="1" applyBorder="1" applyAlignment="1" applyProtection="1">
      <alignment horizontal="center" vertical="center" wrapText="1"/>
      <protection hidden="1"/>
    </xf>
    <xf numFmtId="14" fontId="37" fillId="33" borderId="29" xfId="0" applyNumberFormat="1" applyFont="1" applyFill="1" applyBorder="1" applyAlignment="1" applyProtection="1">
      <alignment horizontal="center" vertical="center" wrapText="1"/>
      <protection hidden="1"/>
    </xf>
    <xf numFmtId="168" fontId="37" fillId="33" borderId="29" xfId="0" applyNumberFormat="1" applyFont="1" applyFill="1" applyBorder="1" applyAlignment="1" applyProtection="1">
      <alignment horizontal="center" vertical="center" wrapText="1"/>
      <protection hidden="1"/>
    </xf>
    <xf numFmtId="0" fontId="37" fillId="33" borderId="27" xfId="0" applyFont="1" applyFill="1" applyBorder="1" applyAlignment="1">
      <alignment horizontal="center" vertical="center" wrapText="1"/>
    </xf>
    <xf numFmtId="0" fontId="37" fillId="33" borderId="28" xfId="0" applyFont="1" applyFill="1" applyBorder="1" applyAlignment="1">
      <alignment horizontal="center" vertical="center" wrapText="1"/>
    </xf>
    <xf numFmtId="14" fontId="37" fillId="33" borderId="27" xfId="0" applyNumberFormat="1" applyFont="1" applyFill="1" applyBorder="1" applyAlignment="1">
      <alignment horizontal="center" vertical="center" wrapText="1"/>
    </xf>
    <xf numFmtId="14" fontId="37" fillId="33" borderId="15" xfId="0" applyNumberFormat="1" applyFont="1" applyFill="1" applyBorder="1" applyAlignment="1" applyProtection="1">
      <alignment horizontal="center" vertical="center" wrapText="1"/>
      <protection hidden="1"/>
    </xf>
    <xf numFmtId="168" fontId="37" fillId="33" borderId="15" xfId="0" applyNumberFormat="1" applyFont="1" applyFill="1" applyBorder="1" applyAlignment="1" applyProtection="1">
      <alignment horizontal="center" vertical="center" wrapText="1"/>
      <protection hidden="1"/>
    </xf>
    <xf numFmtId="0" fontId="37" fillId="33" borderId="16" xfId="0" applyFont="1" applyFill="1" applyBorder="1" applyAlignment="1" applyProtection="1">
      <alignment horizontal="center" vertical="center" wrapText="1"/>
      <protection hidden="1"/>
    </xf>
    <xf numFmtId="0" fontId="37" fillId="33" borderId="43" xfId="0" applyFont="1" applyFill="1" applyBorder="1" applyAlignment="1" applyProtection="1">
      <alignment horizontal="center" vertical="center" wrapText="1"/>
      <protection hidden="1"/>
    </xf>
    <xf numFmtId="0" fontId="37" fillId="33" borderId="43" xfId="0" applyFont="1" applyFill="1" applyBorder="1" applyAlignment="1" applyProtection="1">
      <alignment horizontal="center" vertical="center" textRotation="90" wrapText="1"/>
      <protection hidden="1"/>
    </xf>
    <xf numFmtId="0" fontId="33" fillId="24" borderId="44" xfId="0" applyFont="1" applyFill="1" applyBorder="1" applyAlignment="1" applyProtection="1">
      <alignment horizontal="center" vertical="center"/>
      <protection locked="0"/>
    </xf>
    <xf numFmtId="0" fontId="33" fillId="24" borderId="45" xfId="0" applyFont="1" applyFill="1" applyBorder="1" applyAlignment="1" applyProtection="1">
      <alignment horizontal="center" vertical="center"/>
      <protection locked="0"/>
    </xf>
    <xf numFmtId="0" fontId="27" fillId="33" borderId="10" xfId="0" applyFont="1" applyFill="1" applyBorder="1" applyAlignment="1">
      <alignment horizontal="center" vertical="center" wrapText="1"/>
    </xf>
    <xf numFmtId="0" fontId="35" fillId="28" borderId="49" xfId="0" applyFont="1" applyFill="1" applyBorder="1" applyAlignment="1" applyProtection="1">
      <alignment horizontal="center" vertical="center" wrapText="1"/>
      <protection locked="0"/>
    </xf>
    <xf numFmtId="14" fontId="58" fillId="0" borderId="10" xfId="0" applyNumberFormat="1" applyFont="1" applyFill="1" applyBorder="1" applyAlignment="1">
      <alignment horizontal="center" vertical="center" wrapText="1"/>
    </xf>
    <xf numFmtId="0" fontId="58" fillId="0" borderId="10" xfId="0" applyFont="1" applyFill="1" applyBorder="1" applyAlignment="1">
      <alignment horizontal="left" vertical="center"/>
    </xf>
    <xf numFmtId="167" fontId="59" fillId="34" borderId="12" xfId="0" applyNumberFormat="1" applyFont="1" applyFill="1" applyBorder="1" applyAlignment="1" applyProtection="1">
      <alignment horizontal="center" vertical="center"/>
      <protection locked="0"/>
    </xf>
    <xf numFmtId="0" fontId="60" fillId="0" borderId="10" xfId="0" applyFont="1" applyFill="1" applyBorder="1" applyAlignment="1">
      <alignment horizontal="center" vertical="center"/>
    </xf>
    <xf numFmtId="0" fontId="61" fillId="0" borderId="47" xfId="0" applyFont="1" applyFill="1" applyBorder="1" applyAlignment="1">
      <alignment horizontal="center" vertical="center"/>
    </xf>
    <xf numFmtId="0" fontId="61" fillId="0" borderId="12" xfId="0" applyFont="1" applyFill="1" applyBorder="1" applyAlignment="1">
      <alignment horizontal="center" vertical="center" wrapText="1"/>
    </xf>
    <xf numFmtId="0" fontId="61" fillId="0" borderId="14" xfId="0" applyFont="1" applyFill="1" applyBorder="1" applyAlignment="1">
      <alignment horizontal="center" vertical="center" wrapText="1"/>
    </xf>
    <xf numFmtId="165" fontId="62" fillId="26" borderId="0" xfId="0" applyNumberFormat="1" applyFont="1" applyFill="1" applyBorder="1" applyAlignment="1">
      <alignment horizontal="left" vertical="center"/>
    </xf>
    <xf numFmtId="168" fontId="63" fillId="32" borderId="12" xfId="0" applyNumberFormat="1" applyFont="1" applyFill="1" applyBorder="1" applyAlignment="1" applyProtection="1">
      <alignment horizontal="center" vertical="center"/>
      <protection locked="0"/>
    </xf>
    <xf numFmtId="0" fontId="47" fillId="30" borderId="38" xfId="0" applyFont="1" applyFill="1" applyBorder="1" applyAlignment="1" applyProtection="1">
      <alignment horizontal="left" vertical="center" wrapText="1"/>
      <protection locked="0"/>
    </xf>
    <xf numFmtId="0" fontId="47" fillId="30" borderId="39" xfId="0" applyFont="1" applyFill="1" applyBorder="1" applyAlignment="1" applyProtection="1">
      <alignment horizontal="left" vertical="center" wrapText="1"/>
      <protection locked="0"/>
    </xf>
    <xf numFmtId="166" fontId="47" fillId="30" borderId="38" xfId="0" applyNumberFormat="1" applyFont="1" applyFill="1" applyBorder="1" applyAlignment="1" applyProtection="1">
      <alignment horizontal="left" vertical="center" wrapText="1"/>
      <protection locked="0"/>
    </xf>
    <xf numFmtId="166" fontId="47" fillId="30" borderId="39" xfId="0" applyNumberFormat="1" applyFont="1" applyFill="1" applyBorder="1" applyAlignment="1" applyProtection="1">
      <alignment horizontal="left" vertical="center" wrapText="1"/>
      <protection locked="0"/>
    </xf>
    <xf numFmtId="0" fontId="22" fillId="29" borderId="40" xfId="0" applyFont="1" applyFill="1" applyBorder="1" applyAlignment="1" applyProtection="1">
      <alignment horizontal="center" wrapText="1"/>
      <protection hidden="1"/>
    </xf>
    <xf numFmtId="0" fontId="22" fillId="29" borderId="41" xfId="0" applyFont="1" applyFill="1" applyBorder="1" applyAlignment="1" applyProtection="1">
      <alignment horizontal="center" wrapText="1"/>
      <protection hidden="1"/>
    </xf>
    <xf numFmtId="0" fontId="22" fillId="29" borderId="42" xfId="0" applyFont="1" applyFill="1" applyBorder="1" applyAlignment="1" applyProtection="1">
      <alignment horizontal="center" wrapText="1"/>
      <protection hidden="1"/>
    </xf>
    <xf numFmtId="0" fontId="48" fillId="31" borderId="30" xfId="42" applyFont="1" applyFill="1" applyBorder="1" applyAlignment="1" applyProtection="1">
      <alignment horizontal="center" vertical="center" wrapText="1"/>
      <protection locked="0"/>
    </xf>
    <xf numFmtId="0" fontId="48" fillId="31" borderId="0" xfId="42" applyFont="1" applyFill="1" applyBorder="1" applyAlignment="1" applyProtection="1">
      <alignment horizontal="center" vertical="center"/>
      <protection locked="0"/>
    </xf>
    <xf numFmtId="0" fontId="48" fillId="31" borderId="31" xfId="42" applyFont="1" applyFill="1" applyBorder="1" applyAlignment="1" applyProtection="1">
      <alignment horizontal="center" vertical="center"/>
      <protection locked="0"/>
    </xf>
    <xf numFmtId="0" fontId="32" fillId="31" borderId="30" xfId="42" quotePrefix="1" applyFont="1" applyFill="1" applyBorder="1" applyAlignment="1" applyProtection="1">
      <alignment horizontal="center" vertical="center" wrapText="1"/>
      <protection locked="0"/>
    </xf>
    <xf numFmtId="0" fontId="32" fillId="31" borderId="0" xfId="42" applyFont="1" applyFill="1" applyBorder="1" applyAlignment="1" applyProtection="1">
      <alignment horizontal="center" vertical="center"/>
      <protection locked="0"/>
    </xf>
    <xf numFmtId="0" fontId="32" fillId="31" borderId="31" xfId="42" applyFont="1" applyFill="1" applyBorder="1" applyAlignment="1" applyProtection="1">
      <alignment horizontal="center" vertical="center"/>
      <protection locked="0"/>
    </xf>
    <xf numFmtId="0" fontId="43" fillId="29" borderId="30" xfId="0" applyFont="1" applyFill="1" applyBorder="1" applyAlignment="1" applyProtection="1">
      <alignment horizontal="center" vertical="center" wrapText="1"/>
      <protection hidden="1"/>
    </xf>
    <xf numFmtId="0" fontId="43" fillId="29" borderId="0" xfId="0" applyFont="1" applyFill="1" applyBorder="1" applyAlignment="1" applyProtection="1">
      <alignment horizontal="center" vertical="center"/>
      <protection hidden="1"/>
    </xf>
    <xf numFmtId="0" fontId="43" fillId="29" borderId="31" xfId="0" applyFont="1" applyFill="1" applyBorder="1" applyAlignment="1" applyProtection="1">
      <alignment horizontal="center" vertical="center"/>
      <protection hidden="1"/>
    </xf>
    <xf numFmtId="0" fontId="43" fillId="29" borderId="30" xfId="0" applyFont="1" applyFill="1" applyBorder="1" applyAlignment="1" applyProtection="1">
      <alignment horizontal="center" vertical="center"/>
      <protection hidden="1"/>
    </xf>
    <xf numFmtId="0" fontId="41" fillId="26" borderId="0" xfId="0" applyFont="1" applyFill="1" applyBorder="1" applyAlignment="1">
      <alignment horizontal="left" vertical="center"/>
    </xf>
    <xf numFmtId="0" fontId="49" fillId="26" borderId="0" xfId="0" applyFont="1" applyFill="1" applyAlignment="1">
      <alignment horizontal="center" vertical="center" wrapText="1"/>
    </xf>
    <xf numFmtId="0" fontId="49" fillId="26" borderId="0" xfId="0" applyFont="1" applyFill="1" applyAlignment="1">
      <alignment horizontal="center" vertical="center"/>
    </xf>
    <xf numFmtId="0" fontId="50" fillId="33" borderId="0" xfId="0" applyFont="1" applyFill="1" applyAlignment="1">
      <alignment horizontal="center" vertical="center" wrapText="1"/>
    </xf>
    <xf numFmtId="164" fontId="51" fillId="26" borderId="0" xfId="0" applyNumberFormat="1" applyFont="1" applyFill="1" applyAlignment="1">
      <alignment horizontal="center" vertical="center" wrapText="1"/>
    </xf>
    <xf numFmtId="166" fontId="35" fillId="26" borderId="25" xfId="0" applyNumberFormat="1" applyFont="1" applyFill="1" applyBorder="1" applyAlignment="1">
      <alignment horizontal="left" vertical="center"/>
    </xf>
    <xf numFmtId="0" fontId="41" fillId="26" borderId="0" xfId="0" applyFont="1" applyFill="1" applyBorder="1" applyAlignment="1" applyProtection="1">
      <alignment horizontal="left" vertical="center"/>
      <protection hidden="1"/>
    </xf>
    <xf numFmtId="0" fontId="40" fillId="26" borderId="0" xfId="0" applyFont="1" applyFill="1" applyAlignment="1" applyProtection="1">
      <alignment horizontal="center" vertical="center" wrapText="1"/>
      <protection hidden="1"/>
    </xf>
    <xf numFmtId="0" fontId="50" fillId="33" borderId="0" xfId="0" applyNumberFormat="1" applyFont="1" applyFill="1" applyAlignment="1" applyProtection="1">
      <alignment horizontal="center" vertical="center" wrapText="1"/>
      <protection hidden="1"/>
    </xf>
    <xf numFmtId="0" fontId="51" fillId="26" borderId="0" xfId="0" applyNumberFormat="1" applyFont="1" applyFill="1" applyAlignment="1" applyProtection="1">
      <alignment horizontal="center" vertical="center" wrapText="1"/>
      <protection hidden="1"/>
    </xf>
    <xf numFmtId="166" fontId="35" fillId="26" borderId="25" xfId="0" applyNumberFormat="1" applyFont="1" applyFill="1" applyBorder="1" applyAlignment="1" applyProtection="1">
      <alignment horizontal="center" vertical="center"/>
      <protection hidden="1"/>
    </xf>
    <xf numFmtId="166" fontId="35" fillId="26" borderId="25" xfId="0" applyNumberFormat="1" applyFont="1" applyFill="1" applyBorder="1" applyAlignment="1">
      <alignment horizontal="center" vertical="center"/>
    </xf>
    <xf numFmtId="165" fontId="52" fillId="26" borderId="0" xfId="0" applyNumberFormat="1" applyFont="1" applyFill="1" applyAlignment="1">
      <alignment horizontal="center" vertical="center" wrapText="1"/>
    </xf>
    <xf numFmtId="165" fontId="35" fillId="26" borderId="25" xfId="0" applyNumberFormat="1" applyFont="1" applyFill="1" applyBorder="1" applyAlignment="1">
      <alignment horizontal="left" vertical="center"/>
    </xf>
    <xf numFmtId="0" fontId="49" fillId="26" borderId="0" xfId="0" applyFont="1" applyFill="1" applyAlignment="1" applyProtection="1">
      <alignment horizontal="center" vertical="center" wrapText="1"/>
      <protection hidden="1"/>
    </xf>
    <xf numFmtId="0" fontId="50" fillId="33" borderId="0" xfId="0" applyFont="1" applyFill="1" applyAlignment="1" applyProtection="1">
      <alignment horizontal="center" vertical="center" wrapText="1"/>
      <protection hidden="1"/>
    </xf>
    <xf numFmtId="165" fontId="52" fillId="26" borderId="0" xfId="0" applyNumberFormat="1" applyFont="1" applyFill="1" applyAlignment="1" applyProtection="1">
      <alignment horizontal="center" vertical="center" wrapText="1"/>
      <protection hidden="1"/>
    </xf>
    <xf numFmtId="165" fontId="35" fillId="26" borderId="25" xfId="0" applyNumberFormat="1" applyFont="1" applyFill="1" applyBorder="1" applyAlignment="1" applyProtection="1">
      <alignment horizontal="center" vertical="center"/>
      <protection hidden="1"/>
    </xf>
  </cellXfs>
  <cellStyles count="45">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2 2" xfId="44"/>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2715">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1809750</xdr:colOff>
      <xdr:row>8</xdr:row>
      <xdr:rowOff>251113</xdr:rowOff>
    </xdr:from>
    <xdr:to>
      <xdr:col>2</xdr:col>
      <xdr:colOff>155863</xdr:colOff>
      <xdr:row>11</xdr:row>
      <xdr:rowOff>190500</xdr:rowOff>
    </xdr:to>
    <xdr:pic>
      <xdr:nvPicPr>
        <xdr:cNvPr id="6" name="5 Resim" descr="TUUUUUUUUU.png"/>
        <xdr:cNvPicPr>
          <a:picLocks noChangeAspect="1"/>
        </xdr:cNvPicPr>
      </xdr:nvPicPr>
      <xdr:blipFill>
        <a:blip xmlns:r="http://schemas.openxmlformats.org/officeDocument/2006/relationships" r:embed="rId1" cstate="print"/>
        <a:stretch>
          <a:fillRect/>
        </a:stretch>
      </xdr:blipFill>
      <xdr:spPr>
        <a:xfrm>
          <a:off x="1809750" y="2874818"/>
          <a:ext cx="2398568" cy="796637"/>
        </a:xfrm>
        <a:prstGeom prst="rect">
          <a:avLst/>
        </a:prstGeom>
      </xdr:spPr>
    </xdr:pic>
    <xdr:clientData/>
  </xdr:twoCellAnchor>
  <xdr:twoCellAnchor>
    <xdr:from>
      <xdr:col>1</xdr:col>
      <xdr:colOff>441613</xdr:colOff>
      <xdr:row>3</xdr:row>
      <xdr:rowOff>95250</xdr:rowOff>
    </xdr:from>
    <xdr:to>
      <xdr:col>1</xdr:col>
      <xdr:colOff>1627908</xdr:colOff>
      <xdr:row>7</xdr:row>
      <xdr:rowOff>173182</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67840" y="1160318"/>
          <a:ext cx="1186295" cy="1324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2190750</xdr:colOff>
      <xdr:row>0</xdr:row>
      <xdr:rowOff>9525</xdr:rowOff>
    </xdr:from>
    <xdr:to>
      <xdr:col>6</xdr:col>
      <xdr:colOff>28575</xdr:colOff>
      <xdr:row>0</xdr:row>
      <xdr:rowOff>368012</xdr:rowOff>
    </xdr:to>
    <xdr:pic>
      <xdr:nvPicPr>
        <xdr:cNvPr id="6" name="5 Resim" descr="TUUUUUUUUU.png"/>
        <xdr:cNvPicPr>
          <a:picLocks noChangeAspect="1"/>
        </xdr:cNvPicPr>
      </xdr:nvPicPr>
      <xdr:blipFill>
        <a:blip xmlns:r="http://schemas.openxmlformats.org/officeDocument/2006/relationships" r:embed="rId1" cstate="print"/>
        <a:stretch>
          <a:fillRect/>
        </a:stretch>
      </xdr:blipFill>
      <xdr:spPr>
        <a:xfrm>
          <a:off x="4953000" y="9525"/>
          <a:ext cx="1514475" cy="358487"/>
        </a:xfrm>
        <a:prstGeom prst="rect">
          <a:avLst/>
        </a:prstGeom>
      </xdr:spPr>
    </xdr:pic>
    <xdr:clientData/>
  </xdr:twoCellAnchor>
  <xdr:twoCellAnchor>
    <xdr:from>
      <xdr:col>0</xdr:col>
      <xdr:colOff>38100</xdr:colOff>
      <xdr:row>0</xdr:row>
      <xdr:rowOff>28575</xdr:rowOff>
    </xdr:from>
    <xdr:to>
      <xdr:col>2</xdr:col>
      <xdr:colOff>219075</xdr:colOff>
      <xdr:row>2</xdr:row>
      <xdr:rowOff>161925</xdr:rowOff>
    </xdr:to>
    <xdr:pic>
      <xdr:nvPicPr>
        <xdr:cNvPr id="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 y="285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257175</xdr:colOff>
      <xdr:row>0</xdr:row>
      <xdr:rowOff>9525</xdr:rowOff>
    </xdr:from>
    <xdr:to>
      <xdr:col>7</xdr:col>
      <xdr:colOff>466725</xdr:colOff>
      <xdr:row>0</xdr:row>
      <xdr:rowOff>368012</xdr:rowOff>
    </xdr:to>
    <xdr:pic>
      <xdr:nvPicPr>
        <xdr:cNvPr id="5" name="4 Resim" descr="TUUUUUUUUU.png"/>
        <xdr:cNvPicPr>
          <a:picLocks noChangeAspect="1"/>
        </xdr:cNvPicPr>
      </xdr:nvPicPr>
      <xdr:blipFill>
        <a:blip xmlns:r="http://schemas.openxmlformats.org/officeDocument/2006/relationships" r:embed="rId1" cstate="print"/>
        <a:stretch>
          <a:fillRect/>
        </a:stretch>
      </xdr:blipFill>
      <xdr:spPr>
        <a:xfrm>
          <a:off x="5038725" y="9525"/>
          <a:ext cx="1514475" cy="358487"/>
        </a:xfrm>
        <a:prstGeom prst="rect">
          <a:avLst/>
        </a:prstGeom>
      </xdr:spPr>
    </xdr:pic>
    <xdr:clientData/>
  </xdr:twoCellAnchor>
  <xdr:twoCellAnchor>
    <xdr:from>
      <xdr:col>0</xdr:col>
      <xdr:colOff>85725</xdr:colOff>
      <xdr:row>0</xdr:row>
      <xdr:rowOff>38100</xdr:rowOff>
    </xdr:from>
    <xdr:to>
      <xdr:col>2</xdr:col>
      <xdr:colOff>266700</xdr:colOff>
      <xdr:row>2</xdr:row>
      <xdr:rowOff>161925</xdr:rowOff>
    </xdr:to>
    <xdr:pic>
      <xdr:nvPicPr>
        <xdr:cNvPr id="7"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725" y="381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485775</xdr:colOff>
      <xdr:row>0</xdr:row>
      <xdr:rowOff>9525</xdr:rowOff>
    </xdr:from>
    <xdr:to>
      <xdr:col>15</xdr:col>
      <xdr:colOff>161925</xdr:colOff>
      <xdr:row>0</xdr:row>
      <xdr:rowOff>368012</xdr:rowOff>
    </xdr:to>
    <xdr:pic>
      <xdr:nvPicPr>
        <xdr:cNvPr id="4" name="3 Resim" descr="TUUUUUUUUU.png"/>
        <xdr:cNvPicPr>
          <a:picLocks noChangeAspect="1"/>
        </xdr:cNvPicPr>
      </xdr:nvPicPr>
      <xdr:blipFill>
        <a:blip xmlns:r="http://schemas.openxmlformats.org/officeDocument/2006/relationships" r:embed="rId1" cstate="print"/>
        <a:stretch>
          <a:fillRect/>
        </a:stretch>
      </xdr:blipFill>
      <xdr:spPr>
        <a:xfrm>
          <a:off x="5724525" y="9525"/>
          <a:ext cx="1514475" cy="358487"/>
        </a:xfrm>
        <a:prstGeom prst="rect">
          <a:avLst/>
        </a:prstGeom>
      </xdr:spPr>
    </xdr:pic>
    <xdr:clientData/>
  </xdr:twoCellAnchor>
  <xdr:twoCellAnchor>
    <xdr:from>
      <xdr:col>1</xdr:col>
      <xdr:colOff>314325</xdr:colOff>
      <xdr:row>0</xdr:row>
      <xdr:rowOff>38100</xdr:rowOff>
    </xdr:from>
    <xdr:to>
      <xdr:col>2</xdr:col>
      <xdr:colOff>628650</xdr:colOff>
      <xdr:row>3</xdr:row>
      <xdr:rowOff>9525</xdr:rowOff>
    </xdr:to>
    <xdr:pic>
      <xdr:nvPicPr>
        <xdr:cNvPr id="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 y="381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1740477</xdr:colOff>
      <xdr:row>0</xdr:row>
      <xdr:rowOff>294409</xdr:rowOff>
    </xdr:from>
    <xdr:to>
      <xdr:col>11</xdr:col>
      <xdr:colOff>116897</xdr:colOff>
      <xdr:row>2</xdr:row>
      <xdr:rowOff>72737</xdr:rowOff>
    </xdr:to>
    <xdr:pic>
      <xdr:nvPicPr>
        <xdr:cNvPr id="3" name="2 Resim" descr="TUUUUUUUUU.png"/>
        <xdr:cNvPicPr>
          <a:picLocks noChangeAspect="1"/>
        </xdr:cNvPicPr>
      </xdr:nvPicPr>
      <xdr:blipFill>
        <a:blip xmlns:r="http://schemas.openxmlformats.org/officeDocument/2006/relationships" r:embed="rId1" cstate="print"/>
        <a:stretch>
          <a:fillRect/>
        </a:stretch>
      </xdr:blipFill>
      <xdr:spPr>
        <a:xfrm>
          <a:off x="4675909" y="294409"/>
          <a:ext cx="1514475" cy="358487"/>
        </a:xfrm>
        <a:prstGeom prst="rect">
          <a:avLst/>
        </a:prstGeom>
      </xdr:spPr>
    </xdr:pic>
    <xdr:clientData/>
  </xdr:twoCellAnchor>
  <xdr:twoCellAnchor>
    <xdr:from>
      <xdr:col>0</xdr:col>
      <xdr:colOff>718705</xdr:colOff>
      <xdr:row>0</xdr:row>
      <xdr:rowOff>43296</xdr:rowOff>
    </xdr:from>
    <xdr:to>
      <xdr:col>1</xdr:col>
      <xdr:colOff>574964</xdr:colOff>
      <xdr:row>3</xdr:row>
      <xdr:rowOff>14721</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8705" y="43296"/>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199159</xdr:colOff>
      <xdr:row>0</xdr:row>
      <xdr:rowOff>25977</xdr:rowOff>
    </xdr:from>
    <xdr:to>
      <xdr:col>10</xdr:col>
      <xdr:colOff>414770</xdr:colOff>
      <xdr:row>1</xdr:row>
      <xdr:rowOff>3464</xdr:rowOff>
    </xdr:to>
    <xdr:pic>
      <xdr:nvPicPr>
        <xdr:cNvPr id="3" name="2 Resim" descr="TUUUUUUUUU.png"/>
        <xdr:cNvPicPr>
          <a:picLocks noChangeAspect="1"/>
        </xdr:cNvPicPr>
      </xdr:nvPicPr>
      <xdr:blipFill>
        <a:blip xmlns:r="http://schemas.openxmlformats.org/officeDocument/2006/relationships" r:embed="rId1" cstate="print"/>
        <a:stretch>
          <a:fillRect/>
        </a:stretch>
      </xdr:blipFill>
      <xdr:spPr>
        <a:xfrm>
          <a:off x="6286500" y="25977"/>
          <a:ext cx="1514475" cy="358487"/>
        </a:xfrm>
        <a:prstGeom prst="rect">
          <a:avLst/>
        </a:prstGeom>
      </xdr:spPr>
    </xdr:pic>
    <xdr:clientData/>
  </xdr:twoCellAnchor>
  <xdr:twoCellAnchor>
    <xdr:from>
      <xdr:col>0</xdr:col>
      <xdr:colOff>484909</xdr:colOff>
      <xdr:row>0</xdr:row>
      <xdr:rowOff>43296</xdr:rowOff>
    </xdr:from>
    <xdr:to>
      <xdr:col>1</xdr:col>
      <xdr:colOff>886691</xdr:colOff>
      <xdr:row>3</xdr:row>
      <xdr:rowOff>14721</xdr:rowOff>
    </xdr:to>
    <xdr:pic>
      <xdr:nvPicPr>
        <xdr:cNvPr id="4"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4909" y="43296"/>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E34"/>
  <sheetViews>
    <sheetView view="pageBreakPreview" topLeftCell="A13" zoomScale="110" zoomScaleSheetLayoutView="110" workbookViewId="0">
      <selection activeCell="E20" sqref="E20"/>
    </sheetView>
  </sheetViews>
  <sheetFormatPr defaultRowHeight="18" x14ac:dyDescent="0.25"/>
  <cols>
    <col min="1" max="2" width="30.42578125" style="73" customWidth="1"/>
    <col min="3" max="3" width="30.85546875" style="73" customWidth="1"/>
    <col min="4" max="12" width="6.7109375" style="73" customWidth="1"/>
    <col min="13" max="16384" width="9.140625" style="73"/>
  </cols>
  <sheetData>
    <row r="1" spans="1:5" ht="24" customHeight="1" x14ac:dyDescent="0.3">
      <c r="A1" s="170"/>
      <c r="B1" s="171"/>
      <c r="C1" s="172"/>
    </row>
    <row r="2" spans="1:5" ht="29.25" customHeight="1" x14ac:dyDescent="0.25">
      <c r="A2" s="173" t="s">
        <v>30</v>
      </c>
      <c r="B2" s="174"/>
      <c r="C2" s="175"/>
      <c r="D2" s="74"/>
      <c r="E2" s="74"/>
    </row>
    <row r="3" spans="1:5" ht="30.75" customHeight="1" x14ac:dyDescent="0.25">
      <c r="A3" s="176" t="s">
        <v>92</v>
      </c>
      <c r="B3" s="177"/>
      <c r="C3" s="178"/>
      <c r="D3" s="75"/>
      <c r="E3" s="75"/>
    </row>
    <row r="4" spans="1:5" s="76" customFormat="1" ht="24.95" customHeight="1" x14ac:dyDescent="0.2">
      <c r="A4" s="63"/>
      <c r="B4" s="64"/>
      <c r="C4" s="65"/>
    </row>
    <row r="5" spans="1:5" s="76" customFormat="1" ht="24.95" customHeight="1" x14ac:dyDescent="0.2">
      <c r="A5" s="63"/>
      <c r="B5" s="64"/>
      <c r="C5" s="65"/>
    </row>
    <row r="6" spans="1:5" s="76" customFormat="1" ht="24.95" customHeight="1" x14ac:dyDescent="0.2">
      <c r="A6" s="63"/>
      <c r="B6" s="64"/>
      <c r="C6" s="65"/>
    </row>
    <row r="7" spans="1:5" s="76" customFormat="1" ht="24.95" customHeight="1" x14ac:dyDescent="0.2">
      <c r="A7" s="63"/>
      <c r="B7" s="64"/>
      <c r="C7" s="65"/>
    </row>
    <row r="8" spans="1:5" s="76" customFormat="1" ht="24.95" customHeight="1" x14ac:dyDescent="0.2">
      <c r="A8" s="63"/>
      <c r="B8" s="64"/>
      <c r="C8" s="65"/>
    </row>
    <row r="9" spans="1:5" ht="22.5" x14ac:dyDescent="0.25">
      <c r="A9" s="63"/>
      <c r="B9" s="64"/>
      <c r="C9" s="65"/>
    </row>
    <row r="10" spans="1:5" ht="22.5" x14ac:dyDescent="0.25">
      <c r="A10" s="63"/>
      <c r="B10" s="64"/>
      <c r="C10" s="65"/>
    </row>
    <row r="11" spans="1:5" ht="22.5" x14ac:dyDescent="0.25">
      <c r="A11" s="63"/>
      <c r="B11" s="64"/>
      <c r="C11" s="65"/>
    </row>
    <row r="12" spans="1:5" ht="22.5" x14ac:dyDescent="0.25">
      <c r="A12" s="63"/>
      <c r="B12" s="64"/>
      <c r="C12" s="65"/>
    </row>
    <row r="13" spans="1:5" ht="22.5" x14ac:dyDescent="0.25">
      <c r="A13" s="63"/>
      <c r="B13" s="64"/>
      <c r="C13" s="65"/>
    </row>
    <row r="14" spans="1:5" ht="22.5" x14ac:dyDescent="0.25">
      <c r="A14" s="63"/>
      <c r="B14" s="64"/>
      <c r="C14" s="65"/>
    </row>
    <row r="15" spans="1:5" ht="22.5" x14ac:dyDescent="0.25">
      <c r="A15" s="63"/>
      <c r="B15" s="64"/>
      <c r="C15" s="65"/>
    </row>
    <row r="16" spans="1:5" ht="22.5" x14ac:dyDescent="0.25">
      <c r="A16" s="63"/>
      <c r="B16" s="64"/>
      <c r="C16" s="65"/>
    </row>
    <row r="17" spans="1:3" ht="22.5" x14ac:dyDescent="0.25">
      <c r="A17" s="63"/>
      <c r="B17" s="64"/>
      <c r="C17" s="65"/>
    </row>
    <row r="18" spans="1:3" ht="22.5" x14ac:dyDescent="0.25">
      <c r="A18" s="63"/>
      <c r="B18" s="64"/>
      <c r="C18" s="65"/>
    </row>
    <row r="19" spans="1:3" ht="18" customHeight="1" x14ac:dyDescent="0.25">
      <c r="A19" s="179" t="s">
        <v>43</v>
      </c>
      <c r="B19" s="180"/>
      <c r="C19" s="181"/>
    </row>
    <row r="20" spans="1:3" ht="42" customHeight="1" x14ac:dyDescent="0.25">
      <c r="A20" s="182"/>
      <c r="B20" s="180"/>
      <c r="C20" s="181"/>
    </row>
    <row r="21" spans="1:3" ht="27" x14ac:dyDescent="0.25">
      <c r="A21" s="66"/>
      <c r="B21" s="67" t="s">
        <v>39</v>
      </c>
      <c r="C21" s="68"/>
    </row>
    <row r="22" spans="1:3" ht="22.5" x14ac:dyDescent="0.25">
      <c r="A22" s="63"/>
      <c r="B22" s="69"/>
      <c r="C22" s="65"/>
    </row>
    <row r="23" spans="1:3" ht="22.5" x14ac:dyDescent="0.25">
      <c r="A23" s="63"/>
      <c r="B23" s="69"/>
      <c r="C23" s="65"/>
    </row>
    <row r="24" spans="1:3" ht="22.5" x14ac:dyDescent="0.25">
      <c r="A24" s="63"/>
      <c r="B24" s="69"/>
      <c r="C24" s="65"/>
    </row>
    <row r="25" spans="1:3" ht="22.5" x14ac:dyDescent="0.25">
      <c r="A25" s="70"/>
      <c r="B25" s="71"/>
      <c r="C25" s="72"/>
    </row>
    <row r="26" spans="1:3" ht="30" customHeight="1" x14ac:dyDescent="0.25">
      <c r="A26" s="77" t="s">
        <v>10</v>
      </c>
      <c r="B26" s="166" t="s">
        <v>43</v>
      </c>
      <c r="C26" s="167"/>
    </row>
    <row r="27" spans="1:3" ht="25.5" customHeight="1" x14ac:dyDescent="0.25">
      <c r="A27" s="77" t="s">
        <v>11</v>
      </c>
      <c r="B27" s="166">
        <v>1500</v>
      </c>
      <c r="C27" s="167"/>
    </row>
    <row r="28" spans="1:3" ht="25.5" customHeight="1" x14ac:dyDescent="0.25">
      <c r="A28" s="78" t="s">
        <v>12</v>
      </c>
      <c r="B28" s="166" t="s">
        <v>80</v>
      </c>
      <c r="C28" s="167"/>
    </row>
    <row r="29" spans="1:3" ht="25.5" customHeight="1" x14ac:dyDescent="0.25">
      <c r="A29" s="77" t="s">
        <v>13</v>
      </c>
      <c r="B29" s="166" t="s">
        <v>39</v>
      </c>
      <c r="C29" s="167"/>
    </row>
    <row r="30" spans="1:3" ht="25.5" customHeight="1" x14ac:dyDescent="0.25">
      <c r="A30" s="79" t="s">
        <v>14</v>
      </c>
      <c r="B30" s="168" t="s">
        <v>42</v>
      </c>
      <c r="C30" s="169"/>
    </row>
    <row r="31" spans="1:3" ht="21" customHeight="1" x14ac:dyDescent="0.25">
      <c r="A31" s="79" t="s">
        <v>31</v>
      </c>
      <c r="B31" s="106"/>
      <c r="C31" s="105"/>
    </row>
    <row r="32" spans="1:3" ht="19.5" customHeight="1" x14ac:dyDescent="0.25">
      <c r="A32" s="79" t="s">
        <v>32</v>
      </c>
      <c r="B32" s="106"/>
      <c r="C32" s="105"/>
    </row>
    <row r="33" spans="1:3" x14ac:dyDescent="0.25">
      <c r="A33" s="80"/>
      <c r="B33" s="81"/>
      <c r="C33" s="82"/>
    </row>
    <row r="34" spans="1:3" ht="18.75" thickBot="1" x14ac:dyDescent="0.3">
      <c r="A34" s="83"/>
      <c r="B34" s="84"/>
      <c r="C34" s="85"/>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sheetPr>
  <dimension ref="A1:V507"/>
  <sheetViews>
    <sheetView view="pageBreakPreview" zoomScaleSheetLayoutView="100" workbookViewId="0">
      <selection activeCell="E20" sqref="E20"/>
    </sheetView>
  </sheetViews>
  <sheetFormatPr defaultRowHeight="12.75" x14ac:dyDescent="0.2"/>
  <cols>
    <col min="1" max="1" width="4.28515625" style="22" bestFit="1" customWidth="1"/>
    <col min="2" max="2" width="6.42578125" style="22" bestFit="1" customWidth="1"/>
    <col min="3" max="3" width="30.7109375" style="23" customWidth="1"/>
    <col min="4" max="4" width="35.7109375" style="23" customWidth="1"/>
    <col min="5" max="5" width="6.7109375" style="22" customWidth="1"/>
    <col min="6" max="6" width="12.7109375" style="24" customWidth="1"/>
    <col min="7" max="8" width="9.140625" style="11"/>
    <col min="9" max="9" width="0" style="11" hidden="1" customWidth="1"/>
    <col min="10" max="10" width="42.28515625" style="11" hidden="1" customWidth="1"/>
    <col min="11" max="16384" width="9.140625" style="11"/>
  </cols>
  <sheetData>
    <row r="1" spans="1:22" ht="31.5" customHeight="1" x14ac:dyDescent="0.2">
      <c r="A1" s="184" t="s">
        <v>30</v>
      </c>
      <c r="B1" s="185"/>
      <c r="C1" s="185"/>
      <c r="D1" s="185"/>
      <c r="E1" s="185"/>
      <c r="F1" s="185"/>
    </row>
    <row r="2" spans="1:22" ht="15.75" x14ac:dyDescent="0.2">
      <c r="A2" s="186" t="s">
        <v>43</v>
      </c>
      <c r="B2" s="186"/>
      <c r="C2" s="186"/>
      <c r="D2" s="186"/>
      <c r="E2" s="186"/>
      <c r="F2" s="186"/>
    </row>
    <row r="3" spans="1:22" ht="15.75" x14ac:dyDescent="0.2">
      <c r="A3" s="187" t="s">
        <v>39</v>
      </c>
      <c r="B3" s="187"/>
      <c r="C3" s="187"/>
      <c r="D3" s="187"/>
      <c r="E3" s="187"/>
      <c r="F3" s="187"/>
    </row>
    <row r="4" spans="1:22" x14ac:dyDescent="0.2">
      <c r="A4" s="183" t="s">
        <v>80</v>
      </c>
      <c r="B4" s="183"/>
      <c r="C4" s="183"/>
      <c r="D4" s="164">
        <v>1500</v>
      </c>
      <c r="E4" s="188" t="s">
        <v>42</v>
      </c>
      <c r="F4" s="188"/>
      <c r="I4" s="91"/>
      <c r="J4" s="91" t="s">
        <v>25</v>
      </c>
    </row>
    <row r="5" spans="1:22" s="12" customFormat="1" ht="31.5" customHeight="1" thickBot="1" x14ac:dyDescent="0.25">
      <c r="A5" s="145" t="s">
        <v>0</v>
      </c>
      <c r="B5" s="145" t="s">
        <v>1</v>
      </c>
      <c r="C5" s="146" t="s">
        <v>3</v>
      </c>
      <c r="D5" s="145" t="s">
        <v>23</v>
      </c>
      <c r="E5" s="145" t="s">
        <v>8</v>
      </c>
      <c r="F5" s="147" t="s">
        <v>2</v>
      </c>
      <c r="G5" s="13"/>
      <c r="I5" s="92">
        <v>0</v>
      </c>
      <c r="J5" s="93">
        <v>10</v>
      </c>
      <c r="V5" s="89"/>
    </row>
    <row r="6" spans="1:22" ht="18" customHeight="1" x14ac:dyDescent="0.15">
      <c r="A6" s="14">
        <v>1</v>
      </c>
      <c r="B6" s="108">
        <v>790</v>
      </c>
      <c r="C6" s="102" t="s">
        <v>44</v>
      </c>
      <c r="D6" s="102" t="s">
        <v>45</v>
      </c>
      <c r="E6" s="103" t="s">
        <v>40</v>
      </c>
      <c r="F6" s="104">
        <v>37082</v>
      </c>
      <c r="H6" s="90"/>
      <c r="I6" s="94">
        <v>1</v>
      </c>
      <c r="J6" s="93" t="s">
        <v>45</v>
      </c>
      <c r="U6" s="90"/>
      <c r="V6" s="89"/>
    </row>
    <row r="7" spans="1:22" ht="18" customHeight="1" x14ac:dyDescent="0.15">
      <c r="A7" s="15">
        <v>2</v>
      </c>
      <c r="B7" s="109">
        <v>791</v>
      </c>
      <c r="C7" s="16" t="s">
        <v>46</v>
      </c>
      <c r="D7" s="16" t="s">
        <v>45</v>
      </c>
      <c r="E7" s="17" t="s">
        <v>40</v>
      </c>
      <c r="F7" s="18">
        <v>37325</v>
      </c>
      <c r="I7" s="94" t="s">
        <v>93</v>
      </c>
      <c r="J7" s="93" t="s">
        <v>50</v>
      </c>
    </row>
    <row r="8" spans="1:22" ht="18" customHeight="1" x14ac:dyDescent="0.15">
      <c r="A8" s="15">
        <v>3</v>
      </c>
      <c r="B8" s="109">
        <v>792</v>
      </c>
      <c r="C8" s="16" t="s">
        <v>47</v>
      </c>
      <c r="D8" s="16" t="s">
        <v>45</v>
      </c>
      <c r="E8" s="17" t="s">
        <v>40</v>
      </c>
      <c r="F8" s="18">
        <v>37334</v>
      </c>
      <c r="I8" s="94" t="s">
        <v>93</v>
      </c>
      <c r="J8" s="93" t="s">
        <v>69</v>
      </c>
    </row>
    <row r="9" spans="1:22" ht="18" customHeight="1" thickBot="1" x14ac:dyDescent="0.2">
      <c r="A9" s="15">
        <v>4</v>
      </c>
      <c r="B9" s="110">
        <v>793</v>
      </c>
      <c r="C9" s="19" t="s">
        <v>48</v>
      </c>
      <c r="D9" s="19" t="s">
        <v>45</v>
      </c>
      <c r="E9" s="20" t="s">
        <v>40</v>
      </c>
      <c r="F9" s="21">
        <v>37011</v>
      </c>
      <c r="I9" s="94" t="s">
        <v>93</v>
      </c>
      <c r="J9" s="93" t="s">
        <v>78</v>
      </c>
    </row>
    <row r="10" spans="1:22" ht="18" customHeight="1" x14ac:dyDescent="0.15">
      <c r="A10" s="15">
        <v>5</v>
      </c>
      <c r="B10" s="108">
        <v>801</v>
      </c>
      <c r="C10" s="102" t="s">
        <v>49</v>
      </c>
      <c r="D10" s="102" t="s">
        <v>50</v>
      </c>
      <c r="E10" s="103" t="s">
        <v>40</v>
      </c>
      <c r="F10" s="104">
        <v>37104</v>
      </c>
      <c r="I10" s="94">
        <v>2</v>
      </c>
      <c r="J10" s="93" t="s">
        <v>58</v>
      </c>
    </row>
    <row r="11" spans="1:22" ht="18" customHeight="1" x14ac:dyDescent="0.15">
      <c r="A11" s="15">
        <v>6</v>
      </c>
      <c r="B11" s="109">
        <v>802</v>
      </c>
      <c r="C11" s="16" t="s">
        <v>51</v>
      </c>
      <c r="D11" s="16" t="s">
        <v>50</v>
      </c>
      <c r="E11" s="17" t="s">
        <v>40</v>
      </c>
      <c r="F11" s="18">
        <v>37266</v>
      </c>
      <c r="I11" s="94" t="s">
        <v>93</v>
      </c>
      <c r="J11" s="93" t="s">
        <v>64</v>
      </c>
    </row>
    <row r="12" spans="1:22" ht="18" customHeight="1" x14ac:dyDescent="0.15">
      <c r="A12" s="15">
        <v>7</v>
      </c>
      <c r="B12" s="109">
        <v>803</v>
      </c>
      <c r="C12" s="16" t="s">
        <v>52</v>
      </c>
      <c r="D12" s="16" t="s">
        <v>50</v>
      </c>
      <c r="E12" s="17" t="s">
        <v>40</v>
      </c>
      <c r="F12" s="18">
        <v>36970</v>
      </c>
      <c r="I12" s="94" t="s">
        <v>93</v>
      </c>
      <c r="J12" s="93" t="s">
        <v>74</v>
      </c>
    </row>
    <row r="13" spans="1:22" ht="18" customHeight="1" thickBot="1" x14ac:dyDescent="0.2">
      <c r="A13" s="15">
        <v>8</v>
      </c>
      <c r="B13" s="110">
        <v>804</v>
      </c>
      <c r="C13" s="19" t="s">
        <v>53</v>
      </c>
      <c r="D13" s="19" t="s">
        <v>50</v>
      </c>
      <c r="E13" s="20" t="s">
        <v>40</v>
      </c>
      <c r="F13" s="21">
        <v>36956</v>
      </c>
      <c r="I13" s="94" t="s">
        <v>93</v>
      </c>
      <c r="J13" s="93" t="s">
        <v>79</v>
      </c>
    </row>
    <row r="14" spans="1:22" ht="18" customHeight="1" x14ac:dyDescent="0.15">
      <c r="A14" s="15">
        <v>9</v>
      </c>
      <c r="B14" s="108">
        <v>10</v>
      </c>
      <c r="C14" s="102" t="s">
        <v>68</v>
      </c>
      <c r="D14" s="102" t="s">
        <v>69</v>
      </c>
      <c r="E14" s="103" t="s">
        <v>40</v>
      </c>
      <c r="F14" s="104">
        <v>36960</v>
      </c>
      <c r="I14" s="94">
        <v>3</v>
      </c>
      <c r="J14" s="93" t="s">
        <v>82</v>
      </c>
    </row>
    <row r="15" spans="1:22" ht="18" customHeight="1" x14ac:dyDescent="0.15">
      <c r="A15" s="15">
        <v>10</v>
      </c>
      <c r="B15" s="109">
        <v>11</v>
      </c>
      <c r="C15" s="16" t="s">
        <v>70</v>
      </c>
      <c r="D15" s="16" t="s">
        <v>69</v>
      </c>
      <c r="E15" s="17" t="s">
        <v>40</v>
      </c>
      <c r="F15" s="18">
        <v>37257</v>
      </c>
      <c r="I15" s="94" t="s">
        <v>93</v>
      </c>
      <c r="J15" s="93">
        <v>0</v>
      </c>
    </row>
    <row r="16" spans="1:22" ht="18" customHeight="1" x14ac:dyDescent="0.15">
      <c r="A16" s="15">
        <v>11</v>
      </c>
      <c r="B16" s="109">
        <v>12</v>
      </c>
      <c r="C16" s="16" t="s">
        <v>71</v>
      </c>
      <c r="D16" s="16" t="s">
        <v>69</v>
      </c>
      <c r="E16" s="17" t="s">
        <v>40</v>
      </c>
      <c r="F16" s="18">
        <v>36971</v>
      </c>
      <c r="I16" s="94" t="s">
        <v>93</v>
      </c>
      <c r="J16" s="93" t="s">
        <v>93</v>
      </c>
    </row>
    <row r="17" spans="1:10" ht="18" customHeight="1" thickBot="1" x14ac:dyDescent="0.2">
      <c r="A17" s="15">
        <v>12</v>
      </c>
      <c r="B17" s="110">
        <v>13</v>
      </c>
      <c r="C17" s="19" t="s">
        <v>72</v>
      </c>
      <c r="D17" s="19" t="s">
        <v>69</v>
      </c>
      <c r="E17" s="20" t="s">
        <v>40</v>
      </c>
      <c r="F17" s="21">
        <v>37261</v>
      </c>
      <c r="I17" s="94" t="s">
        <v>93</v>
      </c>
      <c r="J17" s="93" t="s">
        <v>93</v>
      </c>
    </row>
    <row r="18" spans="1:10" ht="18" customHeight="1" x14ac:dyDescent="0.15">
      <c r="A18" s="15">
        <v>13</v>
      </c>
      <c r="B18" s="108">
        <v>463</v>
      </c>
      <c r="C18" s="102" t="s">
        <v>54</v>
      </c>
      <c r="D18" s="102" t="s">
        <v>78</v>
      </c>
      <c r="E18" s="103" t="s">
        <v>40</v>
      </c>
      <c r="F18" s="104">
        <v>37388</v>
      </c>
      <c r="I18" s="94">
        <v>4</v>
      </c>
      <c r="J18" s="93" t="s">
        <v>93</v>
      </c>
    </row>
    <row r="19" spans="1:10" ht="18" customHeight="1" x14ac:dyDescent="0.15">
      <c r="A19" s="15">
        <v>14</v>
      </c>
      <c r="B19" s="109">
        <v>461</v>
      </c>
      <c r="C19" s="16" t="s">
        <v>55</v>
      </c>
      <c r="D19" s="16" t="s">
        <v>78</v>
      </c>
      <c r="E19" s="17" t="s">
        <v>40</v>
      </c>
      <c r="F19" s="18">
        <v>37222</v>
      </c>
      <c r="I19" s="94" t="s">
        <v>93</v>
      </c>
      <c r="J19" s="93" t="s">
        <v>93</v>
      </c>
    </row>
    <row r="20" spans="1:10" ht="18" customHeight="1" x14ac:dyDescent="0.15">
      <c r="A20" s="15">
        <v>15</v>
      </c>
      <c r="B20" s="109">
        <v>462</v>
      </c>
      <c r="C20" s="16" t="s">
        <v>56</v>
      </c>
      <c r="D20" s="16" t="s">
        <v>78</v>
      </c>
      <c r="E20" s="17" t="s">
        <v>40</v>
      </c>
      <c r="F20" s="18">
        <v>37350</v>
      </c>
      <c r="I20" s="94" t="s">
        <v>93</v>
      </c>
      <c r="J20" s="93" t="s">
        <v>93</v>
      </c>
    </row>
    <row r="21" spans="1:10" ht="18" customHeight="1" thickBot="1" x14ac:dyDescent="0.2">
      <c r="A21" s="15">
        <v>16</v>
      </c>
      <c r="B21" s="110">
        <v>464</v>
      </c>
      <c r="C21" s="19" t="s">
        <v>57</v>
      </c>
      <c r="D21" s="19" t="s">
        <v>78</v>
      </c>
      <c r="E21" s="20" t="s">
        <v>40</v>
      </c>
      <c r="F21" s="21">
        <v>37549</v>
      </c>
      <c r="I21" s="94" t="s">
        <v>93</v>
      </c>
      <c r="J21" s="93" t="s">
        <v>93</v>
      </c>
    </row>
    <row r="22" spans="1:10" ht="18" customHeight="1" x14ac:dyDescent="0.15">
      <c r="A22" s="15">
        <v>17</v>
      </c>
      <c r="B22" s="108">
        <v>310</v>
      </c>
      <c r="C22" s="102" t="s">
        <v>61</v>
      </c>
      <c r="D22" s="102" t="s">
        <v>58</v>
      </c>
      <c r="E22" s="103" t="s">
        <v>40</v>
      </c>
      <c r="F22" s="104">
        <v>37508</v>
      </c>
      <c r="I22" s="94">
        <v>5</v>
      </c>
      <c r="J22" s="93" t="s">
        <v>93</v>
      </c>
    </row>
    <row r="23" spans="1:10" ht="18" customHeight="1" x14ac:dyDescent="0.15">
      <c r="A23" s="15">
        <v>18</v>
      </c>
      <c r="B23" s="109">
        <v>311</v>
      </c>
      <c r="C23" s="16" t="s">
        <v>62</v>
      </c>
      <c r="D23" s="16" t="s">
        <v>58</v>
      </c>
      <c r="E23" s="17" t="s">
        <v>40</v>
      </c>
      <c r="F23" s="18">
        <v>37297</v>
      </c>
      <c r="I23" s="94" t="s">
        <v>93</v>
      </c>
      <c r="J23" s="93" t="s">
        <v>93</v>
      </c>
    </row>
    <row r="24" spans="1:10" ht="18" customHeight="1" x14ac:dyDescent="0.15">
      <c r="A24" s="15">
        <v>19</v>
      </c>
      <c r="B24" s="109">
        <v>312</v>
      </c>
      <c r="C24" s="16" t="s">
        <v>59</v>
      </c>
      <c r="D24" s="16" t="s">
        <v>58</v>
      </c>
      <c r="E24" s="17" t="s">
        <v>40</v>
      </c>
      <c r="F24" s="18">
        <v>37309</v>
      </c>
      <c r="I24" s="94" t="s">
        <v>93</v>
      </c>
      <c r="J24" s="93" t="s">
        <v>93</v>
      </c>
    </row>
    <row r="25" spans="1:10" ht="18" customHeight="1" thickBot="1" x14ac:dyDescent="0.2">
      <c r="A25" s="15">
        <v>20</v>
      </c>
      <c r="B25" s="110">
        <v>313</v>
      </c>
      <c r="C25" s="19" t="s">
        <v>60</v>
      </c>
      <c r="D25" s="19" t="s">
        <v>58</v>
      </c>
      <c r="E25" s="20" t="s">
        <v>40</v>
      </c>
      <c r="F25" s="21">
        <v>37450</v>
      </c>
      <c r="I25" s="94" t="s">
        <v>93</v>
      </c>
      <c r="J25" s="93" t="s">
        <v>93</v>
      </c>
    </row>
    <row r="26" spans="1:10" ht="18" customHeight="1" x14ac:dyDescent="0.15">
      <c r="A26" s="15">
        <v>21</v>
      </c>
      <c r="B26" s="108">
        <v>585</v>
      </c>
      <c r="C26" s="102" t="s">
        <v>63</v>
      </c>
      <c r="D26" s="102" t="s">
        <v>64</v>
      </c>
      <c r="E26" s="103" t="s">
        <v>40</v>
      </c>
      <c r="F26" s="104">
        <v>37438</v>
      </c>
      <c r="I26" s="94">
        <v>6</v>
      </c>
      <c r="J26" s="93" t="s">
        <v>93</v>
      </c>
    </row>
    <row r="27" spans="1:10" ht="18" customHeight="1" x14ac:dyDescent="0.15">
      <c r="A27" s="15">
        <v>22</v>
      </c>
      <c r="B27" s="109">
        <v>586</v>
      </c>
      <c r="C27" s="16" t="s">
        <v>65</v>
      </c>
      <c r="D27" s="16" t="s">
        <v>64</v>
      </c>
      <c r="E27" s="17" t="s">
        <v>40</v>
      </c>
      <c r="F27" s="18">
        <v>37317</v>
      </c>
      <c r="I27" s="94" t="s">
        <v>93</v>
      </c>
      <c r="J27" s="93" t="s">
        <v>93</v>
      </c>
    </row>
    <row r="28" spans="1:10" ht="18" customHeight="1" x14ac:dyDescent="0.15">
      <c r="A28" s="15">
        <v>23</v>
      </c>
      <c r="B28" s="109">
        <v>587</v>
      </c>
      <c r="C28" s="16" t="s">
        <v>66</v>
      </c>
      <c r="D28" s="16" t="s">
        <v>64</v>
      </c>
      <c r="E28" s="17" t="s">
        <v>40</v>
      </c>
      <c r="F28" s="18">
        <v>37528</v>
      </c>
      <c r="I28" s="94" t="s">
        <v>93</v>
      </c>
      <c r="J28" s="93" t="s">
        <v>93</v>
      </c>
    </row>
    <row r="29" spans="1:10" ht="18" customHeight="1" thickBot="1" x14ac:dyDescent="0.2">
      <c r="A29" s="15">
        <v>24</v>
      </c>
      <c r="B29" s="110">
        <v>588</v>
      </c>
      <c r="C29" s="19" t="s">
        <v>67</v>
      </c>
      <c r="D29" s="19" t="s">
        <v>64</v>
      </c>
      <c r="E29" s="20" t="s">
        <v>40</v>
      </c>
      <c r="F29" s="21">
        <v>37500</v>
      </c>
      <c r="I29" s="94" t="s">
        <v>93</v>
      </c>
      <c r="J29" s="93" t="s">
        <v>93</v>
      </c>
    </row>
    <row r="30" spans="1:10" ht="18" customHeight="1" thickBot="1" x14ac:dyDescent="0.2">
      <c r="A30" s="15">
        <v>25</v>
      </c>
      <c r="B30" s="108">
        <v>270</v>
      </c>
      <c r="C30" s="102" t="s">
        <v>73</v>
      </c>
      <c r="D30" s="102" t="s">
        <v>74</v>
      </c>
      <c r="E30" s="103" t="s">
        <v>40</v>
      </c>
      <c r="F30" s="104">
        <v>36892</v>
      </c>
      <c r="I30" s="94">
        <v>7</v>
      </c>
      <c r="J30" s="93" t="s">
        <v>93</v>
      </c>
    </row>
    <row r="31" spans="1:10" ht="18" customHeight="1" thickBot="1" x14ac:dyDescent="0.2">
      <c r="A31" s="15">
        <v>26</v>
      </c>
      <c r="B31" s="109">
        <v>271</v>
      </c>
      <c r="C31" s="16" t="s">
        <v>75</v>
      </c>
      <c r="D31" s="102" t="s">
        <v>74</v>
      </c>
      <c r="E31" s="17" t="s">
        <v>40</v>
      </c>
      <c r="F31" s="18">
        <v>37571</v>
      </c>
      <c r="I31" s="94" t="s">
        <v>93</v>
      </c>
      <c r="J31" s="93" t="s">
        <v>93</v>
      </c>
    </row>
    <row r="32" spans="1:10" ht="18" customHeight="1" thickBot="1" x14ac:dyDescent="0.2">
      <c r="A32" s="15">
        <v>27</v>
      </c>
      <c r="B32" s="109">
        <v>272</v>
      </c>
      <c r="C32" s="16" t="s">
        <v>76</v>
      </c>
      <c r="D32" s="102" t="s">
        <v>74</v>
      </c>
      <c r="E32" s="17" t="s">
        <v>40</v>
      </c>
      <c r="F32" s="18">
        <v>37163</v>
      </c>
      <c r="I32" s="94" t="s">
        <v>93</v>
      </c>
      <c r="J32" s="93" t="s">
        <v>93</v>
      </c>
    </row>
    <row r="33" spans="1:10" ht="18" customHeight="1" thickBot="1" x14ac:dyDescent="0.2">
      <c r="A33" s="15">
        <v>28</v>
      </c>
      <c r="B33" s="110">
        <v>273</v>
      </c>
      <c r="C33" s="19" t="s">
        <v>77</v>
      </c>
      <c r="D33" s="102" t="s">
        <v>74</v>
      </c>
      <c r="E33" s="20" t="s">
        <v>40</v>
      </c>
      <c r="F33" s="21">
        <v>37288</v>
      </c>
      <c r="I33" s="94" t="s">
        <v>93</v>
      </c>
      <c r="J33" s="93" t="s">
        <v>93</v>
      </c>
    </row>
    <row r="34" spans="1:10" ht="18" customHeight="1" x14ac:dyDescent="0.15">
      <c r="A34" s="15">
        <v>29</v>
      </c>
      <c r="B34" s="108">
        <v>380</v>
      </c>
      <c r="C34" s="102" t="s">
        <v>86</v>
      </c>
      <c r="D34" s="102" t="s">
        <v>79</v>
      </c>
      <c r="E34" s="103" t="s">
        <v>40</v>
      </c>
      <c r="F34" s="104">
        <v>36892</v>
      </c>
      <c r="I34" s="94">
        <v>8</v>
      </c>
      <c r="J34" s="93" t="s">
        <v>93</v>
      </c>
    </row>
    <row r="35" spans="1:10" ht="18" customHeight="1" x14ac:dyDescent="0.15">
      <c r="A35" s="15">
        <v>30</v>
      </c>
      <c r="B35" s="109">
        <v>381</v>
      </c>
      <c r="C35" s="16" t="s">
        <v>87</v>
      </c>
      <c r="D35" s="16" t="s">
        <v>79</v>
      </c>
      <c r="E35" s="17" t="s">
        <v>40</v>
      </c>
      <c r="F35" s="18">
        <v>37257</v>
      </c>
      <c r="I35" s="94" t="s">
        <v>93</v>
      </c>
      <c r="J35" s="93" t="s">
        <v>93</v>
      </c>
    </row>
    <row r="36" spans="1:10" ht="18" customHeight="1" x14ac:dyDescent="0.15">
      <c r="A36" s="15">
        <v>31</v>
      </c>
      <c r="B36" s="109">
        <v>382</v>
      </c>
      <c r="C36" s="16" t="s">
        <v>88</v>
      </c>
      <c r="D36" s="16" t="s">
        <v>79</v>
      </c>
      <c r="E36" s="17" t="s">
        <v>40</v>
      </c>
      <c r="F36" s="18">
        <v>37009</v>
      </c>
      <c r="I36" s="94" t="s">
        <v>93</v>
      </c>
      <c r="J36" s="93" t="s">
        <v>93</v>
      </c>
    </row>
    <row r="37" spans="1:10" ht="18" customHeight="1" thickBot="1" x14ac:dyDescent="0.2">
      <c r="A37" s="15">
        <v>32</v>
      </c>
      <c r="B37" s="110">
        <v>383</v>
      </c>
      <c r="C37" s="19" t="s">
        <v>89</v>
      </c>
      <c r="D37" s="19" t="s">
        <v>79</v>
      </c>
      <c r="E37" s="20" t="s">
        <v>40</v>
      </c>
      <c r="F37" s="21">
        <v>36892</v>
      </c>
      <c r="I37" s="94" t="s">
        <v>93</v>
      </c>
      <c r="J37" s="93" t="s">
        <v>93</v>
      </c>
    </row>
    <row r="38" spans="1:10" ht="18" customHeight="1" x14ac:dyDescent="0.15">
      <c r="A38" s="15">
        <v>33</v>
      </c>
      <c r="B38" s="108">
        <v>330</v>
      </c>
      <c r="C38" s="102" t="s">
        <v>81</v>
      </c>
      <c r="D38" s="102" t="s">
        <v>82</v>
      </c>
      <c r="E38" s="103" t="s">
        <v>40</v>
      </c>
      <c r="F38" s="104">
        <v>37257</v>
      </c>
      <c r="I38" s="94">
        <v>9</v>
      </c>
      <c r="J38" s="93" t="s">
        <v>93</v>
      </c>
    </row>
    <row r="39" spans="1:10" ht="18" customHeight="1" x14ac:dyDescent="0.15">
      <c r="A39" s="15">
        <v>34</v>
      </c>
      <c r="B39" s="109">
        <v>331</v>
      </c>
      <c r="C39" s="16" t="s">
        <v>83</v>
      </c>
      <c r="D39" s="16" t="s">
        <v>82</v>
      </c>
      <c r="E39" s="17" t="s">
        <v>40</v>
      </c>
      <c r="F39" s="18">
        <v>37257</v>
      </c>
      <c r="I39" s="94" t="s">
        <v>93</v>
      </c>
      <c r="J39" s="93" t="s">
        <v>93</v>
      </c>
    </row>
    <row r="40" spans="1:10" ht="18" customHeight="1" x14ac:dyDescent="0.15">
      <c r="A40" s="15">
        <v>35</v>
      </c>
      <c r="B40" s="109">
        <v>332</v>
      </c>
      <c r="C40" s="16" t="s">
        <v>84</v>
      </c>
      <c r="D40" s="16" t="s">
        <v>82</v>
      </c>
      <c r="E40" s="17" t="s">
        <v>40</v>
      </c>
      <c r="F40" s="18">
        <v>36892</v>
      </c>
      <c r="I40" s="94" t="s">
        <v>93</v>
      </c>
      <c r="J40" s="93" t="s">
        <v>93</v>
      </c>
    </row>
    <row r="41" spans="1:10" ht="18" customHeight="1" thickBot="1" x14ac:dyDescent="0.2">
      <c r="A41" s="15">
        <v>36</v>
      </c>
      <c r="B41" s="110">
        <v>333</v>
      </c>
      <c r="C41" s="19" t="s">
        <v>85</v>
      </c>
      <c r="D41" s="19" t="s">
        <v>82</v>
      </c>
      <c r="E41" s="20" t="s">
        <v>40</v>
      </c>
      <c r="F41" s="21">
        <v>37257</v>
      </c>
      <c r="I41" s="94" t="s">
        <v>93</v>
      </c>
      <c r="J41" s="93" t="s">
        <v>93</v>
      </c>
    </row>
    <row r="42" spans="1:10" ht="18" customHeight="1" x14ac:dyDescent="0.15">
      <c r="A42" s="15">
        <v>37</v>
      </c>
      <c r="B42" s="108"/>
      <c r="C42" s="102"/>
      <c r="D42" s="102"/>
      <c r="E42" s="103" t="s">
        <v>40</v>
      </c>
      <c r="F42" s="104"/>
      <c r="I42" s="94" t="s">
        <v>93</v>
      </c>
      <c r="J42" s="93" t="s">
        <v>93</v>
      </c>
    </row>
    <row r="43" spans="1:10" ht="18" customHeight="1" x14ac:dyDescent="0.15">
      <c r="A43" s="15">
        <v>38</v>
      </c>
      <c r="B43" s="109"/>
      <c r="C43" s="16"/>
      <c r="D43" s="16"/>
      <c r="E43" s="17" t="s">
        <v>40</v>
      </c>
      <c r="F43" s="18"/>
      <c r="I43" s="94" t="s">
        <v>93</v>
      </c>
      <c r="J43" s="93" t="s">
        <v>93</v>
      </c>
    </row>
    <row r="44" spans="1:10" ht="18" customHeight="1" x14ac:dyDescent="0.15">
      <c r="A44" s="15">
        <v>39</v>
      </c>
      <c r="B44" s="109"/>
      <c r="C44" s="16"/>
      <c r="D44" s="16"/>
      <c r="E44" s="17" t="s">
        <v>40</v>
      </c>
      <c r="F44" s="18"/>
      <c r="I44" s="94" t="s">
        <v>93</v>
      </c>
      <c r="J44" s="93" t="s">
        <v>93</v>
      </c>
    </row>
    <row r="45" spans="1:10" ht="18" customHeight="1" thickBot="1" x14ac:dyDescent="0.2">
      <c r="A45" s="15">
        <v>40</v>
      </c>
      <c r="B45" s="110"/>
      <c r="C45" s="19"/>
      <c r="D45" s="19"/>
      <c r="E45" s="20" t="s">
        <v>40</v>
      </c>
      <c r="F45" s="21"/>
      <c r="I45" s="94" t="s">
        <v>93</v>
      </c>
      <c r="J45" s="93" t="s">
        <v>93</v>
      </c>
    </row>
    <row r="46" spans="1:10" ht="18" customHeight="1" x14ac:dyDescent="0.15">
      <c r="A46" s="15">
        <v>41</v>
      </c>
      <c r="B46" s="108"/>
      <c r="C46" s="102"/>
      <c r="D46" s="102"/>
      <c r="E46" s="103" t="s">
        <v>40</v>
      </c>
      <c r="F46" s="104"/>
      <c r="I46" s="94" t="s">
        <v>93</v>
      </c>
      <c r="J46" s="93" t="s">
        <v>93</v>
      </c>
    </row>
    <row r="47" spans="1:10" ht="18" customHeight="1" x14ac:dyDescent="0.15">
      <c r="A47" s="15">
        <v>42</v>
      </c>
      <c r="B47" s="109"/>
      <c r="C47" s="16"/>
      <c r="D47" s="16"/>
      <c r="E47" s="17" t="s">
        <v>40</v>
      </c>
      <c r="F47" s="18"/>
      <c r="I47" s="94" t="s">
        <v>93</v>
      </c>
      <c r="J47" s="93" t="s">
        <v>93</v>
      </c>
    </row>
    <row r="48" spans="1:10" ht="18" customHeight="1" x14ac:dyDescent="0.15">
      <c r="A48" s="15">
        <v>43</v>
      </c>
      <c r="B48" s="109"/>
      <c r="C48" s="16"/>
      <c r="D48" s="16"/>
      <c r="E48" s="17" t="s">
        <v>40</v>
      </c>
      <c r="F48" s="18"/>
      <c r="I48" s="94" t="s">
        <v>93</v>
      </c>
      <c r="J48" s="93" t="s">
        <v>93</v>
      </c>
    </row>
    <row r="49" spans="1:10" ht="18" customHeight="1" thickBot="1" x14ac:dyDescent="0.2">
      <c r="A49" s="15">
        <v>44</v>
      </c>
      <c r="B49" s="110"/>
      <c r="C49" s="19"/>
      <c r="D49" s="19"/>
      <c r="E49" s="20" t="s">
        <v>40</v>
      </c>
      <c r="F49" s="21"/>
      <c r="I49" s="94" t="s">
        <v>93</v>
      </c>
      <c r="J49" s="93" t="s">
        <v>93</v>
      </c>
    </row>
    <row r="50" spans="1:10" ht="18" customHeight="1" x14ac:dyDescent="0.15">
      <c r="A50" s="15">
        <v>45</v>
      </c>
      <c r="B50" s="108"/>
      <c r="C50" s="102"/>
      <c r="D50" s="102"/>
      <c r="E50" s="103" t="s">
        <v>40</v>
      </c>
      <c r="F50" s="104"/>
      <c r="I50" s="94" t="s">
        <v>93</v>
      </c>
      <c r="J50" s="93" t="s">
        <v>93</v>
      </c>
    </row>
    <row r="51" spans="1:10" ht="18" customHeight="1" x14ac:dyDescent="0.15">
      <c r="A51" s="15">
        <v>46</v>
      </c>
      <c r="B51" s="109"/>
      <c r="C51" s="16"/>
      <c r="D51" s="16"/>
      <c r="E51" s="17" t="s">
        <v>40</v>
      </c>
      <c r="F51" s="18"/>
      <c r="I51" s="94" t="s">
        <v>93</v>
      </c>
      <c r="J51" s="93" t="s">
        <v>93</v>
      </c>
    </row>
    <row r="52" spans="1:10" ht="18" customHeight="1" x14ac:dyDescent="0.15">
      <c r="A52" s="15">
        <v>47</v>
      </c>
      <c r="B52" s="109"/>
      <c r="C52" s="16"/>
      <c r="D52" s="16"/>
      <c r="E52" s="17" t="s">
        <v>40</v>
      </c>
      <c r="F52" s="18"/>
      <c r="I52" s="94" t="s">
        <v>93</v>
      </c>
      <c r="J52" s="93" t="s">
        <v>93</v>
      </c>
    </row>
    <row r="53" spans="1:10" ht="18" customHeight="1" thickBot="1" x14ac:dyDescent="0.2">
      <c r="A53" s="15">
        <v>48</v>
      </c>
      <c r="B53" s="110"/>
      <c r="C53" s="19"/>
      <c r="D53" s="19"/>
      <c r="E53" s="20" t="s">
        <v>40</v>
      </c>
      <c r="F53" s="21"/>
      <c r="I53" s="94" t="s">
        <v>93</v>
      </c>
      <c r="J53" s="93" t="s">
        <v>93</v>
      </c>
    </row>
    <row r="54" spans="1:10" ht="18" customHeight="1" x14ac:dyDescent="0.15">
      <c r="A54" s="15">
        <v>49</v>
      </c>
      <c r="B54" s="108"/>
      <c r="C54" s="102"/>
      <c r="D54" s="102"/>
      <c r="E54" s="103" t="s">
        <v>40</v>
      </c>
      <c r="F54" s="104"/>
      <c r="I54" s="94" t="s">
        <v>93</v>
      </c>
      <c r="J54" s="93" t="s">
        <v>93</v>
      </c>
    </row>
    <row r="55" spans="1:10" ht="18" customHeight="1" x14ac:dyDescent="0.15">
      <c r="A55" s="15">
        <v>50</v>
      </c>
      <c r="B55" s="109"/>
      <c r="C55" s="16"/>
      <c r="D55" s="16"/>
      <c r="E55" s="17" t="s">
        <v>40</v>
      </c>
      <c r="F55" s="18"/>
      <c r="I55" s="94" t="s">
        <v>93</v>
      </c>
      <c r="J55" s="93" t="s">
        <v>93</v>
      </c>
    </row>
    <row r="56" spans="1:10" ht="18" customHeight="1" x14ac:dyDescent="0.15">
      <c r="A56" s="15">
        <v>51</v>
      </c>
      <c r="B56" s="109"/>
      <c r="C56" s="16"/>
      <c r="D56" s="16"/>
      <c r="E56" s="17" t="s">
        <v>40</v>
      </c>
      <c r="F56" s="18"/>
      <c r="I56" s="94" t="s">
        <v>93</v>
      </c>
      <c r="J56" s="93" t="s">
        <v>93</v>
      </c>
    </row>
    <row r="57" spans="1:10" ht="18" customHeight="1" thickBot="1" x14ac:dyDescent="0.2">
      <c r="A57" s="15">
        <v>52</v>
      </c>
      <c r="B57" s="110"/>
      <c r="C57" s="19"/>
      <c r="D57" s="19"/>
      <c r="E57" s="20" t="s">
        <v>40</v>
      </c>
      <c r="F57" s="21"/>
      <c r="I57" s="94" t="s">
        <v>93</v>
      </c>
      <c r="J57" s="93" t="s">
        <v>93</v>
      </c>
    </row>
    <row r="58" spans="1:10" ht="18" customHeight="1" x14ac:dyDescent="0.15">
      <c r="A58" s="15">
        <v>53</v>
      </c>
      <c r="B58" s="108"/>
      <c r="C58" s="158"/>
      <c r="D58" s="158"/>
      <c r="E58" s="160" t="s">
        <v>41</v>
      </c>
      <c r="F58" s="157"/>
      <c r="I58" s="94" t="s">
        <v>93</v>
      </c>
      <c r="J58" s="93" t="s">
        <v>93</v>
      </c>
    </row>
    <row r="59" spans="1:10" ht="18" customHeight="1" x14ac:dyDescent="0.15">
      <c r="A59" s="15">
        <v>54</v>
      </c>
      <c r="B59" s="109"/>
      <c r="C59" s="158"/>
      <c r="D59" s="158"/>
      <c r="E59" s="160" t="s">
        <v>41</v>
      </c>
      <c r="F59" s="157"/>
      <c r="I59" s="94" t="s">
        <v>93</v>
      </c>
      <c r="J59" s="93" t="s">
        <v>93</v>
      </c>
    </row>
    <row r="60" spans="1:10" ht="18" customHeight="1" x14ac:dyDescent="0.15">
      <c r="A60" s="15">
        <v>55</v>
      </c>
      <c r="B60" s="109"/>
      <c r="C60" s="158"/>
      <c r="D60" s="158"/>
      <c r="E60" s="160" t="s">
        <v>41</v>
      </c>
      <c r="F60" s="157"/>
      <c r="I60" s="94" t="s">
        <v>93</v>
      </c>
      <c r="J60" s="93" t="s">
        <v>93</v>
      </c>
    </row>
    <row r="61" spans="1:10" ht="18" customHeight="1" thickBot="1" x14ac:dyDescent="0.2">
      <c r="A61" s="15">
        <v>56</v>
      </c>
      <c r="B61" s="110"/>
      <c r="C61" s="158"/>
      <c r="D61" s="158"/>
      <c r="E61" s="160" t="s">
        <v>41</v>
      </c>
      <c r="F61" s="157"/>
      <c r="I61" s="94" t="s">
        <v>93</v>
      </c>
      <c r="J61" s="93" t="s">
        <v>93</v>
      </c>
    </row>
    <row r="62" spans="1:10" ht="18" customHeight="1" x14ac:dyDescent="0.15">
      <c r="A62" s="15">
        <v>57</v>
      </c>
      <c r="B62" s="108"/>
      <c r="C62" s="102"/>
      <c r="D62" s="102"/>
      <c r="E62" s="161" t="s">
        <v>41</v>
      </c>
      <c r="F62" s="104"/>
      <c r="I62" s="94" t="s">
        <v>93</v>
      </c>
      <c r="J62" s="93" t="s">
        <v>93</v>
      </c>
    </row>
    <row r="63" spans="1:10" ht="18" customHeight="1" x14ac:dyDescent="0.15">
      <c r="A63" s="15">
        <v>58</v>
      </c>
      <c r="B63" s="109"/>
      <c r="C63" s="16"/>
      <c r="D63" s="16"/>
      <c r="E63" s="162" t="s">
        <v>41</v>
      </c>
      <c r="F63" s="18"/>
      <c r="I63" s="94" t="s">
        <v>93</v>
      </c>
      <c r="J63" s="93" t="s">
        <v>93</v>
      </c>
    </row>
    <row r="64" spans="1:10" ht="18" customHeight="1" x14ac:dyDescent="0.15">
      <c r="A64" s="15">
        <v>59</v>
      </c>
      <c r="B64" s="109"/>
      <c r="C64" s="16"/>
      <c r="D64" s="16"/>
      <c r="E64" s="162" t="s">
        <v>41</v>
      </c>
      <c r="F64" s="18"/>
      <c r="I64" s="94" t="s">
        <v>93</v>
      </c>
      <c r="J64" s="93" t="s">
        <v>93</v>
      </c>
    </row>
    <row r="65" spans="1:10" ht="18" customHeight="1" thickBot="1" x14ac:dyDescent="0.2">
      <c r="A65" s="15">
        <v>60</v>
      </c>
      <c r="B65" s="110"/>
      <c r="C65" s="19"/>
      <c r="D65" s="19"/>
      <c r="E65" s="163" t="s">
        <v>41</v>
      </c>
      <c r="F65" s="21"/>
      <c r="I65" s="94" t="s">
        <v>93</v>
      </c>
      <c r="J65" s="93" t="s">
        <v>93</v>
      </c>
    </row>
    <row r="66" spans="1:10" ht="18" customHeight="1" x14ac:dyDescent="0.15">
      <c r="A66" s="15">
        <v>61</v>
      </c>
      <c r="B66" s="108"/>
      <c r="C66" s="102"/>
      <c r="D66" s="102"/>
      <c r="E66" s="161" t="s">
        <v>41</v>
      </c>
      <c r="F66" s="104"/>
      <c r="I66" s="94" t="s">
        <v>93</v>
      </c>
      <c r="J66" s="93" t="s">
        <v>93</v>
      </c>
    </row>
    <row r="67" spans="1:10" ht="18" customHeight="1" x14ac:dyDescent="0.15">
      <c r="A67" s="15">
        <v>62</v>
      </c>
      <c r="B67" s="109"/>
      <c r="C67" s="16"/>
      <c r="D67" s="16"/>
      <c r="E67" s="162" t="s">
        <v>41</v>
      </c>
      <c r="F67" s="18"/>
      <c r="I67" s="94" t="s">
        <v>93</v>
      </c>
      <c r="J67" s="93" t="s">
        <v>93</v>
      </c>
    </row>
    <row r="68" spans="1:10" ht="18" customHeight="1" x14ac:dyDescent="0.15">
      <c r="A68" s="15">
        <v>63</v>
      </c>
      <c r="B68" s="109"/>
      <c r="C68" s="16"/>
      <c r="D68" s="16"/>
      <c r="E68" s="162" t="s">
        <v>41</v>
      </c>
      <c r="F68" s="18"/>
      <c r="I68" s="94" t="s">
        <v>93</v>
      </c>
      <c r="J68" s="93" t="s">
        <v>93</v>
      </c>
    </row>
    <row r="69" spans="1:10" ht="18" customHeight="1" thickBot="1" x14ac:dyDescent="0.2">
      <c r="A69" s="15">
        <v>64</v>
      </c>
      <c r="B69" s="110"/>
      <c r="C69" s="19"/>
      <c r="D69" s="19"/>
      <c r="E69" s="163" t="s">
        <v>41</v>
      </c>
      <c r="F69" s="21"/>
      <c r="I69" s="94" t="s">
        <v>93</v>
      </c>
      <c r="J69" s="93" t="s">
        <v>93</v>
      </c>
    </row>
    <row r="70" spans="1:10" ht="18" customHeight="1" x14ac:dyDescent="0.15">
      <c r="A70" s="15">
        <v>65</v>
      </c>
      <c r="B70" s="108"/>
      <c r="C70" s="102"/>
      <c r="D70" s="102"/>
      <c r="E70" s="161" t="s">
        <v>41</v>
      </c>
      <c r="F70" s="104"/>
      <c r="I70" s="94" t="s">
        <v>93</v>
      </c>
      <c r="J70" s="93" t="s">
        <v>93</v>
      </c>
    </row>
    <row r="71" spans="1:10" ht="18" customHeight="1" x14ac:dyDescent="0.15">
      <c r="A71" s="15">
        <v>66</v>
      </c>
      <c r="B71" s="109"/>
      <c r="C71" s="16"/>
      <c r="D71" s="16"/>
      <c r="E71" s="162" t="s">
        <v>41</v>
      </c>
      <c r="F71" s="18"/>
      <c r="I71" s="94" t="s">
        <v>93</v>
      </c>
      <c r="J71" s="93" t="s">
        <v>93</v>
      </c>
    </row>
    <row r="72" spans="1:10" ht="18" customHeight="1" x14ac:dyDescent="0.15">
      <c r="A72" s="15">
        <v>67</v>
      </c>
      <c r="B72" s="109"/>
      <c r="C72" s="16"/>
      <c r="D72" s="16"/>
      <c r="E72" s="162" t="s">
        <v>41</v>
      </c>
      <c r="F72" s="18"/>
      <c r="I72" s="94" t="s">
        <v>93</v>
      </c>
      <c r="J72" s="93" t="s">
        <v>93</v>
      </c>
    </row>
    <row r="73" spans="1:10" ht="18" customHeight="1" thickBot="1" x14ac:dyDescent="0.2">
      <c r="A73" s="15">
        <v>68</v>
      </c>
      <c r="B73" s="110"/>
      <c r="C73" s="19"/>
      <c r="D73" s="19"/>
      <c r="E73" s="163" t="s">
        <v>41</v>
      </c>
      <c r="F73" s="21"/>
      <c r="I73" s="94" t="s">
        <v>93</v>
      </c>
      <c r="J73" s="93" t="s">
        <v>93</v>
      </c>
    </row>
    <row r="74" spans="1:10" ht="18" customHeight="1" x14ac:dyDescent="0.15">
      <c r="A74" s="15">
        <v>69</v>
      </c>
      <c r="B74" s="108"/>
      <c r="C74" s="102"/>
      <c r="D74" s="102"/>
      <c r="E74" s="161" t="s">
        <v>41</v>
      </c>
      <c r="F74" s="104"/>
      <c r="I74" s="94" t="s">
        <v>93</v>
      </c>
      <c r="J74" s="93" t="s">
        <v>93</v>
      </c>
    </row>
    <row r="75" spans="1:10" ht="18" customHeight="1" x14ac:dyDescent="0.15">
      <c r="A75" s="15">
        <v>70</v>
      </c>
      <c r="B75" s="109"/>
      <c r="C75" s="16"/>
      <c r="D75" s="16"/>
      <c r="E75" s="17"/>
      <c r="F75" s="18"/>
      <c r="I75" s="94" t="s">
        <v>93</v>
      </c>
      <c r="J75" s="93" t="s">
        <v>93</v>
      </c>
    </row>
    <row r="76" spans="1:10" ht="18" customHeight="1" x14ac:dyDescent="0.15">
      <c r="A76" s="15">
        <v>71</v>
      </c>
      <c r="B76" s="109"/>
      <c r="C76" s="16"/>
      <c r="D76" s="16"/>
      <c r="E76" s="17"/>
      <c r="F76" s="18"/>
      <c r="I76" s="94" t="s">
        <v>93</v>
      </c>
      <c r="J76" s="93" t="s">
        <v>93</v>
      </c>
    </row>
    <row r="77" spans="1:10" ht="18" customHeight="1" thickBot="1" x14ac:dyDescent="0.2">
      <c r="A77" s="15">
        <v>72</v>
      </c>
      <c r="B77" s="110"/>
      <c r="C77" s="19"/>
      <c r="D77" s="19"/>
      <c r="E77" s="20"/>
      <c r="F77" s="21"/>
      <c r="I77" s="94" t="s">
        <v>93</v>
      </c>
      <c r="J77" s="93" t="s">
        <v>93</v>
      </c>
    </row>
    <row r="78" spans="1:10" ht="18" customHeight="1" x14ac:dyDescent="0.15">
      <c r="A78" s="15">
        <v>73</v>
      </c>
      <c r="B78" s="108"/>
      <c r="C78" s="102"/>
      <c r="D78" s="102"/>
      <c r="E78" s="103"/>
      <c r="F78" s="104"/>
      <c r="I78" s="94" t="s">
        <v>93</v>
      </c>
      <c r="J78" s="93" t="s">
        <v>93</v>
      </c>
    </row>
    <row r="79" spans="1:10" ht="18" customHeight="1" x14ac:dyDescent="0.15">
      <c r="A79" s="15">
        <v>74</v>
      </c>
      <c r="B79" s="109"/>
      <c r="C79" s="16"/>
      <c r="D79" s="16"/>
      <c r="E79" s="17"/>
      <c r="F79" s="18"/>
      <c r="I79" s="94" t="s">
        <v>93</v>
      </c>
      <c r="J79" s="93" t="s">
        <v>93</v>
      </c>
    </row>
    <row r="80" spans="1:10" ht="18" customHeight="1" x14ac:dyDescent="0.15">
      <c r="A80" s="15">
        <v>75</v>
      </c>
      <c r="B80" s="109"/>
      <c r="C80" s="16"/>
      <c r="D80" s="16"/>
      <c r="E80" s="17"/>
      <c r="F80" s="18"/>
      <c r="I80" s="94" t="s">
        <v>93</v>
      </c>
      <c r="J80" s="93" t="s">
        <v>93</v>
      </c>
    </row>
    <row r="81" spans="1:10" ht="18" customHeight="1" thickBot="1" x14ac:dyDescent="0.2">
      <c r="A81" s="15">
        <v>76</v>
      </c>
      <c r="B81" s="110"/>
      <c r="C81" s="19"/>
      <c r="D81" s="19"/>
      <c r="E81" s="20"/>
      <c r="F81" s="21"/>
      <c r="I81" s="94" t="s">
        <v>93</v>
      </c>
      <c r="J81" s="93" t="s">
        <v>93</v>
      </c>
    </row>
    <row r="82" spans="1:10" ht="18" customHeight="1" x14ac:dyDescent="0.15">
      <c r="A82" s="15">
        <v>77</v>
      </c>
      <c r="B82" s="108"/>
      <c r="C82" s="102"/>
      <c r="D82" s="102"/>
      <c r="E82" s="103"/>
      <c r="F82" s="104"/>
      <c r="I82" s="94" t="s">
        <v>93</v>
      </c>
      <c r="J82" s="93" t="s">
        <v>93</v>
      </c>
    </row>
    <row r="83" spans="1:10" ht="18" customHeight="1" x14ac:dyDescent="0.15">
      <c r="A83" s="15">
        <v>78</v>
      </c>
      <c r="B83" s="109"/>
      <c r="C83" s="16"/>
      <c r="D83" s="16"/>
      <c r="E83" s="17"/>
      <c r="F83" s="18"/>
      <c r="I83" s="94" t="s">
        <v>93</v>
      </c>
      <c r="J83" s="93" t="s">
        <v>93</v>
      </c>
    </row>
    <row r="84" spans="1:10" ht="18" customHeight="1" x14ac:dyDescent="0.15">
      <c r="A84" s="15">
        <v>79</v>
      </c>
      <c r="B84" s="109"/>
      <c r="C84" s="16"/>
      <c r="D84" s="16"/>
      <c r="E84" s="17"/>
      <c r="F84" s="18"/>
      <c r="I84" s="94" t="s">
        <v>93</v>
      </c>
      <c r="J84" s="93" t="s">
        <v>93</v>
      </c>
    </row>
    <row r="85" spans="1:10" ht="18" customHeight="1" thickBot="1" x14ac:dyDescent="0.2">
      <c r="A85" s="15">
        <v>80</v>
      </c>
      <c r="B85" s="110"/>
      <c r="C85" s="19"/>
      <c r="D85" s="19"/>
      <c r="E85" s="20"/>
      <c r="F85" s="21"/>
      <c r="I85" s="94" t="s">
        <v>93</v>
      </c>
      <c r="J85" s="93" t="s">
        <v>93</v>
      </c>
    </row>
    <row r="86" spans="1:10" ht="18" customHeight="1" x14ac:dyDescent="0.15">
      <c r="A86" s="15">
        <v>81</v>
      </c>
      <c r="B86" s="108"/>
      <c r="C86" s="102"/>
      <c r="D86" s="102"/>
      <c r="E86" s="103"/>
      <c r="F86" s="104"/>
      <c r="I86" s="94" t="s">
        <v>93</v>
      </c>
      <c r="J86" s="93" t="s">
        <v>93</v>
      </c>
    </row>
    <row r="87" spans="1:10" ht="18" customHeight="1" x14ac:dyDescent="0.15">
      <c r="A87" s="15">
        <v>82</v>
      </c>
      <c r="B87" s="109"/>
      <c r="C87" s="16"/>
      <c r="D87" s="16"/>
      <c r="E87" s="17"/>
      <c r="F87" s="18"/>
      <c r="I87" s="94" t="s">
        <v>93</v>
      </c>
      <c r="J87" s="93" t="s">
        <v>93</v>
      </c>
    </row>
    <row r="88" spans="1:10" ht="18" customHeight="1" x14ac:dyDescent="0.15">
      <c r="A88" s="15">
        <v>83</v>
      </c>
      <c r="B88" s="109"/>
      <c r="C88" s="16"/>
      <c r="D88" s="16"/>
      <c r="E88" s="17"/>
      <c r="F88" s="18"/>
      <c r="I88" s="94" t="s">
        <v>93</v>
      </c>
      <c r="J88" s="93" t="s">
        <v>93</v>
      </c>
    </row>
    <row r="89" spans="1:10" ht="18" customHeight="1" thickBot="1" x14ac:dyDescent="0.2">
      <c r="A89" s="15">
        <v>84</v>
      </c>
      <c r="B89" s="110"/>
      <c r="C89" s="19"/>
      <c r="D89" s="19"/>
      <c r="E89" s="20"/>
      <c r="F89" s="21"/>
      <c r="I89" s="94" t="s">
        <v>93</v>
      </c>
      <c r="J89" s="93" t="s">
        <v>93</v>
      </c>
    </row>
    <row r="90" spans="1:10" ht="18" customHeight="1" x14ac:dyDescent="0.15">
      <c r="A90" s="15">
        <v>85</v>
      </c>
      <c r="B90" s="108"/>
      <c r="C90" s="102"/>
      <c r="D90" s="102"/>
      <c r="E90" s="103"/>
      <c r="F90" s="104"/>
      <c r="I90" s="94" t="s">
        <v>93</v>
      </c>
      <c r="J90" s="93" t="s">
        <v>93</v>
      </c>
    </row>
    <row r="91" spans="1:10" ht="18" customHeight="1" x14ac:dyDescent="0.15">
      <c r="A91" s="15">
        <v>86</v>
      </c>
      <c r="B91" s="109"/>
      <c r="C91" s="16"/>
      <c r="D91" s="16"/>
      <c r="E91" s="17"/>
      <c r="F91" s="18"/>
      <c r="I91" s="94" t="s">
        <v>93</v>
      </c>
      <c r="J91" s="93" t="s">
        <v>93</v>
      </c>
    </row>
    <row r="92" spans="1:10" ht="18" customHeight="1" x14ac:dyDescent="0.15">
      <c r="A92" s="15">
        <v>87</v>
      </c>
      <c r="B92" s="109"/>
      <c r="C92" s="16"/>
      <c r="D92" s="16"/>
      <c r="E92" s="17"/>
      <c r="F92" s="18"/>
      <c r="I92" s="94" t="s">
        <v>93</v>
      </c>
      <c r="J92" s="93" t="s">
        <v>93</v>
      </c>
    </row>
    <row r="93" spans="1:10" ht="18" customHeight="1" thickBot="1" x14ac:dyDescent="0.2">
      <c r="A93" s="15">
        <v>88</v>
      </c>
      <c r="B93" s="110"/>
      <c r="C93" s="19"/>
      <c r="D93" s="19"/>
      <c r="E93" s="20"/>
      <c r="F93" s="21"/>
      <c r="I93" s="94" t="s">
        <v>93</v>
      </c>
      <c r="J93" s="93" t="s">
        <v>93</v>
      </c>
    </row>
    <row r="94" spans="1:10" ht="18" customHeight="1" x14ac:dyDescent="0.15">
      <c r="A94" s="15">
        <v>89</v>
      </c>
      <c r="B94" s="108"/>
      <c r="C94" s="102"/>
      <c r="D94" s="102"/>
      <c r="E94" s="103"/>
      <c r="F94" s="104"/>
      <c r="I94" s="94" t="s">
        <v>93</v>
      </c>
      <c r="J94" s="93" t="s">
        <v>93</v>
      </c>
    </row>
    <row r="95" spans="1:10" ht="18" customHeight="1" x14ac:dyDescent="0.15">
      <c r="A95" s="15">
        <v>90</v>
      </c>
      <c r="B95" s="109"/>
      <c r="C95" s="16"/>
      <c r="D95" s="16"/>
      <c r="E95" s="17"/>
      <c r="F95" s="18"/>
      <c r="I95" s="94" t="s">
        <v>93</v>
      </c>
      <c r="J95" s="93" t="s">
        <v>93</v>
      </c>
    </row>
    <row r="96" spans="1:10" ht="18" customHeight="1" x14ac:dyDescent="0.15">
      <c r="A96" s="15">
        <v>91</v>
      </c>
      <c r="B96" s="109"/>
      <c r="C96" s="16"/>
      <c r="D96" s="16"/>
      <c r="E96" s="17"/>
      <c r="F96" s="18"/>
      <c r="I96" s="94" t="s">
        <v>93</v>
      </c>
      <c r="J96" s="93" t="s">
        <v>93</v>
      </c>
    </row>
    <row r="97" spans="1:10" ht="18" customHeight="1" thickBot="1" x14ac:dyDescent="0.2">
      <c r="A97" s="15">
        <v>92</v>
      </c>
      <c r="B97" s="110"/>
      <c r="C97" s="19"/>
      <c r="D97" s="19"/>
      <c r="E97" s="20"/>
      <c r="F97" s="21"/>
      <c r="I97" s="94" t="s">
        <v>93</v>
      </c>
      <c r="J97" s="93" t="s">
        <v>93</v>
      </c>
    </row>
    <row r="98" spans="1:10" ht="18" customHeight="1" x14ac:dyDescent="0.15">
      <c r="A98" s="15">
        <v>93</v>
      </c>
      <c r="B98" s="108"/>
      <c r="C98" s="102"/>
      <c r="D98" s="102"/>
      <c r="E98" s="103"/>
      <c r="F98" s="104"/>
      <c r="I98" s="94" t="s">
        <v>93</v>
      </c>
      <c r="J98" s="93" t="s">
        <v>93</v>
      </c>
    </row>
    <row r="99" spans="1:10" ht="18" customHeight="1" x14ac:dyDescent="0.15">
      <c r="A99" s="15">
        <v>94</v>
      </c>
      <c r="B99" s="109"/>
      <c r="C99" s="16"/>
      <c r="D99" s="16"/>
      <c r="E99" s="17"/>
      <c r="F99" s="18"/>
      <c r="I99" s="94" t="s">
        <v>93</v>
      </c>
      <c r="J99" s="93" t="s">
        <v>93</v>
      </c>
    </row>
    <row r="100" spans="1:10" ht="18" customHeight="1" x14ac:dyDescent="0.15">
      <c r="A100" s="15">
        <v>95</v>
      </c>
      <c r="B100" s="109"/>
      <c r="C100" s="16"/>
      <c r="D100" s="16"/>
      <c r="E100" s="17"/>
      <c r="F100" s="18"/>
      <c r="I100" s="94" t="s">
        <v>93</v>
      </c>
      <c r="J100" s="93" t="s">
        <v>93</v>
      </c>
    </row>
    <row r="101" spans="1:10" ht="18" customHeight="1" thickBot="1" x14ac:dyDescent="0.2">
      <c r="A101" s="15">
        <v>96</v>
      </c>
      <c r="B101" s="110"/>
      <c r="C101" s="19"/>
      <c r="D101" s="19"/>
      <c r="E101" s="20"/>
      <c r="F101" s="21"/>
      <c r="I101" s="94" t="s">
        <v>93</v>
      </c>
      <c r="J101" s="93" t="s">
        <v>93</v>
      </c>
    </row>
    <row r="102" spans="1:10" ht="18" customHeight="1" x14ac:dyDescent="0.15">
      <c r="A102" s="15">
        <v>97</v>
      </c>
      <c r="B102" s="108"/>
      <c r="C102" s="102"/>
      <c r="D102" s="102"/>
      <c r="E102" s="103"/>
      <c r="F102" s="104"/>
      <c r="I102" s="94" t="s">
        <v>93</v>
      </c>
      <c r="J102" s="93" t="s">
        <v>93</v>
      </c>
    </row>
    <row r="103" spans="1:10" ht="18" customHeight="1" x14ac:dyDescent="0.15">
      <c r="A103" s="15">
        <v>98</v>
      </c>
      <c r="B103" s="109"/>
      <c r="C103" s="16"/>
      <c r="D103" s="16"/>
      <c r="E103" s="17"/>
      <c r="F103" s="18"/>
      <c r="I103" s="94" t="s">
        <v>93</v>
      </c>
      <c r="J103" s="93" t="s">
        <v>93</v>
      </c>
    </row>
    <row r="104" spans="1:10" ht="18" customHeight="1" x14ac:dyDescent="0.15">
      <c r="A104" s="15">
        <v>99</v>
      </c>
      <c r="B104" s="109"/>
      <c r="C104" s="16"/>
      <c r="D104" s="16"/>
      <c r="E104" s="17"/>
      <c r="F104" s="18"/>
      <c r="I104" s="94" t="s">
        <v>93</v>
      </c>
      <c r="J104" s="93" t="s">
        <v>93</v>
      </c>
    </row>
    <row r="105" spans="1:10" ht="18" customHeight="1" thickBot="1" x14ac:dyDescent="0.2">
      <c r="A105" s="15">
        <v>100</v>
      </c>
      <c r="B105" s="110"/>
      <c r="C105" s="19"/>
      <c r="D105" s="19"/>
      <c r="E105" s="20"/>
      <c r="F105" s="21"/>
      <c r="I105" s="94" t="s">
        <v>93</v>
      </c>
      <c r="J105" s="93" t="s">
        <v>93</v>
      </c>
    </row>
    <row r="106" spans="1:10" ht="18" customHeight="1" x14ac:dyDescent="0.15">
      <c r="A106" s="15">
        <v>101</v>
      </c>
      <c r="B106" s="108"/>
      <c r="C106" s="102"/>
      <c r="D106" s="102"/>
      <c r="E106" s="103"/>
      <c r="F106" s="104"/>
      <c r="I106" s="94" t="s">
        <v>93</v>
      </c>
      <c r="J106" s="93" t="s">
        <v>93</v>
      </c>
    </row>
    <row r="107" spans="1:10" ht="18" customHeight="1" x14ac:dyDescent="0.15">
      <c r="A107" s="15">
        <v>102</v>
      </c>
      <c r="B107" s="109"/>
      <c r="C107" s="16"/>
      <c r="D107" s="16"/>
      <c r="E107" s="17"/>
      <c r="F107" s="18"/>
      <c r="I107" s="94" t="s">
        <v>93</v>
      </c>
      <c r="J107" s="93" t="s">
        <v>93</v>
      </c>
    </row>
    <row r="108" spans="1:10" ht="18" customHeight="1" x14ac:dyDescent="0.15">
      <c r="A108" s="15">
        <v>103</v>
      </c>
      <c r="B108" s="109"/>
      <c r="C108" s="16"/>
      <c r="D108" s="16"/>
      <c r="E108" s="17"/>
      <c r="F108" s="18"/>
      <c r="I108" s="94" t="s">
        <v>93</v>
      </c>
      <c r="J108" s="93" t="s">
        <v>93</v>
      </c>
    </row>
    <row r="109" spans="1:10" ht="18" customHeight="1" thickBot="1" x14ac:dyDescent="0.2">
      <c r="A109" s="15">
        <v>104</v>
      </c>
      <c r="B109" s="110"/>
      <c r="C109" s="19"/>
      <c r="D109" s="19"/>
      <c r="E109" s="20"/>
      <c r="F109" s="21"/>
      <c r="I109" s="94" t="s">
        <v>93</v>
      </c>
      <c r="J109" s="93" t="s">
        <v>93</v>
      </c>
    </row>
    <row r="110" spans="1:10" ht="18" customHeight="1" x14ac:dyDescent="0.15">
      <c r="A110" s="15">
        <v>105</v>
      </c>
      <c r="B110" s="108"/>
      <c r="C110" s="102"/>
      <c r="D110" s="102"/>
      <c r="E110" s="103"/>
      <c r="F110" s="104"/>
      <c r="I110" s="94" t="s">
        <v>93</v>
      </c>
      <c r="J110" s="93" t="s">
        <v>93</v>
      </c>
    </row>
    <row r="111" spans="1:10" ht="18" customHeight="1" x14ac:dyDescent="0.15">
      <c r="A111" s="15">
        <v>106</v>
      </c>
      <c r="B111" s="109"/>
      <c r="C111" s="16"/>
      <c r="D111" s="16"/>
      <c r="E111" s="17"/>
      <c r="F111" s="18"/>
      <c r="I111" s="94" t="s">
        <v>93</v>
      </c>
      <c r="J111" s="93" t="s">
        <v>93</v>
      </c>
    </row>
    <row r="112" spans="1:10" ht="18" customHeight="1" x14ac:dyDescent="0.15">
      <c r="A112" s="15">
        <v>107</v>
      </c>
      <c r="B112" s="109"/>
      <c r="C112" s="16"/>
      <c r="D112" s="16"/>
      <c r="E112" s="17"/>
      <c r="F112" s="18"/>
      <c r="I112" s="94" t="s">
        <v>93</v>
      </c>
      <c r="J112" s="93" t="s">
        <v>93</v>
      </c>
    </row>
    <row r="113" spans="1:10" ht="18" customHeight="1" thickBot="1" x14ac:dyDescent="0.2">
      <c r="A113" s="15">
        <v>108</v>
      </c>
      <c r="B113" s="110"/>
      <c r="C113" s="19"/>
      <c r="D113" s="19"/>
      <c r="E113" s="20"/>
      <c r="F113" s="21"/>
      <c r="I113" s="94" t="s">
        <v>93</v>
      </c>
      <c r="J113" s="93" t="s">
        <v>93</v>
      </c>
    </row>
    <row r="114" spans="1:10" ht="18" customHeight="1" x14ac:dyDescent="0.15">
      <c r="A114" s="15">
        <v>109</v>
      </c>
      <c r="B114" s="108"/>
      <c r="C114" s="102"/>
      <c r="D114" s="102"/>
      <c r="E114" s="103"/>
      <c r="F114" s="104"/>
      <c r="I114" s="94" t="s">
        <v>93</v>
      </c>
      <c r="J114" s="93" t="s">
        <v>93</v>
      </c>
    </row>
    <row r="115" spans="1:10" ht="18" customHeight="1" x14ac:dyDescent="0.15">
      <c r="A115" s="15">
        <v>110</v>
      </c>
      <c r="B115" s="109"/>
      <c r="C115" s="16"/>
      <c r="D115" s="16"/>
      <c r="E115" s="17"/>
      <c r="F115" s="18"/>
      <c r="I115" s="94" t="s">
        <v>93</v>
      </c>
      <c r="J115" s="93" t="s">
        <v>93</v>
      </c>
    </row>
    <row r="116" spans="1:10" ht="18" customHeight="1" x14ac:dyDescent="0.15">
      <c r="A116" s="15">
        <v>111</v>
      </c>
      <c r="B116" s="109"/>
      <c r="C116" s="16"/>
      <c r="D116" s="16"/>
      <c r="E116" s="17"/>
      <c r="F116" s="18"/>
      <c r="I116" s="94" t="s">
        <v>93</v>
      </c>
      <c r="J116" s="93" t="s">
        <v>93</v>
      </c>
    </row>
    <row r="117" spans="1:10" ht="18" customHeight="1" thickBot="1" x14ac:dyDescent="0.2">
      <c r="A117" s="15">
        <v>112</v>
      </c>
      <c r="B117" s="110"/>
      <c r="C117" s="19"/>
      <c r="D117" s="19"/>
      <c r="E117" s="20"/>
      <c r="F117" s="21"/>
      <c r="I117" s="94" t="s">
        <v>93</v>
      </c>
      <c r="J117" s="93" t="s">
        <v>93</v>
      </c>
    </row>
    <row r="118" spans="1:10" ht="18" customHeight="1" x14ac:dyDescent="0.15">
      <c r="A118" s="15">
        <v>113</v>
      </c>
      <c r="B118" s="108"/>
      <c r="C118" s="102"/>
      <c r="D118" s="102"/>
      <c r="E118" s="103"/>
      <c r="F118" s="104"/>
      <c r="I118" s="94" t="s">
        <v>93</v>
      </c>
      <c r="J118" s="93" t="s">
        <v>93</v>
      </c>
    </row>
    <row r="119" spans="1:10" ht="18" customHeight="1" x14ac:dyDescent="0.15">
      <c r="A119" s="15">
        <v>114</v>
      </c>
      <c r="B119" s="109"/>
      <c r="C119" s="16"/>
      <c r="D119" s="16"/>
      <c r="E119" s="17"/>
      <c r="F119" s="18"/>
      <c r="I119" s="94" t="s">
        <v>93</v>
      </c>
      <c r="J119" s="93" t="s">
        <v>93</v>
      </c>
    </row>
    <row r="120" spans="1:10" ht="18" customHeight="1" x14ac:dyDescent="0.15">
      <c r="A120" s="15">
        <v>115</v>
      </c>
      <c r="B120" s="109"/>
      <c r="C120" s="16"/>
      <c r="D120" s="16"/>
      <c r="E120" s="17"/>
      <c r="F120" s="18"/>
      <c r="I120" s="94" t="s">
        <v>93</v>
      </c>
      <c r="J120" s="93" t="s">
        <v>93</v>
      </c>
    </row>
    <row r="121" spans="1:10" ht="18" customHeight="1" thickBot="1" x14ac:dyDescent="0.2">
      <c r="A121" s="15">
        <v>116</v>
      </c>
      <c r="B121" s="110"/>
      <c r="C121" s="19"/>
      <c r="D121" s="19"/>
      <c r="E121" s="20"/>
      <c r="F121" s="21"/>
      <c r="I121" s="94" t="s">
        <v>93</v>
      </c>
      <c r="J121" s="93" t="s">
        <v>93</v>
      </c>
    </row>
    <row r="122" spans="1:10" ht="18" customHeight="1" x14ac:dyDescent="0.15">
      <c r="A122" s="15">
        <v>117</v>
      </c>
      <c r="B122" s="108"/>
      <c r="C122" s="102"/>
      <c r="D122" s="102"/>
      <c r="E122" s="103"/>
      <c r="F122" s="104"/>
      <c r="I122" s="94" t="s">
        <v>93</v>
      </c>
      <c r="J122" s="93" t="s">
        <v>93</v>
      </c>
    </row>
    <row r="123" spans="1:10" ht="18" customHeight="1" x14ac:dyDescent="0.15">
      <c r="A123" s="15">
        <v>118</v>
      </c>
      <c r="B123" s="109"/>
      <c r="C123" s="16"/>
      <c r="D123" s="16"/>
      <c r="E123" s="17"/>
      <c r="F123" s="18"/>
      <c r="I123" s="94" t="s">
        <v>93</v>
      </c>
      <c r="J123" s="93" t="s">
        <v>93</v>
      </c>
    </row>
    <row r="124" spans="1:10" ht="18" customHeight="1" x14ac:dyDescent="0.15">
      <c r="A124" s="15">
        <v>119</v>
      </c>
      <c r="B124" s="109"/>
      <c r="C124" s="16"/>
      <c r="D124" s="16"/>
      <c r="E124" s="17"/>
      <c r="F124" s="18"/>
      <c r="I124" s="94" t="s">
        <v>93</v>
      </c>
      <c r="J124" s="93" t="s">
        <v>93</v>
      </c>
    </row>
    <row r="125" spans="1:10" ht="18" customHeight="1" thickBot="1" x14ac:dyDescent="0.2">
      <c r="A125" s="15">
        <v>120</v>
      </c>
      <c r="B125" s="110"/>
      <c r="C125" s="19"/>
      <c r="D125" s="19"/>
      <c r="E125" s="20"/>
      <c r="F125" s="21"/>
      <c r="I125" s="94" t="s">
        <v>93</v>
      </c>
      <c r="J125" s="93" t="s">
        <v>93</v>
      </c>
    </row>
    <row r="126" spans="1:10" ht="18" customHeight="1" x14ac:dyDescent="0.15">
      <c r="A126" s="15">
        <v>121</v>
      </c>
      <c r="B126" s="108"/>
      <c r="C126" s="102"/>
      <c r="D126" s="102"/>
      <c r="E126" s="103"/>
      <c r="F126" s="104"/>
      <c r="I126" s="94" t="s">
        <v>93</v>
      </c>
      <c r="J126" s="93" t="s">
        <v>93</v>
      </c>
    </row>
    <row r="127" spans="1:10" ht="18" customHeight="1" x14ac:dyDescent="0.15">
      <c r="A127" s="15">
        <v>122</v>
      </c>
      <c r="B127" s="109"/>
      <c r="C127" s="16"/>
      <c r="D127" s="16"/>
      <c r="E127" s="17"/>
      <c r="F127" s="18"/>
      <c r="I127" s="94" t="s">
        <v>93</v>
      </c>
      <c r="J127" s="93" t="s">
        <v>93</v>
      </c>
    </row>
    <row r="128" spans="1:10" ht="18" customHeight="1" x14ac:dyDescent="0.15">
      <c r="A128" s="15">
        <v>123</v>
      </c>
      <c r="B128" s="109"/>
      <c r="C128" s="16"/>
      <c r="D128" s="16"/>
      <c r="E128" s="17"/>
      <c r="F128" s="18"/>
      <c r="I128" s="94" t="s">
        <v>93</v>
      </c>
      <c r="J128" s="93" t="s">
        <v>93</v>
      </c>
    </row>
    <row r="129" spans="1:10" ht="18" customHeight="1" thickBot="1" x14ac:dyDescent="0.2">
      <c r="A129" s="15">
        <v>124</v>
      </c>
      <c r="B129" s="110"/>
      <c r="C129" s="19"/>
      <c r="D129" s="19"/>
      <c r="E129" s="20"/>
      <c r="F129" s="21"/>
      <c r="I129" s="94" t="s">
        <v>93</v>
      </c>
      <c r="J129" s="93" t="s">
        <v>93</v>
      </c>
    </row>
    <row r="130" spans="1:10" ht="18" customHeight="1" x14ac:dyDescent="0.15">
      <c r="A130" s="15">
        <v>125</v>
      </c>
      <c r="B130" s="108"/>
      <c r="C130" s="102"/>
      <c r="D130" s="102"/>
      <c r="E130" s="103"/>
      <c r="F130" s="104"/>
      <c r="I130" s="94" t="s">
        <v>93</v>
      </c>
      <c r="J130" s="93" t="s">
        <v>93</v>
      </c>
    </row>
    <row r="131" spans="1:10" ht="18" customHeight="1" x14ac:dyDescent="0.15">
      <c r="A131" s="15">
        <v>126</v>
      </c>
      <c r="B131" s="109"/>
      <c r="C131" s="16"/>
      <c r="D131" s="16"/>
      <c r="E131" s="17"/>
      <c r="F131" s="18"/>
      <c r="I131" s="94" t="s">
        <v>93</v>
      </c>
      <c r="J131" s="93" t="s">
        <v>93</v>
      </c>
    </row>
    <row r="132" spans="1:10" ht="18" customHeight="1" x14ac:dyDescent="0.15">
      <c r="A132" s="15">
        <v>127</v>
      </c>
      <c r="B132" s="109"/>
      <c r="C132" s="16"/>
      <c r="D132" s="16"/>
      <c r="E132" s="17"/>
      <c r="F132" s="18"/>
      <c r="I132" s="94" t="s">
        <v>93</v>
      </c>
      <c r="J132" s="93" t="s">
        <v>93</v>
      </c>
    </row>
    <row r="133" spans="1:10" ht="18" customHeight="1" thickBot="1" x14ac:dyDescent="0.2">
      <c r="A133" s="15">
        <v>128</v>
      </c>
      <c r="B133" s="110"/>
      <c r="C133" s="19"/>
      <c r="D133" s="19"/>
      <c r="E133" s="20"/>
      <c r="F133" s="21"/>
      <c r="I133" s="94" t="s">
        <v>93</v>
      </c>
      <c r="J133" s="93" t="s">
        <v>93</v>
      </c>
    </row>
    <row r="134" spans="1:10" ht="18" customHeight="1" x14ac:dyDescent="0.15">
      <c r="A134" s="15">
        <v>129</v>
      </c>
      <c r="B134" s="108"/>
      <c r="C134" s="102"/>
      <c r="D134" s="102"/>
      <c r="E134" s="103"/>
      <c r="F134" s="104"/>
      <c r="I134" s="94" t="s">
        <v>93</v>
      </c>
      <c r="J134" s="93" t="s">
        <v>93</v>
      </c>
    </row>
    <row r="135" spans="1:10" ht="18" customHeight="1" x14ac:dyDescent="0.15">
      <c r="A135" s="15">
        <v>130</v>
      </c>
      <c r="B135" s="109"/>
      <c r="C135" s="16"/>
      <c r="D135" s="16"/>
      <c r="E135" s="17"/>
      <c r="F135" s="18"/>
      <c r="I135" s="94" t="s">
        <v>93</v>
      </c>
      <c r="J135" s="93" t="s">
        <v>93</v>
      </c>
    </row>
    <row r="136" spans="1:10" ht="18" customHeight="1" x14ac:dyDescent="0.15">
      <c r="A136" s="15">
        <v>131</v>
      </c>
      <c r="B136" s="109"/>
      <c r="C136" s="16"/>
      <c r="D136" s="16"/>
      <c r="E136" s="17"/>
      <c r="F136" s="18"/>
      <c r="I136" s="94" t="s">
        <v>93</v>
      </c>
      <c r="J136" s="93" t="s">
        <v>93</v>
      </c>
    </row>
    <row r="137" spans="1:10" ht="18" customHeight="1" thickBot="1" x14ac:dyDescent="0.2">
      <c r="A137" s="15">
        <v>132</v>
      </c>
      <c r="B137" s="110"/>
      <c r="C137" s="19"/>
      <c r="D137" s="19"/>
      <c r="E137" s="20"/>
      <c r="F137" s="21"/>
      <c r="I137" s="94" t="s">
        <v>93</v>
      </c>
      <c r="J137" s="93" t="s">
        <v>93</v>
      </c>
    </row>
    <row r="138" spans="1:10" ht="18" customHeight="1" x14ac:dyDescent="0.15">
      <c r="A138" s="15">
        <v>133</v>
      </c>
      <c r="B138" s="108"/>
      <c r="C138" s="102"/>
      <c r="D138" s="102"/>
      <c r="E138" s="103"/>
      <c r="F138" s="104"/>
      <c r="I138" s="94" t="s">
        <v>93</v>
      </c>
      <c r="J138" s="93" t="s">
        <v>93</v>
      </c>
    </row>
    <row r="139" spans="1:10" ht="18" customHeight="1" x14ac:dyDescent="0.15">
      <c r="A139" s="15">
        <v>134</v>
      </c>
      <c r="B139" s="109"/>
      <c r="C139" s="16"/>
      <c r="D139" s="16"/>
      <c r="E139" s="17"/>
      <c r="F139" s="18"/>
      <c r="I139" s="94" t="s">
        <v>93</v>
      </c>
      <c r="J139" s="93" t="s">
        <v>93</v>
      </c>
    </row>
    <row r="140" spans="1:10" ht="18" customHeight="1" x14ac:dyDescent="0.15">
      <c r="A140" s="15">
        <v>135</v>
      </c>
      <c r="B140" s="109"/>
      <c r="C140" s="16"/>
      <c r="D140" s="16"/>
      <c r="E140" s="17"/>
      <c r="F140" s="18"/>
      <c r="I140" s="94" t="s">
        <v>93</v>
      </c>
      <c r="J140" s="93" t="s">
        <v>93</v>
      </c>
    </row>
    <row r="141" spans="1:10" ht="18" customHeight="1" thickBot="1" x14ac:dyDescent="0.2">
      <c r="A141" s="15">
        <v>136</v>
      </c>
      <c r="B141" s="110"/>
      <c r="C141" s="19"/>
      <c r="D141" s="19"/>
      <c r="E141" s="20"/>
      <c r="F141" s="21"/>
      <c r="I141" s="94" t="s">
        <v>93</v>
      </c>
      <c r="J141" s="93" t="s">
        <v>93</v>
      </c>
    </row>
    <row r="142" spans="1:10" ht="18" customHeight="1" x14ac:dyDescent="0.15">
      <c r="A142" s="15">
        <v>137</v>
      </c>
      <c r="B142" s="108"/>
      <c r="C142" s="102"/>
      <c r="D142" s="102"/>
      <c r="E142" s="103"/>
      <c r="F142" s="104"/>
      <c r="I142" s="94" t="s">
        <v>93</v>
      </c>
      <c r="J142" s="93" t="s">
        <v>93</v>
      </c>
    </row>
    <row r="143" spans="1:10" ht="18" customHeight="1" x14ac:dyDescent="0.15">
      <c r="A143" s="15">
        <v>138</v>
      </c>
      <c r="B143" s="109"/>
      <c r="C143" s="16"/>
      <c r="D143" s="16"/>
      <c r="E143" s="17"/>
      <c r="F143" s="18"/>
      <c r="I143" s="94" t="s">
        <v>93</v>
      </c>
      <c r="J143" s="93" t="s">
        <v>93</v>
      </c>
    </row>
    <row r="144" spans="1:10" ht="18" customHeight="1" x14ac:dyDescent="0.15">
      <c r="A144" s="15">
        <v>139</v>
      </c>
      <c r="B144" s="109"/>
      <c r="C144" s="16"/>
      <c r="D144" s="16"/>
      <c r="E144" s="17"/>
      <c r="F144" s="18"/>
      <c r="I144" s="94" t="s">
        <v>93</v>
      </c>
      <c r="J144" s="93" t="s">
        <v>93</v>
      </c>
    </row>
    <row r="145" spans="1:10" ht="18" customHeight="1" thickBot="1" x14ac:dyDescent="0.2">
      <c r="A145" s="15">
        <v>140</v>
      </c>
      <c r="B145" s="110"/>
      <c r="C145" s="19"/>
      <c r="D145" s="19"/>
      <c r="E145" s="20"/>
      <c r="F145" s="21"/>
      <c r="I145" s="94" t="s">
        <v>93</v>
      </c>
      <c r="J145" s="93" t="s">
        <v>93</v>
      </c>
    </row>
    <row r="146" spans="1:10" ht="18" customHeight="1" x14ac:dyDescent="0.15">
      <c r="A146" s="15">
        <v>141</v>
      </c>
      <c r="B146" s="108"/>
      <c r="C146" s="102"/>
      <c r="D146" s="102"/>
      <c r="E146" s="103"/>
      <c r="F146" s="104"/>
      <c r="I146" s="94" t="s">
        <v>93</v>
      </c>
      <c r="J146" s="93" t="s">
        <v>93</v>
      </c>
    </row>
    <row r="147" spans="1:10" ht="18" customHeight="1" x14ac:dyDescent="0.15">
      <c r="A147" s="15">
        <v>142</v>
      </c>
      <c r="B147" s="109"/>
      <c r="C147" s="16"/>
      <c r="D147" s="16"/>
      <c r="E147" s="17"/>
      <c r="F147" s="18"/>
      <c r="I147" s="94" t="s">
        <v>93</v>
      </c>
      <c r="J147" s="93" t="s">
        <v>93</v>
      </c>
    </row>
    <row r="148" spans="1:10" ht="18" customHeight="1" x14ac:dyDescent="0.15">
      <c r="A148" s="15">
        <v>143</v>
      </c>
      <c r="B148" s="109"/>
      <c r="C148" s="16"/>
      <c r="D148" s="16"/>
      <c r="E148" s="17"/>
      <c r="F148" s="18"/>
      <c r="I148" s="94" t="s">
        <v>93</v>
      </c>
      <c r="J148" s="93" t="s">
        <v>93</v>
      </c>
    </row>
    <row r="149" spans="1:10" ht="18" customHeight="1" thickBot="1" x14ac:dyDescent="0.2">
      <c r="A149" s="15">
        <v>144</v>
      </c>
      <c r="B149" s="110"/>
      <c r="C149" s="19"/>
      <c r="D149" s="19"/>
      <c r="E149" s="20"/>
      <c r="F149" s="21"/>
      <c r="I149" s="94" t="s">
        <v>93</v>
      </c>
      <c r="J149" s="93" t="s">
        <v>93</v>
      </c>
    </row>
    <row r="150" spans="1:10" ht="18" customHeight="1" x14ac:dyDescent="0.15">
      <c r="A150" s="15">
        <v>145</v>
      </c>
      <c r="B150" s="108"/>
      <c r="C150" s="102"/>
      <c r="D150" s="102"/>
      <c r="E150" s="103"/>
      <c r="F150" s="104"/>
      <c r="I150" s="94" t="s">
        <v>93</v>
      </c>
      <c r="J150" s="93" t="s">
        <v>93</v>
      </c>
    </row>
    <row r="151" spans="1:10" ht="18" customHeight="1" x14ac:dyDescent="0.15">
      <c r="A151" s="15">
        <v>146</v>
      </c>
      <c r="B151" s="109"/>
      <c r="C151" s="16"/>
      <c r="D151" s="16"/>
      <c r="E151" s="17"/>
      <c r="F151" s="18"/>
      <c r="I151" s="94" t="s">
        <v>93</v>
      </c>
      <c r="J151" s="93" t="s">
        <v>93</v>
      </c>
    </row>
    <row r="152" spans="1:10" ht="18" customHeight="1" x14ac:dyDescent="0.15">
      <c r="A152" s="15">
        <v>147</v>
      </c>
      <c r="B152" s="109"/>
      <c r="C152" s="16"/>
      <c r="D152" s="16"/>
      <c r="E152" s="17"/>
      <c r="F152" s="18"/>
      <c r="I152" s="94" t="s">
        <v>93</v>
      </c>
      <c r="J152" s="93" t="s">
        <v>93</v>
      </c>
    </row>
    <row r="153" spans="1:10" ht="18" customHeight="1" thickBot="1" x14ac:dyDescent="0.2">
      <c r="A153" s="15">
        <v>148</v>
      </c>
      <c r="B153" s="110"/>
      <c r="C153" s="19"/>
      <c r="D153" s="19"/>
      <c r="E153" s="20"/>
      <c r="F153" s="21"/>
      <c r="I153" s="94" t="s">
        <v>93</v>
      </c>
      <c r="J153" s="93" t="s">
        <v>93</v>
      </c>
    </row>
    <row r="154" spans="1:10" ht="18" customHeight="1" x14ac:dyDescent="0.15">
      <c r="A154" s="15">
        <v>149</v>
      </c>
      <c r="B154" s="108"/>
      <c r="C154" s="102"/>
      <c r="D154" s="102"/>
      <c r="E154" s="103"/>
      <c r="F154" s="104"/>
      <c r="I154" s="94" t="s">
        <v>93</v>
      </c>
      <c r="J154" s="93" t="s">
        <v>93</v>
      </c>
    </row>
    <row r="155" spans="1:10" ht="18" customHeight="1" x14ac:dyDescent="0.15">
      <c r="A155" s="15">
        <v>150</v>
      </c>
      <c r="B155" s="109"/>
      <c r="C155" s="16"/>
      <c r="D155" s="16"/>
      <c r="E155" s="17"/>
      <c r="F155" s="18"/>
      <c r="I155" s="94" t="s">
        <v>93</v>
      </c>
      <c r="J155" s="93" t="s">
        <v>93</v>
      </c>
    </row>
    <row r="156" spans="1:10" ht="18" customHeight="1" x14ac:dyDescent="0.15">
      <c r="A156" s="15">
        <v>151</v>
      </c>
      <c r="B156" s="109"/>
      <c r="C156" s="16"/>
      <c r="D156" s="16"/>
      <c r="E156" s="17"/>
      <c r="F156" s="18"/>
      <c r="I156" s="94" t="s">
        <v>93</v>
      </c>
      <c r="J156" s="93" t="s">
        <v>93</v>
      </c>
    </row>
    <row r="157" spans="1:10" ht="18" customHeight="1" thickBot="1" x14ac:dyDescent="0.2">
      <c r="A157" s="15">
        <v>152</v>
      </c>
      <c r="B157" s="110"/>
      <c r="C157" s="19"/>
      <c r="D157" s="19"/>
      <c r="E157" s="20"/>
      <c r="F157" s="21"/>
      <c r="I157" s="94" t="s">
        <v>93</v>
      </c>
      <c r="J157" s="93" t="s">
        <v>93</v>
      </c>
    </row>
    <row r="158" spans="1:10" ht="18" customHeight="1" x14ac:dyDescent="0.15">
      <c r="A158" s="15">
        <v>153</v>
      </c>
      <c r="B158" s="108"/>
      <c r="C158" s="102"/>
      <c r="D158" s="102"/>
      <c r="E158" s="103"/>
      <c r="F158" s="104"/>
      <c r="I158" s="94" t="s">
        <v>93</v>
      </c>
      <c r="J158" s="93" t="s">
        <v>93</v>
      </c>
    </row>
    <row r="159" spans="1:10" ht="18" customHeight="1" x14ac:dyDescent="0.15">
      <c r="A159" s="15">
        <v>154</v>
      </c>
      <c r="B159" s="109"/>
      <c r="C159" s="16"/>
      <c r="D159" s="16"/>
      <c r="E159" s="17"/>
      <c r="F159" s="18"/>
      <c r="I159" s="94" t="s">
        <v>93</v>
      </c>
      <c r="J159" s="93" t="s">
        <v>93</v>
      </c>
    </row>
    <row r="160" spans="1:10" ht="18" customHeight="1" x14ac:dyDescent="0.15">
      <c r="A160" s="15">
        <v>155</v>
      </c>
      <c r="B160" s="109"/>
      <c r="C160" s="16"/>
      <c r="D160" s="16"/>
      <c r="E160" s="17"/>
      <c r="F160" s="18"/>
      <c r="I160" s="90" t="s">
        <v>93</v>
      </c>
      <c r="J160" s="89" t="s">
        <v>93</v>
      </c>
    </row>
    <row r="161" spans="1:10" ht="18" customHeight="1" thickBot="1" x14ac:dyDescent="0.2">
      <c r="A161" s="15">
        <v>156</v>
      </c>
      <c r="B161" s="110"/>
      <c r="C161" s="19"/>
      <c r="D161" s="19"/>
      <c r="E161" s="20"/>
      <c r="F161" s="21"/>
      <c r="I161" s="90" t="s">
        <v>93</v>
      </c>
      <c r="J161" s="89" t="s">
        <v>93</v>
      </c>
    </row>
    <row r="162" spans="1:10" ht="18" customHeight="1" x14ac:dyDescent="0.15">
      <c r="A162" s="15">
        <v>157</v>
      </c>
      <c r="B162" s="108"/>
      <c r="C162" s="102"/>
      <c r="D162" s="102"/>
      <c r="E162" s="103"/>
      <c r="F162" s="104"/>
      <c r="I162" s="90" t="s">
        <v>93</v>
      </c>
      <c r="J162" s="89" t="s">
        <v>93</v>
      </c>
    </row>
    <row r="163" spans="1:10" ht="18" customHeight="1" x14ac:dyDescent="0.15">
      <c r="A163" s="15">
        <v>158</v>
      </c>
      <c r="B163" s="109"/>
      <c r="C163" s="16"/>
      <c r="D163" s="16"/>
      <c r="E163" s="17"/>
      <c r="F163" s="18"/>
      <c r="I163" s="90" t="s">
        <v>93</v>
      </c>
      <c r="J163" s="89" t="s">
        <v>93</v>
      </c>
    </row>
    <row r="164" spans="1:10" ht="18" customHeight="1" x14ac:dyDescent="0.15">
      <c r="A164" s="15">
        <v>159</v>
      </c>
      <c r="B164" s="109"/>
      <c r="C164" s="16"/>
      <c r="D164" s="16"/>
      <c r="E164" s="17"/>
      <c r="F164" s="18"/>
      <c r="I164" s="90" t="s">
        <v>93</v>
      </c>
      <c r="J164" s="89" t="s">
        <v>93</v>
      </c>
    </row>
    <row r="165" spans="1:10" ht="18" customHeight="1" thickBot="1" x14ac:dyDescent="0.2">
      <c r="A165" s="15">
        <v>160</v>
      </c>
      <c r="B165" s="110"/>
      <c r="C165" s="19"/>
      <c r="D165" s="19"/>
      <c r="E165" s="20"/>
      <c r="F165" s="21"/>
      <c r="I165" s="90" t="s">
        <v>93</v>
      </c>
      <c r="J165" s="89" t="s">
        <v>93</v>
      </c>
    </row>
    <row r="166" spans="1:10" ht="18" customHeight="1" x14ac:dyDescent="0.15">
      <c r="A166" s="15">
        <v>161</v>
      </c>
      <c r="B166" s="108"/>
      <c r="C166" s="102"/>
      <c r="D166" s="102"/>
      <c r="E166" s="103"/>
      <c r="F166" s="104"/>
      <c r="I166" s="90" t="s">
        <v>93</v>
      </c>
      <c r="J166" s="89" t="s">
        <v>93</v>
      </c>
    </row>
    <row r="167" spans="1:10" ht="18" customHeight="1" x14ac:dyDescent="0.15">
      <c r="A167" s="15">
        <v>162</v>
      </c>
      <c r="B167" s="109"/>
      <c r="C167" s="16"/>
      <c r="D167" s="16"/>
      <c r="E167" s="17"/>
      <c r="F167" s="18"/>
      <c r="I167" s="90" t="s">
        <v>93</v>
      </c>
      <c r="J167" s="89" t="s">
        <v>93</v>
      </c>
    </row>
    <row r="168" spans="1:10" ht="18" customHeight="1" x14ac:dyDescent="0.15">
      <c r="A168" s="15">
        <v>163</v>
      </c>
      <c r="B168" s="109"/>
      <c r="C168" s="16"/>
      <c r="D168" s="16"/>
      <c r="E168" s="17"/>
      <c r="F168" s="18"/>
      <c r="I168" s="90" t="s">
        <v>93</v>
      </c>
      <c r="J168" s="89" t="s">
        <v>93</v>
      </c>
    </row>
    <row r="169" spans="1:10" ht="18" customHeight="1" thickBot="1" x14ac:dyDescent="0.2">
      <c r="A169" s="15">
        <v>164</v>
      </c>
      <c r="B169" s="110"/>
      <c r="C169" s="19"/>
      <c r="D169" s="19"/>
      <c r="E169" s="20"/>
      <c r="F169" s="21"/>
      <c r="I169" s="90" t="s">
        <v>93</v>
      </c>
      <c r="J169" s="89" t="s">
        <v>93</v>
      </c>
    </row>
    <row r="170" spans="1:10" ht="18" customHeight="1" x14ac:dyDescent="0.15">
      <c r="A170" s="15">
        <v>165</v>
      </c>
      <c r="B170" s="108"/>
      <c r="C170" s="102"/>
      <c r="D170" s="102"/>
      <c r="E170" s="103"/>
      <c r="F170" s="104"/>
      <c r="I170" s="90" t="s">
        <v>93</v>
      </c>
      <c r="J170" s="89" t="s">
        <v>93</v>
      </c>
    </row>
    <row r="171" spans="1:10" ht="18" customHeight="1" x14ac:dyDescent="0.15">
      <c r="A171" s="15">
        <v>166</v>
      </c>
      <c r="B171" s="109"/>
      <c r="C171" s="16"/>
      <c r="D171" s="16"/>
      <c r="E171" s="17"/>
      <c r="F171" s="18"/>
      <c r="I171" s="90" t="s">
        <v>93</v>
      </c>
      <c r="J171" s="89" t="s">
        <v>93</v>
      </c>
    </row>
    <row r="172" spans="1:10" ht="18" customHeight="1" x14ac:dyDescent="0.15">
      <c r="A172" s="15">
        <v>167</v>
      </c>
      <c r="B172" s="109"/>
      <c r="C172" s="16"/>
      <c r="D172" s="16"/>
      <c r="E172" s="17"/>
      <c r="F172" s="18"/>
      <c r="I172" s="90" t="s">
        <v>93</v>
      </c>
      <c r="J172" s="89" t="s">
        <v>93</v>
      </c>
    </row>
    <row r="173" spans="1:10" ht="18" customHeight="1" thickBot="1" x14ac:dyDescent="0.2">
      <c r="A173" s="15">
        <v>168</v>
      </c>
      <c r="B173" s="110"/>
      <c r="C173" s="19"/>
      <c r="D173" s="19"/>
      <c r="E173" s="20"/>
      <c r="F173" s="21"/>
      <c r="I173" s="90" t="s">
        <v>93</v>
      </c>
      <c r="J173" s="89" t="s">
        <v>93</v>
      </c>
    </row>
    <row r="174" spans="1:10" ht="18" customHeight="1" x14ac:dyDescent="0.15">
      <c r="A174" s="15">
        <v>169</v>
      </c>
      <c r="B174" s="108"/>
      <c r="C174" s="102"/>
      <c r="D174" s="102"/>
      <c r="E174" s="103"/>
      <c r="F174" s="104"/>
      <c r="I174" s="90" t="s">
        <v>93</v>
      </c>
      <c r="J174" s="89" t="s">
        <v>93</v>
      </c>
    </row>
    <row r="175" spans="1:10" ht="18" customHeight="1" x14ac:dyDescent="0.15">
      <c r="A175" s="15">
        <v>170</v>
      </c>
      <c r="B175" s="109"/>
      <c r="C175" s="16"/>
      <c r="D175" s="16"/>
      <c r="E175" s="17"/>
      <c r="F175" s="18"/>
      <c r="I175" s="90" t="s">
        <v>93</v>
      </c>
      <c r="J175" s="89" t="s">
        <v>93</v>
      </c>
    </row>
    <row r="176" spans="1:10" ht="18" customHeight="1" x14ac:dyDescent="0.15">
      <c r="A176" s="15">
        <v>171</v>
      </c>
      <c r="B176" s="109"/>
      <c r="C176" s="16"/>
      <c r="D176" s="16"/>
      <c r="E176" s="17"/>
      <c r="F176" s="18"/>
      <c r="I176" s="90" t="s">
        <v>93</v>
      </c>
      <c r="J176" s="89" t="s">
        <v>93</v>
      </c>
    </row>
    <row r="177" spans="1:10" ht="18" customHeight="1" thickBot="1" x14ac:dyDescent="0.2">
      <c r="A177" s="15">
        <v>172</v>
      </c>
      <c r="B177" s="110"/>
      <c r="C177" s="19"/>
      <c r="D177" s="19"/>
      <c r="E177" s="20"/>
      <c r="F177" s="21"/>
      <c r="I177" s="90" t="s">
        <v>93</v>
      </c>
      <c r="J177" s="89" t="s">
        <v>93</v>
      </c>
    </row>
    <row r="178" spans="1:10" ht="18" customHeight="1" x14ac:dyDescent="0.15">
      <c r="A178" s="15">
        <v>173</v>
      </c>
      <c r="B178" s="108"/>
      <c r="C178" s="102"/>
      <c r="D178" s="102"/>
      <c r="E178" s="103"/>
      <c r="F178" s="104"/>
      <c r="I178" s="90" t="s">
        <v>93</v>
      </c>
      <c r="J178" s="89" t="s">
        <v>93</v>
      </c>
    </row>
    <row r="179" spans="1:10" ht="18" customHeight="1" x14ac:dyDescent="0.15">
      <c r="A179" s="15">
        <v>174</v>
      </c>
      <c r="B179" s="109"/>
      <c r="C179" s="16"/>
      <c r="D179" s="16"/>
      <c r="E179" s="17"/>
      <c r="F179" s="18"/>
      <c r="I179" s="90" t="s">
        <v>93</v>
      </c>
      <c r="J179" s="89" t="s">
        <v>93</v>
      </c>
    </row>
    <row r="180" spans="1:10" ht="18" customHeight="1" x14ac:dyDescent="0.15">
      <c r="A180" s="15">
        <v>175</v>
      </c>
      <c r="B180" s="109"/>
      <c r="C180" s="16"/>
      <c r="D180" s="16"/>
      <c r="E180" s="17"/>
      <c r="F180" s="18"/>
      <c r="I180" s="90" t="s">
        <v>93</v>
      </c>
      <c r="J180" s="89" t="s">
        <v>93</v>
      </c>
    </row>
    <row r="181" spans="1:10" ht="18" customHeight="1" thickBot="1" x14ac:dyDescent="0.2">
      <c r="A181" s="15">
        <v>176</v>
      </c>
      <c r="B181" s="110"/>
      <c r="C181" s="19"/>
      <c r="D181" s="19"/>
      <c r="E181" s="20"/>
      <c r="F181" s="21"/>
      <c r="I181" s="90" t="s">
        <v>93</v>
      </c>
      <c r="J181" s="89" t="s">
        <v>93</v>
      </c>
    </row>
    <row r="182" spans="1:10" ht="18" customHeight="1" x14ac:dyDescent="0.15">
      <c r="A182" s="15">
        <v>177</v>
      </c>
      <c r="B182" s="108"/>
      <c r="C182" s="102"/>
      <c r="D182" s="102"/>
      <c r="E182" s="103"/>
      <c r="F182" s="104"/>
      <c r="I182" s="90" t="s">
        <v>93</v>
      </c>
      <c r="J182" s="89" t="s">
        <v>93</v>
      </c>
    </row>
    <row r="183" spans="1:10" ht="18" customHeight="1" x14ac:dyDescent="0.15">
      <c r="A183" s="15">
        <v>178</v>
      </c>
      <c r="B183" s="109"/>
      <c r="C183" s="16"/>
      <c r="D183" s="16"/>
      <c r="E183" s="17"/>
      <c r="F183" s="18"/>
      <c r="I183" s="90" t="s">
        <v>93</v>
      </c>
      <c r="J183" s="89" t="s">
        <v>93</v>
      </c>
    </row>
    <row r="184" spans="1:10" ht="18" customHeight="1" x14ac:dyDescent="0.15">
      <c r="A184" s="15">
        <v>179</v>
      </c>
      <c r="B184" s="109"/>
      <c r="C184" s="16"/>
      <c r="D184" s="16"/>
      <c r="E184" s="17"/>
      <c r="F184" s="18"/>
      <c r="I184" s="90" t="s">
        <v>93</v>
      </c>
      <c r="J184" s="89" t="s">
        <v>93</v>
      </c>
    </row>
    <row r="185" spans="1:10" ht="18" customHeight="1" thickBot="1" x14ac:dyDescent="0.2">
      <c r="A185" s="15">
        <v>180</v>
      </c>
      <c r="B185" s="110"/>
      <c r="C185" s="19"/>
      <c r="D185" s="19"/>
      <c r="E185" s="20"/>
      <c r="F185" s="21"/>
      <c r="I185" s="90" t="s">
        <v>93</v>
      </c>
      <c r="J185" s="89" t="s">
        <v>93</v>
      </c>
    </row>
    <row r="186" spans="1:10" ht="18" customHeight="1" x14ac:dyDescent="0.15">
      <c r="A186" s="15">
        <v>181</v>
      </c>
      <c r="B186" s="108"/>
      <c r="C186" s="102"/>
      <c r="D186" s="102"/>
      <c r="E186" s="103"/>
      <c r="F186" s="104"/>
      <c r="I186" s="90" t="s">
        <v>93</v>
      </c>
      <c r="J186" s="89" t="s">
        <v>93</v>
      </c>
    </row>
    <row r="187" spans="1:10" ht="18" customHeight="1" x14ac:dyDescent="0.15">
      <c r="A187" s="15">
        <v>182</v>
      </c>
      <c r="B187" s="109"/>
      <c r="C187" s="16"/>
      <c r="D187" s="16"/>
      <c r="E187" s="17"/>
      <c r="F187" s="18"/>
      <c r="I187" s="90" t="s">
        <v>93</v>
      </c>
      <c r="J187" s="89" t="s">
        <v>93</v>
      </c>
    </row>
    <row r="188" spans="1:10" ht="18" customHeight="1" x14ac:dyDescent="0.15">
      <c r="A188" s="15">
        <v>183</v>
      </c>
      <c r="B188" s="109"/>
      <c r="C188" s="16"/>
      <c r="D188" s="16"/>
      <c r="E188" s="17"/>
      <c r="F188" s="18"/>
      <c r="I188" s="90" t="s">
        <v>93</v>
      </c>
      <c r="J188" s="89" t="s">
        <v>93</v>
      </c>
    </row>
    <row r="189" spans="1:10" ht="18" customHeight="1" thickBot="1" x14ac:dyDescent="0.2">
      <c r="A189" s="15">
        <v>184</v>
      </c>
      <c r="B189" s="110"/>
      <c r="C189" s="19"/>
      <c r="D189" s="19"/>
      <c r="E189" s="20"/>
      <c r="F189" s="21"/>
      <c r="I189" s="90" t="s">
        <v>93</v>
      </c>
      <c r="J189" s="89" t="s">
        <v>93</v>
      </c>
    </row>
    <row r="190" spans="1:10" ht="18" customHeight="1" x14ac:dyDescent="0.15">
      <c r="A190" s="15">
        <v>185</v>
      </c>
      <c r="B190" s="108"/>
      <c r="C190" s="102"/>
      <c r="D190" s="102"/>
      <c r="E190" s="103"/>
      <c r="F190" s="104"/>
      <c r="I190" s="90" t="s">
        <v>93</v>
      </c>
      <c r="J190" s="89" t="s">
        <v>93</v>
      </c>
    </row>
    <row r="191" spans="1:10" ht="18" customHeight="1" x14ac:dyDescent="0.15">
      <c r="A191" s="15">
        <v>186</v>
      </c>
      <c r="B191" s="109"/>
      <c r="C191" s="16"/>
      <c r="D191" s="16"/>
      <c r="E191" s="17"/>
      <c r="F191" s="18"/>
      <c r="I191" s="90" t="s">
        <v>93</v>
      </c>
      <c r="J191" s="89" t="s">
        <v>93</v>
      </c>
    </row>
    <row r="192" spans="1:10" ht="18" customHeight="1" x14ac:dyDescent="0.15">
      <c r="A192" s="15">
        <v>187</v>
      </c>
      <c r="B192" s="109"/>
      <c r="C192" s="16"/>
      <c r="D192" s="16"/>
      <c r="E192" s="17"/>
      <c r="F192" s="18"/>
      <c r="I192" s="90" t="s">
        <v>93</v>
      </c>
      <c r="J192" s="89" t="s">
        <v>93</v>
      </c>
    </row>
    <row r="193" spans="1:10" ht="18" customHeight="1" thickBot="1" x14ac:dyDescent="0.2">
      <c r="A193" s="15">
        <v>188</v>
      </c>
      <c r="B193" s="110"/>
      <c r="C193" s="19"/>
      <c r="D193" s="19"/>
      <c r="E193" s="20"/>
      <c r="F193" s="21"/>
      <c r="I193" s="90" t="s">
        <v>93</v>
      </c>
      <c r="J193" s="89" t="s">
        <v>93</v>
      </c>
    </row>
    <row r="194" spans="1:10" ht="18" customHeight="1" x14ac:dyDescent="0.15">
      <c r="A194" s="15">
        <v>189</v>
      </c>
      <c r="B194" s="108"/>
      <c r="C194" s="102"/>
      <c r="D194" s="102"/>
      <c r="E194" s="103"/>
      <c r="F194" s="104"/>
      <c r="I194" s="90" t="s">
        <v>93</v>
      </c>
      <c r="J194" s="89" t="s">
        <v>93</v>
      </c>
    </row>
    <row r="195" spans="1:10" ht="18" customHeight="1" x14ac:dyDescent="0.15">
      <c r="A195" s="15">
        <v>190</v>
      </c>
      <c r="B195" s="109"/>
      <c r="C195" s="16"/>
      <c r="D195" s="16"/>
      <c r="E195" s="17"/>
      <c r="F195" s="18"/>
      <c r="I195" s="90" t="s">
        <v>93</v>
      </c>
      <c r="J195" s="89" t="s">
        <v>93</v>
      </c>
    </row>
    <row r="196" spans="1:10" ht="18" customHeight="1" x14ac:dyDescent="0.15">
      <c r="A196" s="15">
        <v>191</v>
      </c>
      <c r="B196" s="109"/>
      <c r="C196" s="16"/>
      <c r="D196" s="16"/>
      <c r="E196" s="17"/>
      <c r="F196" s="18"/>
      <c r="I196" s="90" t="s">
        <v>93</v>
      </c>
      <c r="J196" s="89" t="s">
        <v>93</v>
      </c>
    </row>
    <row r="197" spans="1:10" ht="18" customHeight="1" thickBot="1" x14ac:dyDescent="0.2">
      <c r="A197" s="15">
        <v>192</v>
      </c>
      <c r="B197" s="110"/>
      <c r="C197" s="19"/>
      <c r="D197" s="19"/>
      <c r="E197" s="20"/>
      <c r="F197" s="21"/>
      <c r="I197" s="90" t="s">
        <v>93</v>
      </c>
      <c r="J197" s="89" t="s">
        <v>93</v>
      </c>
    </row>
    <row r="198" spans="1:10" ht="18" customHeight="1" x14ac:dyDescent="0.15">
      <c r="A198" s="15">
        <v>193</v>
      </c>
      <c r="B198" s="108"/>
      <c r="C198" s="102"/>
      <c r="D198" s="102"/>
      <c r="E198" s="103"/>
      <c r="F198" s="104"/>
      <c r="I198" s="90" t="s">
        <v>93</v>
      </c>
      <c r="J198" s="89" t="s">
        <v>93</v>
      </c>
    </row>
    <row r="199" spans="1:10" ht="18" customHeight="1" x14ac:dyDescent="0.15">
      <c r="A199" s="15">
        <v>194</v>
      </c>
      <c r="B199" s="109"/>
      <c r="C199" s="16"/>
      <c r="D199" s="16"/>
      <c r="E199" s="17"/>
      <c r="F199" s="18"/>
      <c r="I199" s="90" t="s">
        <v>93</v>
      </c>
      <c r="J199" s="89" t="s">
        <v>93</v>
      </c>
    </row>
    <row r="200" spans="1:10" ht="18" customHeight="1" x14ac:dyDescent="0.15">
      <c r="A200" s="15">
        <v>195</v>
      </c>
      <c r="B200" s="109"/>
      <c r="C200" s="16"/>
      <c r="D200" s="16"/>
      <c r="E200" s="17"/>
      <c r="F200" s="18"/>
      <c r="I200" s="90" t="s">
        <v>93</v>
      </c>
      <c r="J200" s="89" t="s">
        <v>93</v>
      </c>
    </row>
    <row r="201" spans="1:10" ht="18" customHeight="1" thickBot="1" x14ac:dyDescent="0.2">
      <c r="A201" s="15">
        <v>196</v>
      </c>
      <c r="B201" s="110"/>
      <c r="C201" s="19"/>
      <c r="D201" s="19"/>
      <c r="E201" s="20"/>
      <c r="F201" s="21"/>
      <c r="I201" s="90" t="s">
        <v>93</v>
      </c>
      <c r="J201" s="89" t="s">
        <v>93</v>
      </c>
    </row>
    <row r="202" spans="1:10" ht="18" customHeight="1" x14ac:dyDescent="0.15">
      <c r="A202" s="15">
        <v>197</v>
      </c>
      <c r="B202" s="108"/>
      <c r="C202" s="102"/>
      <c r="D202" s="102"/>
      <c r="E202" s="103"/>
      <c r="F202" s="104"/>
      <c r="I202" s="90" t="s">
        <v>93</v>
      </c>
      <c r="J202" s="89" t="s">
        <v>93</v>
      </c>
    </row>
    <row r="203" spans="1:10" ht="18" customHeight="1" x14ac:dyDescent="0.15">
      <c r="A203" s="15">
        <v>198</v>
      </c>
      <c r="B203" s="109"/>
      <c r="C203" s="16"/>
      <c r="D203" s="16"/>
      <c r="E203" s="17"/>
      <c r="F203" s="18"/>
      <c r="I203" s="90" t="s">
        <v>93</v>
      </c>
      <c r="J203" s="89" t="s">
        <v>93</v>
      </c>
    </row>
    <row r="204" spans="1:10" ht="18" customHeight="1" x14ac:dyDescent="0.15">
      <c r="A204" s="15">
        <v>199</v>
      </c>
      <c r="B204" s="109"/>
      <c r="C204" s="16"/>
      <c r="D204" s="16"/>
      <c r="E204" s="17"/>
      <c r="F204" s="18"/>
      <c r="I204" s="90" t="s">
        <v>93</v>
      </c>
      <c r="J204" s="89" t="s">
        <v>93</v>
      </c>
    </row>
    <row r="205" spans="1:10" ht="18" customHeight="1" thickBot="1" x14ac:dyDescent="0.2">
      <c r="A205" s="15">
        <v>200</v>
      </c>
      <c r="B205" s="110"/>
      <c r="C205" s="19"/>
      <c r="D205" s="19"/>
      <c r="E205" s="20"/>
      <c r="F205" s="21"/>
      <c r="I205" s="90" t="s">
        <v>93</v>
      </c>
      <c r="J205" s="89" t="s">
        <v>93</v>
      </c>
    </row>
    <row r="206" spans="1:10" ht="18" customHeight="1" x14ac:dyDescent="0.15">
      <c r="A206" s="15">
        <v>201</v>
      </c>
      <c r="B206" s="108"/>
      <c r="C206" s="102"/>
      <c r="D206" s="102"/>
      <c r="E206" s="103"/>
      <c r="F206" s="104"/>
      <c r="I206" s="90" t="s">
        <v>93</v>
      </c>
      <c r="J206" s="89" t="s">
        <v>93</v>
      </c>
    </row>
    <row r="207" spans="1:10" ht="18" customHeight="1" x14ac:dyDescent="0.15">
      <c r="A207" s="15">
        <v>202</v>
      </c>
      <c r="B207" s="109"/>
      <c r="C207" s="16"/>
      <c r="D207" s="16"/>
      <c r="E207" s="17"/>
      <c r="F207" s="18"/>
      <c r="I207" s="90" t="s">
        <v>93</v>
      </c>
      <c r="J207" s="89" t="s">
        <v>93</v>
      </c>
    </row>
    <row r="208" spans="1:10" ht="18" customHeight="1" x14ac:dyDescent="0.15">
      <c r="A208" s="15">
        <v>203</v>
      </c>
      <c r="B208" s="109"/>
      <c r="C208" s="16"/>
      <c r="D208" s="16"/>
      <c r="E208" s="17"/>
      <c r="F208" s="18"/>
      <c r="I208" s="90" t="s">
        <v>93</v>
      </c>
      <c r="J208" s="89" t="s">
        <v>93</v>
      </c>
    </row>
    <row r="209" spans="1:10" ht="18" customHeight="1" thickBot="1" x14ac:dyDescent="0.2">
      <c r="A209" s="15">
        <v>204</v>
      </c>
      <c r="B209" s="110"/>
      <c r="C209" s="19"/>
      <c r="D209" s="19"/>
      <c r="E209" s="20"/>
      <c r="F209" s="21"/>
      <c r="I209" s="90" t="s">
        <v>93</v>
      </c>
      <c r="J209" s="89" t="s">
        <v>93</v>
      </c>
    </row>
    <row r="210" spans="1:10" ht="18" customHeight="1" x14ac:dyDescent="0.15">
      <c r="A210" s="15">
        <v>205</v>
      </c>
      <c r="B210" s="108"/>
      <c r="C210" s="102"/>
      <c r="D210" s="102"/>
      <c r="E210" s="103"/>
      <c r="F210" s="104"/>
      <c r="I210" s="90" t="s">
        <v>93</v>
      </c>
      <c r="J210" s="89" t="s">
        <v>93</v>
      </c>
    </row>
    <row r="211" spans="1:10" ht="18" customHeight="1" x14ac:dyDescent="0.15">
      <c r="A211" s="15">
        <v>206</v>
      </c>
      <c r="B211" s="109"/>
      <c r="C211" s="16"/>
      <c r="D211" s="16"/>
      <c r="E211" s="17"/>
      <c r="F211" s="18"/>
      <c r="I211" s="90" t="s">
        <v>93</v>
      </c>
      <c r="J211" s="89" t="s">
        <v>93</v>
      </c>
    </row>
    <row r="212" spans="1:10" ht="18" customHeight="1" x14ac:dyDescent="0.15">
      <c r="A212" s="15">
        <v>207</v>
      </c>
      <c r="B212" s="109"/>
      <c r="C212" s="16"/>
      <c r="D212" s="16"/>
      <c r="E212" s="17"/>
      <c r="F212" s="18"/>
      <c r="I212" s="90" t="s">
        <v>93</v>
      </c>
      <c r="J212" s="89" t="s">
        <v>93</v>
      </c>
    </row>
    <row r="213" spans="1:10" ht="18" customHeight="1" thickBot="1" x14ac:dyDescent="0.2">
      <c r="A213" s="15">
        <v>208</v>
      </c>
      <c r="B213" s="110"/>
      <c r="C213" s="19"/>
      <c r="D213" s="19"/>
      <c r="E213" s="20"/>
      <c r="F213" s="21"/>
      <c r="I213" s="90" t="s">
        <v>93</v>
      </c>
      <c r="J213" s="89" t="s">
        <v>93</v>
      </c>
    </row>
    <row r="214" spans="1:10" ht="18" customHeight="1" x14ac:dyDescent="0.15">
      <c r="A214" s="15">
        <v>209</v>
      </c>
      <c r="B214" s="108"/>
      <c r="C214" s="102"/>
      <c r="D214" s="102"/>
      <c r="E214" s="103"/>
      <c r="F214" s="104"/>
      <c r="I214" s="90" t="s">
        <v>93</v>
      </c>
      <c r="J214" s="89" t="s">
        <v>93</v>
      </c>
    </row>
    <row r="215" spans="1:10" ht="18" customHeight="1" x14ac:dyDescent="0.15">
      <c r="A215" s="15">
        <v>210</v>
      </c>
      <c r="B215" s="109"/>
      <c r="C215" s="16"/>
      <c r="D215" s="16"/>
      <c r="E215" s="17"/>
      <c r="F215" s="18"/>
      <c r="I215" s="90" t="s">
        <v>93</v>
      </c>
      <c r="J215" s="89" t="s">
        <v>93</v>
      </c>
    </row>
    <row r="216" spans="1:10" ht="18" customHeight="1" x14ac:dyDescent="0.15">
      <c r="A216" s="15">
        <v>211</v>
      </c>
      <c r="B216" s="109"/>
      <c r="C216" s="16"/>
      <c r="D216" s="16"/>
      <c r="E216" s="17"/>
      <c r="F216" s="18"/>
      <c r="I216" s="90" t="s">
        <v>93</v>
      </c>
      <c r="J216" s="89" t="s">
        <v>93</v>
      </c>
    </row>
    <row r="217" spans="1:10" ht="18" customHeight="1" thickBot="1" x14ac:dyDescent="0.2">
      <c r="A217" s="15">
        <v>212</v>
      </c>
      <c r="B217" s="110"/>
      <c r="C217" s="19"/>
      <c r="D217" s="19"/>
      <c r="E217" s="20"/>
      <c r="F217" s="21"/>
      <c r="I217" s="90" t="s">
        <v>93</v>
      </c>
      <c r="J217" s="89" t="s">
        <v>93</v>
      </c>
    </row>
    <row r="218" spans="1:10" ht="18" customHeight="1" x14ac:dyDescent="0.15">
      <c r="A218" s="15">
        <v>213</v>
      </c>
      <c r="B218" s="108"/>
      <c r="C218" s="102"/>
      <c r="D218" s="102"/>
      <c r="E218" s="103"/>
      <c r="F218" s="104"/>
      <c r="I218" s="90" t="s">
        <v>93</v>
      </c>
      <c r="J218" s="89" t="s">
        <v>93</v>
      </c>
    </row>
    <row r="219" spans="1:10" ht="18" customHeight="1" x14ac:dyDescent="0.15">
      <c r="A219" s="15">
        <v>214</v>
      </c>
      <c r="B219" s="109"/>
      <c r="C219" s="16"/>
      <c r="D219" s="16"/>
      <c r="E219" s="17"/>
      <c r="F219" s="18"/>
      <c r="I219" s="90" t="s">
        <v>93</v>
      </c>
      <c r="J219" s="89" t="s">
        <v>93</v>
      </c>
    </row>
    <row r="220" spans="1:10" ht="18" customHeight="1" x14ac:dyDescent="0.15">
      <c r="A220" s="15">
        <v>215</v>
      </c>
      <c r="B220" s="109"/>
      <c r="C220" s="16"/>
      <c r="D220" s="16"/>
      <c r="E220" s="17"/>
      <c r="F220" s="18"/>
      <c r="I220" s="90" t="s">
        <v>93</v>
      </c>
      <c r="J220" s="89" t="s">
        <v>93</v>
      </c>
    </row>
    <row r="221" spans="1:10" ht="18" customHeight="1" thickBot="1" x14ac:dyDescent="0.2">
      <c r="A221" s="15">
        <v>216</v>
      </c>
      <c r="B221" s="110"/>
      <c r="C221" s="19"/>
      <c r="D221" s="19"/>
      <c r="E221" s="20"/>
      <c r="F221" s="21"/>
      <c r="I221" s="90" t="s">
        <v>93</v>
      </c>
      <c r="J221" s="89" t="s">
        <v>93</v>
      </c>
    </row>
    <row r="222" spans="1:10" ht="18" customHeight="1" x14ac:dyDescent="0.15">
      <c r="A222" s="15">
        <v>217</v>
      </c>
      <c r="B222" s="108"/>
      <c r="C222" s="102"/>
      <c r="D222" s="102"/>
      <c r="E222" s="103"/>
      <c r="F222" s="104"/>
      <c r="I222" s="90" t="s">
        <v>93</v>
      </c>
      <c r="J222" s="89" t="s">
        <v>93</v>
      </c>
    </row>
    <row r="223" spans="1:10" ht="18" customHeight="1" x14ac:dyDescent="0.15">
      <c r="A223" s="15">
        <v>218</v>
      </c>
      <c r="B223" s="109"/>
      <c r="C223" s="16"/>
      <c r="D223" s="16"/>
      <c r="E223" s="17"/>
      <c r="F223" s="18"/>
      <c r="I223" s="90" t="s">
        <v>93</v>
      </c>
      <c r="J223" s="89" t="s">
        <v>93</v>
      </c>
    </row>
    <row r="224" spans="1:10" ht="18" customHeight="1" x14ac:dyDescent="0.15">
      <c r="A224" s="15">
        <v>219</v>
      </c>
      <c r="B224" s="109"/>
      <c r="C224" s="16"/>
      <c r="D224" s="16"/>
      <c r="E224" s="17"/>
      <c r="F224" s="18"/>
      <c r="I224" s="90" t="s">
        <v>93</v>
      </c>
      <c r="J224" s="89" t="s">
        <v>93</v>
      </c>
    </row>
    <row r="225" spans="1:10" ht="18" customHeight="1" thickBot="1" x14ac:dyDescent="0.2">
      <c r="A225" s="15">
        <v>220</v>
      </c>
      <c r="B225" s="110"/>
      <c r="C225" s="19"/>
      <c r="D225" s="19"/>
      <c r="E225" s="20"/>
      <c r="F225" s="21"/>
      <c r="I225" s="90" t="s">
        <v>93</v>
      </c>
      <c r="J225" s="89" t="s">
        <v>93</v>
      </c>
    </row>
    <row r="226" spans="1:10" ht="18" customHeight="1" x14ac:dyDescent="0.15">
      <c r="A226" s="15">
        <v>221</v>
      </c>
      <c r="B226" s="108"/>
      <c r="C226" s="102"/>
      <c r="D226" s="102"/>
      <c r="E226" s="103"/>
      <c r="F226" s="104"/>
      <c r="I226" s="90" t="s">
        <v>93</v>
      </c>
      <c r="J226" s="89" t="s">
        <v>93</v>
      </c>
    </row>
    <row r="227" spans="1:10" ht="18" customHeight="1" x14ac:dyDescent="0.15">
      <c r="A227" s="15">
        <v>222</v>
      </c>
      <c r="B227" s="109"/>
      <c r="C227" s="16"/>
      <c r="D227" s="16"/>
      <c r="E227" s="17"/>
      <c r="F227" s="18"/>
      <c r="I227" s="90" t="s">
        <v>93</v>
      </c>
      <c r="J227" s="89" t="s">
        <v>93</v>
      </c>
    </row>
    <row r="228" spans="1:10" ht="18" customHeight="1" x14ac:dyDescent="0.15">
      <c r="A228" s="15">
        <v>223</v>
      </c>
      <c r="B228" s="109"/>
      <c r="C228" s="16"/>
      <c r="D228" s="16"/>
      <c r="E228" s="17"/>
      <c r="F228" s="18"/>
      <c r="I228" s="90" t="s">
        <v>93</v>
      </c>
      <c r="J228" s="89" t="s">
        <v>93</v>
      </c>
    </row>
    <row r="229" spans="1:10" ht="18" customHeight="1" thickBot="1" x14ac:dyDescent="0.2">
      <c r="A229" s="15">
        <v>224</v>
      </c>
      <c r="B229" s="110"/>
      <c r="C229" s="19"/>
      <c r="D229" s="19"/>
      <c r="E229" s="20"/>
      <c r="F229" s="21"/>
      <c r="I229" s="90" t="s">
        <v>93</v>
      </c>
      <c r="J229" s="89" t="s">
        <v>93</v>
      </c>
    </row>
    <row r="230" spans="1:10" ht="18" customHeight="1" x14ac:dyDescent="0.15">
      <c r="A230" s="15">
        <v>225</v>
      </c>
      <c r="B230" s="108"/>
      <c r="C230" s="102"/>
      <c r="D230" s="102"/>
      <c r="E230" s="103"/>
      <c r="F230" s="104"/>
      <c r="I230" s="90" t="s">
        <v>93</v>
      </c>
      <c r="J230" s="89" t="s">
        <v>93</v>
      </c>
    </row>
    <row r="231" spans="1:10" ht="18" customHeight="1" x14ac:dyDescent="0.15">
      <c r="A231" s="15">
        <v>226</v>
      </c>
      <c r="B231" s="109"/>
      <c r="C231" s="16"/>
      <c r="D231" s="16"/>
      <c r="E231" s="17"/>
      <c r="F231" s="18"/>
      <c r="I231" s="90" t="s">
        <v>93</v>
      </c>
      <c r="J231" s="89" t="s">
        <v>93</v>
      </c>
    </row>
    <row r="232" spans="1:10" ht="18" customHeight="1" x14ac:dyDescent="0.15">
      <c r="A232" s="15">
        <v>227</v>
      </c>
      <c r="B232" s="109"/>
      <c r="C232" s="16"/>
      <c r="D232" s="16"/>
      <c r="E232" s="17"/>
      <c r="F232" s="18"/>
      <c r="I232" s="90" t="s">
        <v>93</v>
      </c>
      <c r="J232" s="89" t="s">
        <v>93</v>
      </c>
    </row>
    <row r="233" spans="1:10" ht="18" customHeight="1" thickBot="1" x14ac:dyDescent="0.2">
      <c r="A233" s="15">
        <v>228</v>
      </c>
      <c r="B233" s="110"/>
      <c r="C233" s="19"/>
      <c r="D233" s="19"/>
      <c r="E233" s="20"/>
      <c r="F233" s="21"/>
      <c r="I233" s="90" t="s">
        <v>93</v>
      </c>
      <c r="J233" s="89" t="s">
        <v>93</v>
      </c>
    </row>
    <row r="234" spans="1:10" ht="18" customHeight="1" x14ac:dyDescent="0.15">
      <c r="A234" s="15">
        <v>229</v>
      </c>
      <c r="B234" s="108"/>
      <c r="C234" s="102"/>
      <c r="D234" s="102"/>
      <c r="E234" s="103"/>
      <c r="F234" s="104"/>
      <c r="I234" s="90" t="s">
        <v>93</v>
      </c>
      <c r="J234" s="89" t="s">
        <v>93</v>
      </c>
    </row>
    <row r="235" spans="1:10" ht="18" customHeight="1" x14ac:dyDescent="0.15">
      <c r="A235" s="15">
        <v>230</v>
      </c>
      <c r="B235" s="109"/>
      <c r="C235" s="16"/>
      <c r="D235" s="16"/>
      <c r="E235" s="17"/>
      <c r="F235" s="18"/>
      <c r="I235" s="90" t="s">
        <v>93</v>
      </c>
      <c r="J235" s="89" t="s">
        <v>93</v>
      </c>
    </row>
    <row r="236" spans="1:10" ht="18" customHeight="1" x14ac:dyDescent="0.15">
      <c r="A236" s="15">
        <v>231</v>
      </c>
      <c r="B236" s="109"/>
      <c r="C236" s="16"/>
      <c r="D236" s="16"/>
      <c r="E236" s="17"/>
      <c r="F236" s="18"/>
      <c r="I236" s="90" t="s">
        <v>93</v>
      </c>
      <c r="J236" s="89" t="s">
        <v>93</v>
      </c>
    </row>
    <row r="237" spans="1:10" ht="18" customHeight="1" thickBot="1" x14ac:dyDescent="0.2">
      <c r="A237" s="15">
        <v>232</v>
      </c>
      <c r="B237" s="110"/>
      <c r="C237" s="19"/>
      <c r="D237" s="19"/>
      <c r="E237" s="20"/>
      <c r="F237" s="21"/>
      <c r="I237" s="90" t="s">
        <v>93</v>
      </c>
      <c r="J237" s="89" t="s">
        <v>93</v>
      </c>
    </row>
    <row r="238" spans="1:10" ht="18" customHeight="1" x14ac:dyDescent="0.15">
      <c r="A238" s="15">
        <v>233</v>
      </c>
      <c r="B238" s="108"/>
      <c r="C238" s="102"/>
      <c r="D238" s="102"/>
      <c r="E238" s="103"/>
      <c r="F238" s="104"/>
      <c r="I238" s="90" t="s">
        <v>93</v>
      </c>
      <c r="J238" s="89" t="s">
        <v>93</v>
      </c>
    </row>
    <row r="239" spans="1:10" ht="18" customHeight="1" x14ac:dyDescent="0.15">
      <c r="A239" s="15">
        <v>234</v>
      </c>
      <c r="B239" s="109"/>
      <c r="C239" s="16"/>
      <c r="D239" s="16"/>
      <c r="E239" s="17"/>
      <c r="F239" s="18"/>
      <c r="I239" s="90" t="s">
        <v>93</v>
      </c>
      <c r="J239" s="89" t="s">
        <v>93</v>
      </c>
    </row>
    <row r="240" spans="1:10" ht="18" customHeight="1" x14ac:dyDescent="0.15">
      <c r="A240" s="15">
        <v>235</v>
      </c>
      <c r="B240" s="109"/>
      <c r="C240" s="16"/>
      <c r="D240" s="16"/>
      <c r="E240" s="17"/>
      <c r="F240" s="18"/>
      <c r="I240" s="90" t="s">
        <v>93</v>
      </c>
      <c r="J240" s="89" t="s">
        <v>93</v>
      </c>
    </row>
    <row r="241" spans="1:10" ht="18" customHeight="1" thickBot="1" x14ac:dyDescent="0.2">
      <c r="A241" s="15">
        <v>236</v>
      </c>
      <c r="B241" s="110"/>
      <c r="C241" s="19"/>
      <c r="D241" s="19"/>
      <c r="E241" s="20"/>
      <c r="F241" s="21"/>
      <c r="I241" s="90" t="s">
        <v>93</v>
      </c>
      <c r="J241" s="89" t="s">
        <v>93</v>
      </c>
    </row>
    <row r="242" spans="1:10" ht="18" customHeight="1" x14ac:dyDescent="0.15">
      <c r="A242" s="15">
        <v>237</v>
      </c>
      <c r="B242" s="108"/>
      <c r="I242" s="90">
        <v>10</v>
      </c>
      <c r="J242" s="89" t="s">
        <v>93</v>
      </c>
    </row>
    <row r="243" spans="1:10" ht="18" customHeight="1" x14ac:dyDescent="0.15">
      <c r="A243" s="15">
        <v>238</v>
      </c>
      <c r="B243" s="109"/>
      <c r="C243" s="16"/>
      <c r="D243" s="16"/>
      <c r="E243" s="17"/>
      <c r="F243" s="18"/>
      <c r="I243" s="90" t="s">
        <v>93</v>
      </c>
      <c r="J243" s="89" t="s">
        <v>93</v>
      </c>
    </row>
    <row r="244" spans="1:10" ht="18" customHeight="1" x14ac:dyDescent="0.15">
      <c r="A244" s="15">
        <v>239</v>
      </c>
      <c r="B244" s="109"/>
      <c r="C244" s="16"/>
      <c r="D244" s="16"/>
      <c r="E244" s="17"/>
      <c r="F244" s="18"/>
      <c r="I244" s="90" t="s">
        <v>93</v>
      </c>
      <c r="J244" s="89" t="s">
        <v>93</v>
      </c>
    </row>
    <row r="245" spans="1:10" ht="18" customHeight="1" thickBot="1" x14ac:dyDescent="0.2">
      <c r="A245" s="15">
        <v>240</v>
      </c>
      <c r="B245" s="110"/>
      <c r="C245" s="19"/>
      <c r="D245" s="19"/>
      <c r="E245" s="20"/>
      <c r="F245" s="21"/>
      <c r="I245" s="90" t="s">
        <v>93</v>
      </c>
      <c r="J245" s="89" t="s">
        <v>93</v>
      </c>
    </row>
    <row r="246" spans="1:10" ht="18" customHeight="1" x14ac:dyDescent="0.15">
      <c r="A246" s="15">
        <v>241</v>
      </c>
      <c r="B246" s="108"/>
      <c r="C246" s="102"/>
      <c r="D246" s="102"/>
      <c r="E246" s="103"/>
      <c r="F246" s="104"/>
      <c r="I246" s="90" t="s">
        <v>93</v>
      </c>
      <c r="J246" s="89" t="s">
        <v>93</v>
      </c>
    </row>
    <row r="247" spans="1:10" ht="18" customHeight="1" x14ac:dyDescent="0.15">
      <c r="A247" s="15">
        <v>242</v>
      </c>
      <c r="B247" s="109"/>
      <c r="C247" s="16"/>
      <c r="D247" s="16"/>
      <c r="E247" s="17"/>
      <c r="F247" s="18"/>
      <c r="I247" s="90" t="s">
        <v>93</v>
      </c>
      <c r="J247" s="89" t="s">
        <v>93</v>
      </c>
    </row>
    <row r="248" spans="1:10" ht="18" customHeight="1" x14ac:dyDescent="0.15">
      <c r="A248" s="15">
        <v>243</v>
      </c>
      <c r="B248" s="109"/>
      <c r="C248" s="16"/>
      <c r="D248" s="16"/>
      <c r="E248" s="17"/>
      <c r="F248" s="18"/>
      <c r="I248" s="90" t="s">
        <v>93</v>
      </c>
      <c r="J248" s="89" t="s">
        <v>93</v>
      </c>
    </row>
    <row r="249" spans="1:10" ht="18" customHeight="1" thickBot="1" x14ac:dyDescent="0.2">
      <c r="A249" s="15">
        <v>244</v>
      </c>
      <c r="B249" s="110"/>
      <c r="C249" s="19"/>
      <c r="D249" s="19"/>
      <c r="E249" s="20"/>
      <c r="F249" s="21"/>
      <c r="I249" s="90" t="s">
        <v>93</v>
      </c>
      <c r="J249" s="89" t="s">
        <v>93</v>
      </c>
    </row>
    <row r="250" spans="1:10" ht="18" customHeight="1" x14ac:dyDescent="0.15">
      <c r="A250" s="15">
        <v>245</v>
      </c>
      <c r="B250" s="108"/>
      <c r="C250" s="102"/>
      <c r="D250" s="102"/>
      <c r="E250" s="103"/>
      <c r="F250" s="104"/>
      <c r="I250" s="90" t="s">
        <v>93</v>
      </c>
      <c r="J250" s="89" t="s">
        <v>93</v>
      </c>
    </row>
    <row r="251" spans="1:10" ht="18" customHeight="1" x14ac:dyDescent="0.15">
      <c r="A251" s="15">
        <v>246</v>
      </c>
      <c r="B251" s="109"/>
      <c r="C251" s="16"/>
      <c r="D251" s="16"/>
      <c r="E251" s="17"/>
      <c r="F251" s="18"/>
      <c r="I251" s="90" t="s">
        <v>93</v>
      </c>
      <c r="J251" s="89" t="s">
        <v>93</v>
      </c>
    </row>
    <row r="252" spans="1:10" ht="18" customHeight="1" x14ac:dyDescent="0.15">
      <c r="A252" s="15">
        <v>247</v>
      </c>
      <c r="B252" s="109"/>
      <c r="C252" s="16"/>
      <c r="D252" s="16"/>
      <c r="E252" s="17"/>
      <c r="F252" s="18"/>
      <c r="I252" s="90" t="s">
        <v>93</v>
      </c>
      <c r="J252" s="89" t="s">
        <v>93</v>
      </c>
    </row>
    <row r="253" spans="1:10" ht="18" customHeight="1" thickBot="1" x14ac:dyDescent="0.2">
      <c r="A253" s="15">
        <v>248</v>
      </c>
      <c r="B253" s="110"/>
      <c r="C253" s="19"/>
      <c r="D253" s="19"/>
      <c r="E253" s="20"/>
      <c r="F253" s="21"/>
      <c r="I253" s="90" t="s">
        <v>93</v>
      </c>
      <c r="J253" s="89" t="s">
        <v>93</v>
      </c>
    </row>
    <row r="254" spans="1:10" ht="18" customHeight="1" x14ac:dyDescent="0.15">
      <c r="I254" s="90" t="s">
        <v>93</v>
      </c>
      <c r="J254" s="89" t="s">
        <v>93</v>
      </c>
    </row>
    <row r="255" spans="1:10" ht="18" customHeight="1" x14ac:dyDescent="0.15">
      <c r="I255" s="90" t="s">
        <v>93</v>
      </c>
      <c r="J255" s="89" t="s">
        <v>93</v>
      </c>
    </row>
    <row r="256" spans="1:10" ht="18" customHeight="1" x14ac:dyDescent="0.15">
      <c r="I256" s="90" t="s">
        <v>93</v>
      </c>
      <c r="J256" s="89" t="s">
        <v>93</v>
      </c>
    </row>
    <row r="257" spans="9:10" ht="18" customHeight="1" x14ac:dyDescent="0.15">
      <c r="I257" s="90" t="s">
        <v>93</v>
      </c>
      <c r="J257" s="89" t="s">
        <v>93</v>
      </c>
    </row>
    <row r="258" spans="9:10" ht="18" customHeight="1" x14ac:dyDescent="0.15">
      <c r="I258" s="90" t="s">
        <v>93</v>
      </c>
      <c r="J258" s="89" t="s">
        <v>93</v>
      </c>
    </row>
    <row r="259" spans="9:10" ht="18" customHeight="1" x14ac:dyDescent="0.15">
      <c r="I259" s="90" t="s">
        <v>93</v>
      </c>
      <c r="J259" s="89" t="s">
        <v>93</v>
      </c>
    </row>
    <row r="260" spans="9:10" ht="18" customHeight="1" x14ac:dyDescent="0.15">
      <c r="I260" s="90" t="s">
        <v>93</v>
      </c>
      <c r="J260" s="89" t="s">
        <v>93</v>
      </c>
    </row>
    <row r="261" spans="9:10" ht="18" customHeight="1" x14ac:dyDescent="0.15">
      <c r="I261" s="90" t="s">
        <v>93</v>
      </c>
      <c r="J261" s="89" t="s">
        <v>93</v>
      </c>
    </row>
    <row r="262" spans="9:10" ht="18" customHeight="1" x14ac:dyDescent="0.15">
      <c r="I262" s="90" t="s">
        <v>93</v>
      </c>
      <c r="J262" s="89" t="s">
        <v>93</v>
      </c>
    </row>
    <row r="263" spans="9:10" ht="18" customHeight="1" x14ac:dyDescent="0.15">
      <c r="I263" s="90" t="s">
        <v>93</v>
      </c>
      <c r="J263" s="89" t="s">
        <v>93</v>
      </c>
    </row>
    <row r="264" spans="9:10" ht="18" customHeight="1" x14ac:dyDescent="0.15">
      <c r="I264" s="90" t="s">
        <v>93</v>
      </c>
      <c r="J264" s="89" t="s">
        <v>93</v>
      </c>
    </row>
    <row r="265" spans="9:10" ht="18" customHeight="1" x14ac:dyDescent="0.15">
      <c r="I265" s="90" t="s">
        <v>93</v>
      </c>
      <c r="J265" s="89" t="s">
        <v>93</v>
      </c>
    </row>
    <row r="266" spans="9:10" ht="18" customHeight="1" x14ac:dyDescent="0.15">
      <c r="I266" s="90" t="s">
        <v>93</v>
      </c>
      <c r="J266" s="89" t="s">
        <v>93</v>
      </c>
    </row>
    <row r="267" spans="9:10" ht="18" customHeight="1" x14ac:dyDescent="0.15">
      <c r="I267" s="90" t="s">
        <v>93</v>
      </c>
      <c r="J267" s="89" t="s">
        <v>93</v>
      </c>
    </row>
    <row r="268" spans="9:10" ht="18" customHeight="1" x14ac:dyDescent="0.15">
      <c r="I268" s="90" t="s">
        <v>93</v>
      </c>
      <c r="J268" s="89" t="s">
        <v>93</v>
      </c>
    </row>
    <row r="269" spans="9:10" ht="18" customHeight="1" x14ac:dyDescent="0.15">
      <c r="I269" s="90" t="s">
        <v>93</v>
      </c>
      <c r="J269" s="89" t="s">
        <v>93</v>
      </c>
    </row>
    <row r="270" spans="9:10" ht="18" customHeight="1" x14ac:dyDescent="0.15">
      <c r="I270" s="90" t="s">
        <v>93</v>
      </c>
      <c r="J270" s="89" t="s">
        <v>93</v>
      </c>
    </row>
    <row r="271" spans="9:10" ht="18" customHeight="1" x14ac:dyDescent="0.15">
      <c r="I271" s="90" t="s">
        <v>93</v>
      </c>
      <c r="J271" s="89" t="s">
        <v>93</v>
      </c>
    </row>
    <row r="272" spans="9:10" ht="18" customHeight="1" x14ac:dyDescent="0.15">
      <c r="I272" s="90" t="s">
        <v>93</v>
      </c>
      <c r="J272" s="89" t="s">
        <v>93</v>
      </c>
    </row>
    <row r="273" spans="9:10" ht="18" customHeight="1" x14ac:dyDescent="0.15">
      <c r="I273" s="90" t="s">
        <v>93</v>
      </c>
      <c r="J273" s="89" t="s">
        <v>93</v>
      </c>
    </row>
    <row r="274" spans="9:10" ht="18" customHeight="1" x14ac:dyDescent="0.15">
      <c r="I274" s="90" t="s">
        <v>93</v>
      </c>
      <c r="J274" s="89" t="s">
        <v>93</v>
      </c>
    </row>
    <row r="275" spans="9:10" ht="18" customHeight="1" x14ac:dyDescent="0.15">
      <c r="I275" s="90" t="s">
        <v>93</v>
      </c>
      <c r="J275" s="89" t="s">
        <v>93</v>
      </c>
    </row>
    <row r="276" spans="9:10" ht="18" customHeight="1" x14ac:dyDescent="0.15">
      <c r="I276" s="90" t="s">
        <v>93</v>
      </c>
      <c r="J276" s="89" t="s">
        <v>93</v>
      </c>
    </row>
    <row r="277" spans="9:10" ht="18" customHeight="1" x14ac:dyDescent="0.15">
      <c r="I277" s="90" t="s">
        <v>93</v>
      </c>
      <c r="J277" s="89" t="s">
        <v>93</v>
      </c>
    </row>
    <row r="278" spans="9:10" ht="18" customHeight="1" x14ac:dyDescent="0.15">
      <c r="I278" s="90" t="s">
        <v>93</v>
      </c>
      <c r="J278" s="89" t="s">
        <v>93</v>
      </c>
    </row>
    <row r="279" spans="9:10" ht="18" customHeight="1" x14ac:dyDescent="0.15">
      <c r="I279" s="90" t="s">
        <v>93</v>
      </c>
      <c r="J279" s="89" t="s">
        <v>93</v>
      </c>
    </row>
    <row r="280" spans="9:10" ht="18" customHeight="1" x14ac:dyDescent="0.15">
      <c r="I280" s="90" t="s">
        <v>93</v>
      </c>
      <c r="J280" s="89" t="s">
        <v>93</v>
      </c>
    </row>
    <row r="281" spans="9:10" ht="18" customHeight="1" x14ac:dyDescent="0.15">
      <c r="I281" s="90" t="s">
        <v>93</v>
      </c>
      <c r="J281" s="89" t="s">
        <v>93</v>
      </c>
    </row>
    <row r="282" spans="9:10" ht="18" customHeight="1" x14ac:dyDescent="0.15">
      <c r="I282" s="90" t="s">
        <v>93</v>
      </c>
      <c r="J282" s="89" t="s">
        <v>93</v>
      </c>
    </row>
    <row r="283" spans="9:10" ht="18" customHeight="1" x14ac:dyDescent="0.15">
      <c r="I283" s="90" t="s">
        <v>93</v>
      </c>
      <c r="J283" s="89" t="s">
        <v>93</v>
      </c>
    </row>
    <row r="284" spans="9:10" ht="18" customHeight="1" x14ac:dyDescent="0.15">
      <c r="I284" s="90" t="s">
        <v>93</v>
      </c>
      <c r="J284" s="89" t="s">
        <v>93</v>
      </c>
    </row>
    <row r="285" spans="9:10" ht="18" customHeight="1" x14ac:dyDescent="0.15">
      <c r="I285" s="90" t="s">
        <v>93</v>
      </c>
      <c r="J285" s="89" t="s">
        <v>93</v>
      </c>
    </row>
    <row r="286" spans="9:10" ht="18" customHeight="1" x14ac:dyDescent="0.15">
      <c r="I286" s="90" t="s">
        <v>93</v>
      </c>
      <c r="J286" s="89" t="s">
        <v>93</v>
      </c>
    </row>
    <row r="287" spans="9:10" ht="18" customHeight="1" x14ac:dyDescent="0.15">
      <c r="I287" s="90" t="s">
        <v>93</v>
      </c>
      <c r="J287" s="89" t="s">
        <v>93</v>
      </c>
    </row>
    <row r="288" spans="9:10" ht="18" customHeight="1" x14ac:dyDescent="0.15">
      <c r="I288" s="90" t="s">
        <v>93</v>
      </c>
      <c r="J288" s="89" t="s">
        <v>93</v>
      </c>
    </row>
    <row r="289" spans="9:10" ht="18" customHeight="1" x14ac:dyDescent="0.15">
      <c r="I289" s="90" t="s">
        <v>93</v>
      </c>
      <c r="J289" s="89" t="s">
        <v>93</v>
      </c>
    </row>
    <row r="290" spans="9:10" ht="18" customHeight="1" x14ac:dyDescent="0.15">
      <c r="I290" s="90" t="s">
        <v>93</v>
      </c>
      <c r="J290" s="89" t="s">
        <v>93</v>
      </c>
    </row>
    <row r="291" spans="9:10" ht="18" customHeight="1" x14ac:dyDescent="0.15">
      <c r="I291" s="90" t="s">
        <v>93</v>
      </c>
      <c r="J291" s="89" t="s">
        <v>93</v>
      </c>
    </row>
    <row r="292" spans="9:10" ht="18" customHeight="1" x14ac:dyDescent="0.15">
      <c r="I292" s="90" t="s">
        <v>93</v>
      </c>
      <c r="J292" s="89" t="s">
        <v>93</v>
      </c>
    </row>
    <row r="293" spans="9:10" ht="18" customHeight="1" x14ac:dyDescent="0.15">
      <c r="I293" s="90" t="s">
        <v>93</v>
      </c>
      <c r="J293" s="89" t="s">
        <v>93</v>
      </c>
    </row>
    <row r="294" spans="9:10" ht="18" customHeight="1" x14ac:dyDescent="0.15">
      <c r="I294" s="90" t="s">
        <v>93</v>
      </c>
      <c r="J294" s="89" t="s">
        <v>93</v>
      </c>
    </row>
    <row r="295" spans="9:10" ht="18" customHeight="1" x14ac:dyDescent="0.15">
      <c r="I295" s="90" t="s">
        <v>93</v>
      </c>
      <c r="J295" s="89" t="s">
        <v>93</v>
      </c>
    </row>
    <row r="296" spans="9:10" ht="18" customHeight="1" x14ac:dyDescent="0.15">
      <c r="I296" s="90" t="s">
        <v>93</v>
      </c>
      <c r="J296" s="89" t="s">
        <v>93</v>
      </c>
    </row>
    <row r="297" spans="9:10" ht="18" customHeight="1" x14ac:dyDescent="0.15">
      <c r="I297" s="90" t="s">
        <v>93</v>
      </c>
      <c r="J297" s="89" t="s">
        <v>93</v>
      </c>
    </row>
    <row r="298" spans="9:10" ht="18" customHeight="1" x14ac:dyDescent="0.15">
      <c r="I298" s="90" t="s">
        <v>93</v>
      </c>
      <c r="J298" s="89" t="s">
        <v>93</v>
      </c>
    </row>
    <row r="299" spans="9:10" ht="18" customHeight="1" x14ac:dyDescent="0.15">
      <c r="I299" s="90" t="s">
        <v>93</v>
      </c>
      <c r="J299" s="89" t="s">
        <v>93</v>
      </c>
    </row>
    <row r="300" spans="9:10" ht="18" customHeight="1" x14ac:dyDescent="0.15">
      <c r="I300" s="90" t="s">
        <v>93</v>
      </c>
      <c r="J300" s="89" t="s">
        <v>93</v>
      </c>
    </row>
    <row r="301" spans="9:10" ht="18" customHeight="1" x14ac:dyDescent="0.15">
      <c r="I301" s="90" t="s">
        <v>93</v>
      </c>
      <c r="J301" s="89" t="s">
        <v>93</v>
      </c>
    </row>
    <row r="302" spans="9:10" ht="18" customHeight="1" x14ac:dyDescent="0.15">
      <c r="I302" s="90" t="s">
        <v>93</v>
      </c>
      <c r="J302" s="89" t="s">
        <v>93</v>
      </c>
    </row>
    <row r="303" spans="9:10" ht="18" customHeight="1" x14ac:dyDescent="0.15">
      <c r="I303" s="90" t="s">
        <v>93</v>
      </c>
      <c r="J303" s="89" t="s">
        <v>93</v>
      </c>
    </row>
    <row r="304" spans="9:10" ht="18" customHeight="1" x14ac:dyDescent="0.15">
      <c r="I304" s="90" t="s">
        <v>93</v>
      </c>
      <c r="J304" s="89" t="s">
        <v>93</v>
      </c>
    </row>
    <row r="305" spans="9:10" ht="18" customHeight="1" x14ac:dyDescent="0.15">
      <c r="I305" s="90" t="s">
        <v>93</v>
      </c>
      <c r="J305" s="89" t="s">
        <v>93</v>
      </c>
    </row>
    <row r="306" spans="9:10" x14ac:dyDescent="0.15">
      <c r="I306" s="90" t="s">
        <v>93</v>
      </c>
      <c r="J306" s="89" t="s">
        <v>93</v>
      </c>
    </row>
    <row r="307" spans="9:10" x14ac:dyDescent="0.15">
      <c r="I307" s="90" t="s">
        <v>93</v>
      </c>
      <c r="J307" s="89" t="s">
        <v>93</v>
      </c>
    </row>
    <row r="308" spans="9:10" x14ac:dyDescent="0.15">
      <c r="I308" s="90" t="s">
        <v>93</v>
      </c>
      <c r="J308" s="89" t="s">
        <v>93</v>
      </c>
    </row>
    <row r="309" spans="9:10" x14ac:dyDescent="0.15">
      <c r="I309" s="90" t="s">
        <v>93</v>
      </c>
      <c r="J309" s="89" t="s">
        <v>93</v>
      </c>
    </row>
    <row r="310" spans="9:10" x14ac:dyDescent="0.15">
      <c r="I310" s="90" t="s">
        <v>93</v>
      </c>
      <c r="J310" s="89" t="s">
        <v>93</v>
      </c>
    </row>
    <row r="311" spans="9:10" x14ac:dyDescent="0.15">
      <c r="I311" s="90" t="s">
        <v>93</v>
      </c>
      <c r="J311" s="89" t="s">
        <v>93</v>
      </c>
    </row>
    <row r="312" spans="9:10" x14ac:dyDescent="0.15">
      <c r="I312" s="90" t="s">
        <v>93</v>
      </c>
      <c r="J312" s="89" t="s">
        <v>93</v>
      </c>
    </row>
    <row r="313" spans="9:10" x14ac:dyDescent="0.15">
      <c r="I313" s="90" t="s">
        <v>93</v>
      </c>
      <c r="J313" s="89" t="s">
        <v>93</v>
      </c>
    </row>
    <row r="314" spans="9:10" x14ac:dyDescent="0.15">
      <c r="I314" s="90" t="s">
        <v>93</v>
      </c>
      <c r="J314" s="89" t="s">
        <v>93</v>
      </c>
    </row>
    <row r="315" spans="9:10" x14ac:dyDescent="0.15">
      <c r="I315" s="90" t="s">
        <v>93</v>
      </c>
      <c r="J315" s="89" t="s">
        <v>93</v>
      </c>
    </row>
    <row r="316" spans="9:10" x14ac:dyDescent="0.15">
      <c r="I316" s="90" t="s">
        <v>93</v>
      </c>
      <c r="J316" s="89" t="s">
        <v>93</v>
      </c>
    </row>
    <row r="317" spans="9:10" x14ac:dyDescent="0.15">
      <c r="I317" s="90" t="s">
        <v>93</v>
      </c>
      <c r="J317" s="89" t="s">
        <v>93</v>
      </c>
    </row>
    <row r="318" spans="9:10" x14ac:dyDescent="0.15">
      <c r="I318" s="90" t="s">
        <v>93</v>
      </c>
      <c r="J318" s="89" t="s">
        <v>93</v>
      </c>
    </row>
    <row r="319" spans="9:10" x14ac:dyDescent="0.15">
      <c r="I319" s="90" t="s">
        <v>93</v>
      </c>
      <c r="J319" s="89" t="s">
        <v>93</v>
      </c>
    </row>
    <row r="320" spans="9:10" x14ac:dyDescent="0.15">
      <c r="I320" s="90" t="s">
        <v>93</v>
      </c>
      <c r="J320" s="89" t="s">
        <v>93</v>
      </c>
    </row>
    <row r="321" spans="9:10" x14ac:dyDescent="0.15">
      <c r="I321" s="90" t="s">
        <v>93</v>
      </c>
      <c r="J321" s="89" t="s">
        <v>93</v>
      </c>
    </row>
    <row r="322" spans="9:10" x14ac:dyDescent="0.15">
      <c r="I322" s="90" t="s">
        <v>93</v>
      </c>
      <c r="J322" s="89" t="s">
        <v>93</v>
      </c>
    </row>
    <row r="323" spans="9:10" x14ac:dyDescent="0.15">
      <c r="I323" s="90" t="s">
        <v>93</v>
      </c>
      <c r="J323" s="89" t="s">
        <v>93</v>
      </c>
    </row>
    <row r="324" spans="9:10" x14ac:dyDescent="0.15">
      <c r="I324" s="90" t="s">
        <v>93</v>
      </c>
      <c r="J324" s="89" t="s">
        <v>93</v>
      </c>
    </row>
    <row r="325" spans="9:10" x14ac:dyDescent="0.15">
      <c r="I325" s="90" t="s">
        <v>93</v>
      </c>
      <c r="J325" s="89" t="s">
        <v>93</v>
      </c>
    </row>
    <row r="326" spans="9:10" x14ac:dyDescent="0.15">
      <c r="I326" s="90" t="s">
        <v>93</v>
      </c>
      <c r="J326" s="89" t="s">
        <v>93</v>
      </c>
    </row>
    <row r="327" spans="9:10" x14ac:dyDescent="0.15">
      <c r="I327" s="90" t="s">
        <v>93</v>
      </c>
      <c r="J327" s="89" t="s">
        <v>93</v>
      </c>
    </row>
    <row r="328" spans="9:10" x14ac:dyDescent="0.15">
      <c r="I328" s="90" t="s">
        <v>93</v>
      </c>
      <c r="J328" s="89" t="s">
        <v>93</v>
      </c>
    </row>
    <row r="329" spans="9:10" x14ac:dyDescent="0.15">
      <c r="I329" s="90" t="s">
        <v>93</v>
      </c>
      <c r="J329" s="89" t="s">
        <v>93</v>
      </c>
    </row>
    <row r="330" spans="9:10" x14ac:dyDescent="0.15">
      <c r="I330" s="90" t="s">
        <v>93</v>
      </c>
      <c r="J330" s="89" t="s">
        <v>93</v>
      </c>
    </row>
    <row r="331" spans="9:10" x14ac:dyDescent="0.15">
      <c r="I331" s="90" t="s">
        <v>93</v>
      </c>
      <c r="J331" s="89" t="s">
        <v>93</v>
      </c>
    </row>
    <row r="332" spans="9:10" x14ac:dyDescent="0.15">
      <c r="I332" s="90" t="s">
        <v>93</v>
      </c>
      <c r="J332" s="89" t="s">
        <v>93</v>
      </c>
    </row>
    <row r="333" spans="9:10" x14ac:dyDescent="0.15">
      <c r="I333" s="90" t="s">
        <v>93</v>
      </c>
      <c r="J333" s="89" t="s">
        <v>93</v>
      </c>
    </row>
    <row r="334" spans="9:10" x14ac:dyDescent="0.15">
      <c r="I334" s="90" t="s">
        <v>93</v>
      </c>
      <c r="J334" s="89" t="s">
        <v>93</v>
      </c>
    </row>
    <row r="335" spans="9:10" x14ac:dyDescent="0.15">
      <c r="I335" s="90" t="s">
        <v>93</v>
      </c>
      <c r="J335" s="89" t="s">
        <v>93</v>
      </c>
    </row>
    <row r="336" spans="9:10" x14ac:dyDescent="0.15">
      <c r="I336" s="90" t="s">
        <v>93</v>
      </c>
      <c r="J336" s="89" t="s">
        <v>93</v>
      </c>
    </row>
    <row r="337" spans="9:10" x14ac:dyDescent="0.15">
      <c r="I337" s="90" t="s">
        <v>93</v>
      </c>
      <c r="J337" s="89" t="s">
        <v>93</v>
      </c>
    </row>
    <row r="338" spans="9:10" x14ac:dyDescent="0.15">
      <c r="I338" s="90" t="s">
        <v>93</v>
      </c>
      <c r="J338" s="89" t="s">
        <v>93</v>
      </c>
    </row>
    <row r="339" spans="9:10" x14ac:dyDescent="0.15">
      <c r="I339" s="90" t="s">
        <v>93</v>
      </c>
      <c r="J339" s="89" t="s">
        <v>93</v>
      </c>
    </row>
    <row r="340" spans="9:10" x14ac:dyDescent="0.15">
      <c r="I340" s="90" t="s">
        <v>93</v>
      </c>
      <c r="J340" s="89" t="s">
        <v>93</v>
      </c>
    </row>
    <row r="341" spans="9:10" x14ac:dyDescent="0.15">
      <c r="I341" s="90" t="s">
        <v>93</v>
      </c>
      <c r="J341" s="89" t="s">
        <v>93</v>
      </c>
    </row>
    <row r="342" spans="9:10" x14ac:dyDescent="0.15">
      <c r="I342" s="90" t="s">
        <v>93</v>
      </c>
      <c r="J342" s="89" t="s">
        <v>93</v>
      </c>
    </row>
    <row r="343" spans="9:10" x14ac:dyDescent="0.15">
      <c r="I343" s="90" t="s">
        <v>93</v>
      </c>
      <c r="J343" s="89" t="s">
        <v>93</v>
      </c>
    </row>
    <row r="344" spans="9:10" x14ac:dyDescent="0.15">
      <c r="I344" s="90" t="s">
        <v>93</v>
      </c>
      <c r="J344" s="89" t="s">
        <v>93</v>
      </c>
    </row>
    <row r="345" spans="9:10" x14ac:dyDescent="0.15">
      <c r="I345" s="90" t="s">
        <v>93</v>
      </c>
      <c r="J345" s="89" t="s">
        <v>93</v>
      </c>
    </row>
    <row r="346" spans="9:10" x14ac:dyDescent="0.15">
      <c r="I346" s="90" t="s">
        <v>93</v>
      </c>
      <c r="J346" s="89" t="s">
        <v>93</v>
      </c>
    </row>
    <row r="347" spans="9:10" x14ac:dyDescent="0.15">
      <c r="I347" s="90" t="s">
        <v>93</v>
      </c>
      <c r="J347" s="89" t="s">
        <v>93</v>
      </c>
    </row>
    <row r="348" spans="9:10" x14ac:dyDescent="0.15">
      <c r="I348" s="90" t="s">
        <v>93</v>
      </c>
      <c r="J348" s="89" t="s">
        <v>93</v>
      </c>
    </row>
    <row r="349" spans="9:10" x14ac:dyDescent="0.15">
      <c r="I349" s="90" t="s">
        <v>93</v>
      </c>
      <c r="J349" s="89" t="s">
        <v>93</v>
      </c>
    </row>
    <row r="350" spans="9:10" x14ac:dyDescent="0.15">
      <c r="I350" s="90" t="s">
        <v>93</v>
      </c>
      <c r="J350" s="89" t="s">
        <v>93</v>
      </c>
    </row>
    <row r="351" spans="9:10" x14ac:dyDescent="0.15">
      <c r="I351" s="90" t="s">
        <v>93</v>
      </c>
      <c r="J351" s="89" t="s">
        <v>93</v>
      </c>
    </row>
    <row r="352" spans="9:10" x14ac:dyDescent="0.15">
      <c r="I352" s="90" t="s">
        <v>93</v>
      </c>
      <c r="J352" s="89" t="s">
        <v>93</v>
      </c>
    </row>
    <row r="353" spans="9:10" x14ac:dyDescent="0.15">
      <c r="I353" s="90" t="s">
        <v>93</v>
      </c>
      <c r="J353" s="89" t="s">
        <v>93</v>
      </c>
    </row>
    <row r="354" spans="9:10" x14ac:dyDescent="0.15">
      <c r="I354" s="90" t="s">
        <v>93</v>
      </c>
      <c r="J354" s="89" t="s">
        <v>93</v>
      </c>
    </row>
    <row r="355" spans="9:10" x14ac:dyDescent="0.15">
      <c r="I355" s="90" t="s">
        <v>93</v>
      </c>
      <c r="J355" s="89" t="s">
        <v>93</v>
      </c>
    </row>
    <row r="356" spans="9:10" x14ac:dyDescent="0.15">
      <c r="I356" s="90" t="s">
        <v>93</v>
      </c>
      <c r="J356" s="89" t="s">
        <v>93</v>
      </c>
    </row>
    <row r="357" spans="9:10" x14ac:dyDescent="0.15">
      <c r="I357" s="90" t="s">
        <v>93</v>
      </c>
      <c r="J357" s="89" t="s">
        <v>93</v>
      </c>
    </row>
    <row r="358" spans="9:10" x14ac:dyDescent="0.15">
      <c r="I358" s="90" t="s">
        <v>93</v>
      </c>
      <c r="J358" s="89" t="s">
        <v>93</v>
      </c>
    </row>
    <row r="359" spans="9:10" x14ac:dyDescent="0.15">
      <c r="I359" s="90" t="s">
        <v>93</v>
      </c>
      <c r="J359" s="89" t="s">
        <v>93</v>
      </c>
    </row>
    <row r="360" spans="9:10" x14ac:dyDescent="0.15">
      <c r="I360" s="90" t="s">
        <v>93</v>
      </c>
      <c r="J360" s="89" t="s">
        <v>93</v>
      </c>
    </row>
    <row r="361" spans="9:10" x14ac:dyDescent="0.15">
      <c r="I361" s="90" t="s">
        <v>93</v>
      </c>
      <c r="J361" s="89" t="s">
        <v>93</v>
      </c>
    </row>
    <row r="362" spans="9:10" x14ac:dyDescent="0.15">
      <c r="I362" s="90" t="s">
        <v>93</v>
      </c>
      <c r="J362" s="89" t="s">
        <v>93</v>
      </c>
    </row>
    <row r="363" spans="9:10" x14ac:dyDescent="0.15">
      <c r="I363" s="90" t="s">
        <v>93</v>
      </c>
      <c r="J363" s="89" t="s">
        <v>93</v>
      </c>
    </row>
    <row r="364" spans="9:10" x14ac:dyDescent="0.15">
      <c r="I364" s="90" t="s">
        <v>93</v>
      </c>
      <c r="J364" s="89" t="s">
        <v>93</v>
      </c>
    </row>
    <row r="365" spans="9:10" x14ac:dyDescent="0.15">
      <c r="I365" s="90" t="s">
        <v>93</v>
      </c>
      <c r="J365" s="89" t="s">
        <v>93</v>
      </c>
    </row>
    <row r="366" spans="9:10" x14ac:dyDescent="0.15">
      <c r="I366" s="90" t="s">
        <v>93</v>
      </c>
      <c r="J366" s="89" t="s">
        <v>93</v>
      </c>
    </row>
    <row r="367" spans="9:10" x14ac:dyDescent="0.15">
      <c r="I367" s="90" t="s">
        <v>93</v>
      </c>
      <c r="J367" s="89" t="s">
        <v>93</v>
      </c>
    </row>
    <row r="368" spans="9:10" x14ac:dyDescent="0.15">
      <c r="I368" s="90" t="s">
        <v>93</v>
      </c>
      <c r="J368" s="89" t="s">
        <v>93</v>
      </c>
    </row>
    <row r="369" spans="9:10" x14ac:dyDescent="0.15">
      <c r="I369" s="90" t="s">
        <v>93</v>
      </c>
      <c r="J369" s="89" t="s">
        <v>93</v>
      </c>
    </row>
    <row r="370" spans="9:10" x14ac:dyDescent="0.15">
      <c r="I370" s="90" t="s">
        <v>93</v>
      </c>
      <c r="J370" s="89" t="s">
        <v>93</v>
      </c>
    </row>
    <row r="371" spans="9:10" x14ac:dyDescent="0.15">
      <c r="I371" s="90" t="s">
        <v>93</v>
      </c>
      <c r="J371" s="89" t="s">
        <v>93</v>
      </c>
    </row>
    <row r="372" spans="9:10" x14ac:dyDescent="0.15">
      <c r="I372" s="90" t="s">
        <v>93</v>
      </c>
      <c r="J372" s="89" t="s">
        <v>93</v>
      </c>
    </row>
    <row r="373" spans="9:10" x14ac:dyDescent="0.15">
      <c r="I373" s="90" t="s">
        <v>93</v>
      </c>
      <c r="J373" s="89" t="s">
        <v>93</v>
      </c>
    </row>
    <row r="374" spans="9:10" x14ac:dyDescent="0.15">
      <c r="I374" s="90" t="s">
        <v>93</v>
      </c>
      <c r="J374" s="89" t="s">
        <v>93</v>
      </c>
    </row>
    <row r="375" spans="9:10" x14ac:dyDescent="0.15">
      <c r="I375" s="90" t="s">
        <v>93</v>
      </c>
      <c r="J375" s="89" t="s">
        <v>93</v>
      </c>
    </row>
    <row r="376" spans="9:10" x14ac:dyDescent="0.15">
      <c r="I376" s="90" t="s">
        <v>93</v>
      </c>
      <c r="J376" s="89" t="s">
        <v>93</v>
      </c>
    </row>
    <row r="377" spans="9:10" x14ac:dyDescent="0.15">
      <c r="I377" s="90" t="s">
        <v>93</v>
      </c>
      <c r="J377" s="89" t="s">
        <v>93</v>
      </c>
    </row>
    <row r="378" spans="9:10" x14ac:dyDescent="0.15">
      <c r="I378" s="90" t="s">
        <v>93</v>
      </c>
      <c r="J378" s="89" t="s">
        <v>93</v>
      </c>
    </row>
    <row r="379" spans="9:10" x14ac:dyDescent="0.15">
      <c r="I379" s="90" t="s">
        <v>93</v>
      </c>
      <c r="J379" s="89" t="s">
        <v>93</v>
      </c>
    </row>
    <row r="380" spans="9:10" x14ac:dyDescent="0.15">
      <c r="I380" s="90" t="s">
        <v>93</v>
      </c>
      <c r="J380" s="89" t="s">
        <v>93</v>
      </c>
    </row>
    <row r="381" spans="9:10" x14ac:dyDescent="0.15">
      <c r="I381" s="90" t="s">
        <v>93</v>
      </c>
      <c r="J381" s="89" t="s">
        <v>93</v>
      </c>
    </row>
    <row r="382" spans="9:10" x14ac:dyDescent="0.15">
      <c r="I382" s="90" t="s">
        <v>93</v>
      </c>
      <c r="J382" s="89" t="s">
        <v>93</v>
      </c>
    </row>
    <row r="383" spans="9:10" x14ac:dyDescent="0.15">
      <c r="I383" s="90" t="s">
        <v>93</v>
      </c>
      <c r="J383" s="89" t="s">
        <v>93</v>
      </c>
    </row>
    <row r="384" spans="9:10" x14ac:dyDescent="0.15">
      <c r="I384" s="90" t="s">
        <v>93</v>
      </c>
      <c r="J384" s="89" t="s">
        <v>93</v>
      </c>
    </row>
    <row r="385" spans="9:10" x14ac:dyDescent="0.15">
      <c r="I385" s="90" t="s">
        <v>93</v>
      </c>
      <c r="J385" s="89" t="s">
        <v>93</v>
      </c>
    </row>
    <row r="386" spans="9:10" x14ac:dyDescent="0.15">
      <c r="I386" s="90" t="s">
        <v>93</v>
      </c>
      <c r="J386" s="89" t="s">
        <v>93</v>
      </c>
    </row>
    <row r="387" spans="9:10" x14ac:dyDescent="0.15">
      <c r="I387" s="90" t="s">
        <v>93</v>
      </c>
      <c r="J387" s="89" t="s">
        <v>93</v>
      </c>
    </row>
    <row r="388" spans="9:10" x14ac:dyDescent="0.15">
      <c r="I388" s="90" t="s">
        <v>93</v>
      </c>
      <c r="J388" s="89" t="s">
        <v>93</v>
      </c>
    </row>
    <row r="389" spans="9:10" x14ac:dyDescent="0.15">
      <c r="I389" s="90" t="s">
        <v>93</v>
      </c>
      <c r="J389" s="89" t="s">
        <v>93</v>
      </c>
    </row>
    <row r="390" spans="9:10" x14ac:dyDescent="0.15">
      <c r="I390" s="90" t="s">
        <v>93</v>
      </c>
      <c r="J390" s="89" t="s">
        <v>93</v>
      </c>
    </row>
    <row r="391" spans="9:10" x14ac:dyDescent="0.15">
      <c r="I391" s="90" t="s">
        <v>93</v>
      </c>
      <c r="J391" s="89" t="s">
        <v>93</v>
      </c>
    </row>
    <row r="392" spans="9:10" x14ac:dyDescent="0.15">
      <c r="I392" s="90" t="s">
        <v>93</v>
      </c>
      <c r="J392" s="89" t="s">
        <v>93</v>
      </c>
    </row>
    <row r="393" spans="9:10" x14ac:dyDescent="0.15">
      <c r="I393" s="90" t="s">
        <v>93</v>
      </c>
      <c r="J393" s="89" t="s">
        <v>93</v>
      </c>
    </row>
    <row r="394" spans="9:10" x14ac:dyDescent="0.15">
      <c r="I394" s="90" t="s">
        <v>93</v>
      </c>
      <c r="J394" s="89" t="s">
        <v>93</v>
      </c>
    </row>
    <row r="395" spans="9:10" x14ac:dyDescent="0.15">
      <c r="I395" s="90" t="s">
        <v>93</v>
      </c>
      <c r="J395" s="89" t="s">
        <v>93</v>
      </c>
    </row>
    <row r="396" spans="9:10" x14ac:dyDescent="0.15">
      <c r="I396" s="90" t="s">
        <v>93</v>
      </c>
      <c r="J396" s="89" t="s">
        <v>93</v>
      </c>
    </row>
    <row r="397" spans="9:10" x14ac:dyDescent="0.15">
      <c r="I397" s="90" t="s">
        <v>93</v>
      </c>
      <c r="J397" s="89" t="s">
        <v>93</v>
      </c>
    </row>
    <row r="398" spans="9:10" x14ac:dyDescent="0.15">
      <c r="I398" s="90" t="s">
        <v>93</v>
      </c>
      <c r="J398" s="89" t="s">
        <v>93</v>
      </c>
    </row>
    <row r="399" spans="9:10" x14ac:dyDescent="0.15">
      <c r="I399" s="90" t="s">
        <v>93</v>
      </c>
      <c r="J399" s="89" t="s">
        <v>93</v>
      </c>
    </row>
    <row r="400" spans="9:10" x14ac:dyDescent="0.15">
      <c r="I400" s="90" t="s">
        <v>93</v>
      </c>
      <c r="J400" s="89" t="s">
        <v>93</v>
      </c>
    </row>
    <row r="401" spans="9:10" x14ac:dyDescent="0.15">
      <c r="I401" s="90" t="s">
        <v>93</v>
      </c>
      <c r="J401" s="89" t="s">
        <v>93</v>
      </c>
    </row>
    <row r="402" spans="9:10" x14ac:dyDescent="0.15">
      <c r="I402" s="90" t="s">
        <v>93</v>
      </c>
      <c r="J402" s="89" t="s">
        <v>93</v>
      </c>
    </row>
    <row r="403" spans="9:10" x14ac:dyDescent="0.15">
      <c r="I403" s="90" t="s">
        <v>93</v>
      </c>
      <c r="J403" s="89" t="s">
        <v>93</v>
      </c>
    </row>
    <row r="404" spans="9:10" x14ac:dyDescent="0.15">
      <c r="I404" s="90" t="s">
        <v>93</v>
      </c>
      <c r="J404" s="89" t="s">
        <v>93</v>
      </c>
    </row>
    <row r="405" spans="9:10" x14ac:dyDescent="0.15">
      <c r="I405" s="90" t="s">
        <v>93</v>
      </c>
      <c r="J405" s="89" t="s">
        <v>93</v>
      </c>
    </row>
    <row r="406" spans="9:10" x14ac:dyDescent="0.15">
      <c r="I406" s="90" t="s">
        <v>93</v>
      </c>
      <c r="J406" s="89" t="s">
        <v>93</v>
      </c>
    </row>
    <row r="407" spans="9:10" x14ac:dyDescent="0.15">
      <c r="I407" s="90" t="s">
        <v>93</v>
      </c>
      <c r="J407" s="89" t="s">
        <v>93</v>
      </c>
    </row>
    <row r="408" spans="9:10" x14ac:dyDescent="0.15">
      <c r="I408" s="90" t="s">
        <v>93</v>
      </c>
      <c r="J408" s="89" t="s">
        <v>93</v>
      </c>
    </row>
    <row r="409" spans="9:10" x14ac:dyDescent="0.15">
      <c r="I409" s="90" t="s">
        <v>93</v>
      </c>
      <c r="J409" s="89" t="s">
        <v>93</v>
      </c>
    </row>
    <row r="410" spans="9:10" x14ac:dyDescent="0.15">
      <c r="I410" s="90" t="s">
        <v>93</v>
      </c>
      <c r="J410" s="89" t="s">
        <v>93</v>
      </c>
    </row>
    <row r="411" spans="9:10" x14ac:dyDescent="0.15">
      <c r="I411" s="90" t="s">
        <v>93</v>
      </c>
      <c r="J411" s="89" t="s">
        <v>93</v>
      </c>
    </row>
    <row r="412" spans="9:10" x14ac:dyDescent="0.15">
      <c r="I412" s="90" t="s">
        <v>93</v>
      </c>
      <c r="J412" s="89" t="s">
        <v>93</v>
      </c>
    </row>
    <row r="413" spans="9:10" x14ac:dyDescent="0.15">
      <c r="I413" s="90" t="s">
        <v>93</v>
      </c>
      <c r="J413" s="89" t="s">
        <v>93</v>
      </c>
    </row>
    <row r="414" spans="9:10" x14ac:dyDescent="0.15">
      <c r="I414" s="90" t="s">
        <v>93</v>
      </c>
      <c r="J414" s="89" t="s">
        <v>93</v>
      </c>
    </row>
    <row r="415" spans="9:10" x14ac:dyDescent="0.15">
      <c r="I415" s="90" t="s">
        <v>93</v>
      </c>
      <c r="J415" s="89" t="s">
        <v>93</v>
      </c>
    </row>
    <row r="416" spans="9:10" x14ac:dyDescent="0.15">
      <c r="I416" s="90" t="s">
        <v>93</v>
      </c>
      <c r="J416" s="89" t="s">
        <v>93</v>
      </c>
    </row>
    <row r="417" spans="9:10" x14ac:dyDescent="0.15">
      <c r="I417" s="90" t="s">
        <v>93</v>
      </c>
      <c r="J417" s="89" t="s">
        <v>93</v>
      </c>
    </row>
    <row r="418" spans="9:10" x14ac:dyDescent="0.15">
      <c r="I418" s="90" t="s">
        <v>93</v>
      </c>
      <c r="J418" s="89" t="s">
        <v>93</v>
      </c>
    </row>
    <row r="419" spans="9:10" x14ac:dyDescent="0.15">
      <c r="I419" s="90" t="s">
        <v>93</v>
      </c>
      <c r="J419" s="89" t="s">
        <v>93</v>
      </c>
    </row>
    <row r="420" spans="9:10" x14ac:dyDescent="0.15">
      <c r="I420" s="90" t="s">
        <v>93</v>
      </c>
      <c r="J420" s="89" t="s">
        <v>93</v>
      </c>
    </row>
    <row r="421" spans="9:10" x14ac:dyDescent="0.15">
      <c r="I421" s="90" t="s">
        <v>93</v>
      </c>
      <c r="J421" s="89" t="s">
        <v>93</v>
      </c>
    </row>
    <row r="422" spans="9:10" x14ac:dyDescent="0.15">
      <c r="I422" s="90" t="s">
        <v>93</v>
      </c>
      <c r="J422" s="89" t="s">
        <v>93</v>
      </c>
    </row>
    <row r="423" spans="9:10" x14ac:dyDescent="0.15">
      <c r="I423" s="90" t="s">
        <v>93</v>
      </c>
      <c r="J423" s="89" t="s">
        <v>93</v>
      </c>
    </row>
    <row r="424" spans="9:10" x14ac:dyDescent="0.15">
      <c r="I424" s="90" t="s">
        <v>93</v>
      </c>
      <c r="J424" s="89" t="s">
        <v>93</v>
      </c>
    </row>
    <row r="425" spans="9:10" x14ac:dyDescent="0.15">
      <c r="I425" s="90" t="s">
        <v>93</v>
      </c>
      <c r="J425" s="89" t="s">
        <v>93</v>
      </c>
    </row>
    <row r="426" spans="9:10" x14ac:dyDescent="0.15">
      <c r="I426" s="90" t="s">
        <v>93</v>
      </c>
      <c r="J426" s="89" t="s">
        <v>93</v>
      </c>
    </row>
    <row r="427" spans="9:10" x14ac:dyDescent="0.15">
      <c r="I427" s="90" t="s">
        <v>93</v>
      </c>
      <c r="J427" s="89" t="s">
        <v>93</v>
      </c>
    </row>
    <row r="428" spans="9:10" x14ac:dyDescent="0.15">
      <c r="I428" s="90" t="s">
        <v>93</v>
      </c>
      <c r="J428" s="89" t="s">
        <v>93</v>
      </c>
    </row>
    <row r="429" spans="9:10" x14ac:dyDescent="0.15">
      <c r="I429" s="90" t="s">
        <v>93</v>
      </c>
      <c r="J429" s="89" t="s">
        <v>93</v>
      </c>
    </row>
    <row r="430" spans="9:10" x14ac:dyDescent="0.15">
      <c r="I430" s="90" t="s">
        <v>93</v>
      </c>
      <c r="J430" s="89" t="s">
        <v>93</v>
      </c>
    </row>
    <row r="431" spans="9:10" x14ac:dyDescent="0.15">
      <c r="I431" s="90" t="s">
        <v>93</v>
      </c>
      <c r="J431" s="89" t="s">
        <v>93</v>
      </c>
    </row>
    <row r="432" spans="9:10" x14ac:dyDescent="0.15">
      <c r="I432" s="90" t="s">
        <v>93</v>
      </c>
      <c r="J432" s="89" t="s">
        <v>93</v>
      </c>
    </row>
    <row r="433" spans="9:10" x14ac:dyDescent="0.15">
      <c r="I433" s="90" t="s">
        <v>93</v>
      </c>
      <c r="J433" s="89" t="s">
        <v>93</v>
      </c>
    </row>
    <row r="434" spans="9:10" x14ac:dyDescent="0.15">
      <c r="I434" s="90" t="s">
        <v>93</v>
      </c>
      <c r="J434" s="89" t="s">
        <v>93</v>
      </c>
    </row>
    <row r="435" spans="9:10" x14ac:dyDescent="0.15">
      <c r="I435" s="90" t="s">
        <v>93</v>
      </c>
      <c r="J435" s="89" t="s">
        <v>93</v>
      </c>
    </row>
    <row r="436" spans="9:10" x14ac:dyDescent="0.15">
      <c r="I436" s="90" t="s">
        <v>93</v>
      </c>
      <c r="J436" s="89" t="s">
        <v>93</v>
      </c>
    </row>
    <row r="437" spans="9:10" x14ac:dyDescent="0.15">
      <c r="I437" s="90" t="s">
        <v>93</v>
      </c>
      <c r="J437" s="89" t="s">
        <v>93</v>
      </c>
    </row>
    <row r="438" spans="9:10" x14ac:dyDescent="0.15">
      <c r="I438" s="90" t="s">
        <v>93</v>
      </c>
      <c r="J438" s="89" t="s">
        <v>93</v>
      </c>
    </row>
    <row r="439" spans="9:10" x14ac:dyDescent="0.15">
      <c r="I439" s="90" t="s">
        <v>93</v>
      </c>
      <c r="J439" s="89" t="s">
        <v>93</v>
      </c>
    </row>
    <row r="440" spans="9:10" x14ac:dyDescent="0.15">
      <c r="I440" s="90" t="s">
        <v>93</v>
      </c>
      <c r="J440" s="89" t="s">
        <v>93</v>
      </c>
    </row>
    <row r="441" spans="9:10" x14ac:dyDescent="0.15">
      <c r="I441" s="90" t="s">
        <v>93</v>
      </c>
      <c r="J441" s="89" t="s">
        <v>93</v>
      </c>
    </row>
    <row r="442" spans="9:10" x14ac:dyDescent="0.15">
      <c r="I442" s="90" t="s">
        <v>93</v>
      </c>
      <c r="J442" s="89" t="s">
        <v>93</v>
      </c>
    </row>
    <row r="443" spans="9:10" x14ac:dyDescent="0.15">
      <c r="I443" s="90" t="s">
        <v>93</v>
      </c>
      <c r="J443" s="89" t="s">
        <v>93</v>
      </c>
    </row>
    <row r="444" spans="9:10" x14ac:dyDescent="0.15">
      <c r="I444" s="90" t="s">
        <v>93</v>
      </c>
      <c r="J444" s="89" t="s">
        <v>93</v>
      </c>
    </row>
    <row r="445" spans="9:10" x14ac:dyDescent="0.15">
      <c r="I445" s="90" t="s">
        <v>93</v>
      </c>
      <c r="J445" s="89" t="s">
        <v>93</v>
      </c>
    </row>
    <row r="446" spans="9:10" x14ac:dyDescent="0.15">
      <c r="I446" s="90" t="s">
        <v>93</v>
      </c>
      <c r="J446" s="89" t="s">
        <v>93</v>
      </c>
    </row>
    <row r="447" spans="9:10" x14ac:dyDescent="0.15">
      <c r="I447" s="90" t="s">
        <v>93</v>
      </c>
      <c r="J447" s="89" t="s">
        <v>93</v>
      </c>
    </row>
    <row r="448" spans="9:10" x14ac:dyDescent="0.15">
      <c r="I448" s="90" t="s">
        <v>93</v>
      </c>
      <c r="J448" s="89" t="s">
        <v>93</v>
      </c>
    </row>
    <row r="449" spans="9:10" x14ac:dyDescent="0.15">
      <c r="I449" s="90" t="s">
        <v>93</v>
      </c>
      <c r="J449" s="89" t="s">
        <v>93</v>
      </c>
    </row>
    <row r="450" spans="9:10" x14ac:dyDescent="0.15">
      <c r="I450" s="90" t="s">
        <v>93</v>
      </c>
      <c r="J450" s="89" t="s">
        <v>93</v>
      </c>
    </row>
    <row r="451" spans="9:10" x14ac:dyDescent="0.15">
      <c r="I451" s="90" t="s">
        <v>93</v>
      </c>
      <c r="J451" s="89" t="s">
        <v>93</v>
      </c>
    </row>
    <row r="452" spans="9:10" x14ac:dyDescent="0.15">
      <c r="I452" s="90" t="s">
        <v>93</v>
      </c>
      <c r="J452" s="89" t="s">
        <v>93</v>
      </c>
    </row>
    <row r="453" spans="9:10" x14ac:dyDescent="0.15">
      <c r="I453" s="90" t="s">
        <v>93</v>
      </c>
      <c r="J453" s="89" t="s">
        <v>93</v>
      </c>
    </row>
    <row r="454" spans="9:10" x14ac:dyDescent="0.15">
      <c r="I454" s="90" t="s">
        <v>93</v>
      </c>
      <c r="J454" s="89" t="s">
        <v>93</v>
      </c>
    </row>
    <row r="455" spans="9:10" x14ac:dyDescent="0.15">
      <c r="I455" s="90" t="s">
        <v>93</v>
      </c>
      <c r="J455" s="89" t="s">
        <v>93</v>
      </c>
    </row>
    <row r="456" spans="9:10" x14ac:dyDescent="0.15">
      <c r="I456" s="90" t="s">
        <v>93</v>
      </c>
      <c r="J456" s="89" t="s">
        <v>93</v>
      </c>
    </row>
    <row r="457" spans="9:10" x14ac:dyDescent="0.15">
      <c r="I457" s="90" t="s">
        <v>93</v>
      </c>
      <c r="J457" s="89" t="s">
        <v>93</v>
      </c>
    </row>
    <row r="458" spans="9:10" x14ac:dyDescent="0.15">
      <c r="I458" s="90" t="s">
        <v>93</v>
      </c>
      <c r="J458" s="89" t="s">
        <v>93</v>
      </c>
    </row>
    <row r="459" spans="9:10" x14ac:dyDescent="0.15">
      <c r="I459" s="90" t="s">
        <v>93</v>
      </c>
      <c r="J459" s="89" t="s">
        <v>93</v>
      </c>
    </row>
    <row r="460" spans="9:10" x14ac:dyDescent="0.15">
      <c r="I460" s="90" t="s">
        <v>93</v>
      </c>
      <c r="J460" s="89" t="s">
        <v>93</v>
      </c>
    </row>
    <row r="461" spans="9:10" x14ac:dyDescent="0.15">
      <c r="I461" s="90" t="s">
        <v>93</v>
      </c>
      <c r="J461" s="89" t="s">
        <v>93</v>
      </c>
    </row>
    <row r="462" spans="9:10" x14ac:dyDescent="0.15">
      <c r="I462" s="90" t="s">
        <v>93</v>
      </c>
      <c r="J462" s="89" t="s">
        <v>93</v>
      </c>
    </row>
    <row r="463" spans="9:10" x14ac:dyDescent="0.15">
      <c r="I463" s="90" t="s">
        <v>93</v>
      </c>
      <c r="J463" s="89" t="s">
        <v>93</v>
      </c>
    </row>
    <row r="464" spans="9:10" x14ac:dyDescent="0.15">
      <c r="I464" s="90" t="s">
        <v>93</v>
      </c>
      <c r="J464" s="89" t="s">
        <v>93</v>
      </c>
    </row>
    <row r="465" spans="9:10" x14ac:dyDescent="0.15">
      <c r="I465" s="90" t="s">
        <v>93</v>
      </c>
      <c r="J465" s="89" t="s">
        <v>93</v>
      </c>
    </row>
    <row r="466" spans="9:10" x14ac:dyDescent="0.15">
      <c r="I466" s="90" t="s">
        <v>93</v>
      </c>
      <c r="J466" s="89" t="s">
        <v>93</v>
      </c>
    </row>
    <row r="467" spans="9:10" x14ac:dyDescent="0.15">
      <c r="I467" s="90" t="s">
        <v>93</v>
      </c>
      <c r="J467" s="89" t="s">
        <v>93</v>
      </c>
    </row>
    <row r="468" spans="9:10" x14ac:dyDescent="0.15">
      <c r="I468" s="90" t="s">
        <v>93</v>
      </c>
      <c r="J468" s="89" t="s">
        <v>93</v>
      </c>
    </row>
    <row r="469" spans="9:10" x14ac:dyDescent="0.15">
      <c r="I469" s="90" t="s">
        <v>93</v>
      </c>
      <c r="J469" s="89" t="s">
        <v>93</v>
      </c>
    </row>
    <row r="470" spans="9:10" x14ac:dyDescent="0.15">
      <c r="I470" s="90" t="s">
        <v>93</v>
      </c>
      <c r="J470" s="89" t="s">
        <v>93</v>
      </c>
    </row>
    <row r="471" spans="9:10" x14ac:dyDescent="0.15">
      <c r="I471" s="90" t="s">
        <v>93</v>
      </c>
      <c r="J471" s="89" t="s">
        <v>93</v>
      </c>
    </row>
    <row r="472" spans="9:10" x14ac:dyDescent="0.15">
      <c r="I472" s="90" t="s">
        <v>93</v>
      </c>
      <c r="J472" s="89" t="s">
        <v>93</v>
      </c>
    </row>
    <row r="473" spans="9:10" x14ac:dyDescent="0.15">
      <c r="I473" s="90" t="s">
        <v>93</v>
      </c>
      <c r="J473" s="89" t="s">
        <v>93</v>
      </c>
    </row>
    <row r="474" spans="9:10" x14ac:dyDescent="0.15">
      <c r="I474" s="90" t="s">
        <v>93</v>
      </c>
      <c r="J474" s="89" t="s">
        <v>93</v>
      </c>
    </row>
    <row r="475" spans="9:10" x14ac:dyDescent="0.15">
      <c r="I475" s="90" t="s">
        <v>93</v>
      </c>
      <c r="J475" s="89" t="s">
        <v>93</v>
      </c>
    </row>
    <row r="476" spans="9:10" x14ac:dyDescent="0.15">
      <c r="I476" s="90" t="s">
        <v>93</v>
      </c>
      <c r="J476" s="89" t="s">
        <v>93</v>
      </c>
    </row>
    <row r="477" spans="9:10" x14ac:dyDescent="0.15">
      <c r="I477" s="90" t="s">
        <v>93</v>
      </c>
      <c r="J477" s="89" t="s">
        <v>93</v>
      </c>
    </row>
    <row r="478" spans="9:10" x14ac:dyDescent="0.15">
      <c r="I478" s="90" t="s">
        <v>93</v>
      </c>
      <c r="J478" s="89" t="s">
        <v>93</v>
      </c>
    </row>
    <row r="479" spans="9:10" x14ac:dyDescent="0.15">
      <c r="I479" s="90" t="s">
        <v>93</v>
      </c>
      <c r="J479" s="89" t="s">
        <v>93</v>
      </c>
    </row>
    <row r="480" spans="9:10" x14ac:dyDescent="0.15">
      <c r="I480" s="90" t="s">
        <v>93</v>
      </c>
      <c r="J480" s="89" t="s">
        <v>93</v>
      </c>
    </row>
    <row r="481" spans="9:10" x14ac:dyDescent="0.15">
      <c r="I481" s="90" t="s">
        <v>93</v>
      </c>
      <c r="J481" s="89" t="s">
        <v>93</v>
      </c>
    </row>
    <row r="482" spans="9:10" x14ac:dyDescent="0.15">
      <c r="I482" s="90" t="s">
        <v>93</v>
      </c>
      <c r="J482" s="89" t="s">
        <v>93</v>
      </c>
    </row>
    <row r="483" spans="9:10" x14ac:dyDescent="0.15">
      <c r="I483" s="90" t="s">
        <v>93</v>
      </c>
      <c r="J483" s="89" t="s">
        <v>93</v>
      </c>
    </row>
    <row r="484" spans="9:10" x14ac:dyDescent="0.15">
      <c r="I484" s="90" t="s">
        <v>93</v>
      </c>
      <c r="J484" s="89" t="s">
        <v>93</v>
      </c>
    </row>
    <row r="485" spans="9:10" x14ac:dyDescent="0.15">
      <c r="I485" s="90" t="s">
        <v>93</v>
      </c>
      <c r="J485" s="89" t="s">
        <v>93</v>
      </c>
    </row>
    <row r="486" spans="9:10" x14ac:dyDescent="0.15">
      <c r="I486" s="90" t="s">
        <v>93</v>
      </c>
      <c r="J486" s="89" t="s">
        <v>93</v>
      </c>
    </row>
    <row r="487" spans="9:10" x14ac:dyDescent="0.15">
      <c r="I487" s="90" t="s">
        <v>93</v>
      </c>
      <c r="J487" s="89" t="s">
        <v>93</v>
      </c>
    </row>
    <row r="488" spans="9:10" x14ac:dyDescent="0.15">
      <c r="I488" s="90" t="s">
        <v>93</v>
      </c>
      <c r="J488" s="89" t="s">
        <v>93</v>
      </c>
    </row>
    <row r="489" spans="9:10" x14ac:dyDescent="0.15">
      <c r="I489" s="90" t="s">
        <v>93</v>
      </c>
      <c r="J489" s="89" t="s">
        <v>93</v>
      </c>
    </row>
    <row r="490" spans="9:10" x14ac:dyDescent="0.15">
      <c r="I490" s="90" t="s">
        <v>93</v>
      </c>
      <c r="J490" s="89" t="s">
        <v>93</v>
      </c>
    </row>
    <row r="491" spans="9:10" x14ac:dyDescent="0.15">
      <c r="I491" s="90" t="s">
        <v>93</v>
      </c>
      <c r="J491" s="89" t="s">
        <v>93</v>
      </c>
    </row>
    <row r="492" spans="9:10" x14ac:dyDescent="0.15">
      <c r="I492" s="90" t="s">
        <v>93</v>
      </c>
      <c r="J492" s="89" t="s">
        <v>93</v>
      </c>
    </row>
    <row r="493" spans="9:10" x14ac:dyDescent="0.15">
      <c r="I493" s="90" t="s">
        <v>93</v>
      </c>
      <c r="J493" s="89" t="s">
        <v>93</v>
      </c>
    </row>
    <row r="494" spans="9:10" x14ac:dyDescent="0.15">
      <c r="I494" s="90" t="s">
        <v>93</v>
      </c>
      <c r="J494" s="89" t="s">
        <v>93</v>
      </c>
    </row>
    <row r="495" spans="9:10" x14ac:dyDescent="0.15">
      <c r="I495" s="90" t="s">
        <v>93</v>
      </c>
      <c r="J495" s="89" t="s">
        <v>93</v>
      </c>
    </row>
    <row r="496" spans="9:10" x14ac:dyDescent="0.15">
      <c r="I496" s="90" t="s">
        <v>93</v>
      </c>
      <c r="J496" s="89" t="s">
        <v>93</v>
      </c>
    </row>
    <row r="497" spans="9:10" x14ac:dyDescent="0.15">
      <c r="I497" s="90" t="s">
        <v>93</v>
      </c>
      <c r="J497" s="89" t="s">
        <v>93</v>
      </c>
    </row>
    <row r="498" spans="9:10" x14ac:dyDescent="0.15">
      <c r="I498" s="90" t="s">
        <v>93</v>
      </c>
      <c r="J498" s="89" t="s">
        <v>93</v>
      </c>
    </row>
    <row r="499" spans="9:10" x14ac:dyDescent="0.15">
      <c r="I499" s="90" t="s">
        <v>93</v>
      </c>
      <c r="J499" s="89" t="s">
        <v>93</v>
      </c>
    </row>
    <row r="500" spans="9:10" x14ac:dyDescent="0.15">
      <c r="I500" s="90" t="s">
        <v>93</v>
      </c>
      <c r="J500" s="89" t="s">
        <v>93</v>
      </c>
    </row>
    <row r="501" spans="9:10" x14ac:dyDescent="0.15">
      <c r="I501" s="90" t="s">
        <v>93</v>
      </c>
      <c r="J501" s="89" t="s">
        <v>93</v>
      </c>
    </row>
    <row r="502" spans="9:10" x14ac:dyDescent="0.15">
      <c r="I502" s="90" t="s">
        <v>93</v>
      </c>
      <c r="J502" s="89" t="s">
        <v>93</v>
      </c>
    </row>
    <row r="503" spans="9:10" x14ac:dyDescent="0.15">
      <c r="I503" s="90" t="s">
        <v>93</v>
      </c>
      <c r="J503" s="89" t="s">
        <v>93</v>
      </c>
    </row>
    <row r="504" spans="9:10" x14ac:dyDescent="0.15">
      <c r="I504" s="90" t="s">
        <v>93</v>
      </c>
      <c r="J504" s="89" t="s">
        <v>93</v>
      </c>
    </row>
    <row r="505" spans="9:10" x14ac:dyDescent="0.15">
      <c r="I505" s="90" t="s">
        <v>93</v>
      </c>
      <c r="J505" s="89" t="s">
        <v>93</v>
      </c>
    </row>
    <row r="506" spans="9:10" x14ac:dyDescent="0.15">
      <c r="I506" s="90" t="s">
        <v>93</v>
      </c>
      <c r="J506" s="89" t="s">
        <v>93</v>
      </c>
    </row>
    <row r="507" spans="9:10" x14ac:dyDescent="0.15">
      <c r="I507" s="90" t="s">
        <v>93</v>
      </c>
      <c r="J507" s="89" t="s">
        <v>93</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4" type="noConversion"/>
  <conditionalFormatting sqref="C1:C9 C254:C1048576">
    <cfRule type="duplicateValues" dxfId="2714" priority="150"/>
  </conditionalFormatting>
  <conditionalFormatting sqref="B10:B13">
    <cfRule type="duplicateValues" dxfId="2713" priority="140" stopIfTrue="1"/>
  </conditionalFormatting>
  <conditionalFormatting sqref="C10:C13">
    <cfRule type="duplicateValues" dxfId="2712" priority="139"/>
  </conditionalFormatting>
  <conditionalFormatting sqref="B14:B17">
    <cfRule type="duplicateValues" dxfId="2711" priority="138" stopIfTrue="1"/>
  </conditionalFormatting>
  <conditionalFormatting sqref="C14:C17">
    <cfRule type="duplicateValues" dxfId="2710" priority="137"/>
  </conditionalFormatting>
  <conditionalFormatting sqref="B18:B21">
    <cfRule type="duplicateValues" dxfId="2709" priority="136" stopIfTrue="1"/>
  </conditionalFormatting>
  <conditionalFormatting sqref="C18:C21">
    <cfRule type="duplicateValues" dxfId="2708" priority="135"/>
  </conditionalFormatting>
  <conditionalFormatting sqref="B22:B25">
    <cfRule type="duplicateValues" dxfId="2707" priority="134" stopIfTrue="1"/>
  </conditionalFormatting>
  <conditionalFormatting sqref="C22:C25">
    <cfRule type="duplicateValues" dxfId="2706" priority="133"/>
  </conditionalFormatting>
  <conditionalFormatting sqref="B26:B29">
    <cfRule type="duplicateValues" dxfId="2705" priority="132" stopIfTrue="1"/>
  </conditionalFormatting>
  <conditionalFormatting sqref="C26:C29">
    <cfRule type="duplicateValues" dxfId="2704" priority="131"/>
  </conditionalFormatting>
  <conditionalFormatting sqref="B30:B33">
    <cfRule type="duplicateValues" dxfId="2703" priority="130" stopIfTrue="1"/>
  </conditionalFormatting>
  <conditionalFormatting sqref="C30:C33">
    <cfRule type="duplicateValues" dxfId="2702" priority="129"/>
  </conditionalFormatting>
  <conditionalFormatting sqref="B34:B37">
    <cfRule type="duplicateValues" dxfId="2701" priority="128" stopIfTrue="1"/>
  </conditionalFormatting>
  <conditionalFormatting sqref="C34:C37">
    <cfRule type="duplicateValues" dxfId="2700" priority="127"/>
  </conditionalFormatting>
  <conditionalFormatting sqref="B38:B41">
    <cfRule type="duplicateValues" dxfId="2699" priority="126" stopIfTrue="1"/>
  </conditionalFormatting>
  <conditionalFormatting sqref="C38:C41">
    <cfRule type="duplicateValues" dxfId="2698" priority="125"/>
  </conditionalFormatting>
  <conditionalFormatting sqref="B42:B45">
    <cfRule type="duplicateValues" dxfId="2697" priority="124" stopIfTrue="1"/>
  </conditionalFormatting>
  <conditionalFormatting sqref="C42:D42 C42:C49 D46">
    <cfRule type="duplicateValues" dxfId="2696" priority="123"/>
  </conditionalFormatting>
  <conditionalFormatting sqref="B46:B49">
    <cfRule type="duplicateValues" dxfId="2695" priority="122" stopIfTrue="1"/>
  </conditionalFormatting>
  <conditionalFormatting sqref="C46:C49 D46">
    <cfRule type="duplicateValues" dxfId="2694" priority="121"/>
  </conditionalFormatting>
  <conditionalFormatting sqref="B50:B53">
    <cfRule type="duplicateValues" dxfId="2693" priority="120" stopIfTrue="1"/>
  </conditionalFormatting>
  <conditionalFormatting sqref="B54:B57">
    <cfRule type="duplicateValues" dxfId="2692" priority="118" stopIfTrue="1"/>
  </conditionalFormatting>
  <conditionalFormatting sqref="C54:C57">
    <cfRule type="duplicateValues" dxfId="2691" priority="117"/>
  </conditionalFormatting>
  <conditionalFormatting sqref="B58:B61">
    <cfRule type="duplicateValues" dxfId="2690" priority="116" stopIfTrue="1"/>
  </conditionalFormatting>
  <conditionalFormatting sqref="B62:B65">
    <cfRule type="duplicateValues" dxfId="2689" priority="114" stopIfTrue="1"/>
  </conditionalFormatting>
  <conditionalFormatting sqref="C62:C65">
    <cfRule type="duplicateValues" dxfId="2688" priority="113"/>
  </conditionalFormatting>
  <conditionalFormatting sqref="B66:B69">
    <cfRule type="duplicateValues" dxfId="2687" priority="112" stopIfTrue="1"/>
  </conditionalFormatting>
  <conditionalFormatting sqref="C66:C69">
    <cfRule type="duplicateValues" dxfId="2686" priority="111"/>
  </conditionalFormatting>
  <conditionalFormatting sqref="B70:B73">
    <cfRule type="duplicateValues" dxfId="2685" priority="110" stopIfTrue="1"/>
  </conditionalFormatting>
  <conditionalFormatting sqref="C70:C73">
    <cfRule type="duplicateValues" dxfId="2684" priority="109"/>
  </conditionalFormatting>
  <conditionalFormatting sqref="B74:B77">
    <cfRule type="duplicateValues" dxfId="2683" priority="108" stopIfTrue="1"/>
  </conditionalFormatting>
  <conditionalFormatting sqref="C74:C77">
    <cfRule type="duplicateValues" dxfId="2682" priority="107"/>
  </conditionalFormatting>
  <conditionalFormatting sqref="B78:B81">
    <cfRule type="duplicateValues" dxfId="2681" priority="106" stopIfTrue="1"/>
  </conditionalFormatting>
  <conditionalFormatting sqref="C78:C81">
    <cfRule type="duplicateValues" dxfId="2680" priority="105"/>
  </conditionalFormatting>
  <conditionalFormatting sqref="B82:B85">
    <cfRule type="duplicateValues" dxfId="2679" priority="104" stopIfTrue="1"/>
  </conditionalFormatting>
  <conditionalFormatting sqref="C82:C85">
    <cfRule type="duplicateValues" dxfId="2678" priority="103"/>
  </conditionalFormatting>
  <conditionalFormatting sqref="B86:B89">
    <cfRule type="duplicateValues" dxfId="2677" priority="102" stopIfTrue="1"/>
  </conditionalFormatting>
  <conditionalFormatting sqref="C86:C89">
    <cfRule type="duplicateValues" dxfId="2676" priority="101"/>
  </conditionalFormatting>
  <conditionalFormatting sqref="B90:B93">
    <cfRule type="duplicateValues" dxfId="2675" priority="100" stopIfTrue="1"/>
  </conditionalFormatting>
  <conditionalFormatting sqref="C90:C93">
    <cfRule type="duplicateValues" dxfId="2674" priority="99"/>
  </conditionalFormatting>
  <conditionalFormatting sqref="B94:B97">
    <cfRule type="duplicateValues" dxfId="2673" priority="98" stopIfTrue="1"/>
  </conditionalFormatting>
  <conditionalFormatting sqref="C94:C97">
    <cfRule type="duplicateValues" dxfId="2672" priority="97"/>
  </conditionalFormatting>
  <conditionalFormatting sqref="B98:B101">
    <cfRule type="duplicateValues" dxfId="2671" priority="96" stopIfTrue="1"/>
  </conditionalFormatting>
  <conditionalFormatting sqref="C98:C101">
    <cfRule type="duplicateValues" dxfId="2670" priority="95"/>
  </conditionalFormatting>
  <conditionalFormatting sqref="B102:B105">
    <cfRule type="duplicateValues" dxfId="2669" priority="94" stopIfTrue="1"/>
  </conditionalFormatting>
  <conditionalFormatting sqref="C102:C105">
    <cfRule type="duplicateValues" dxfId="2668" priority="93"/>
  </conditionalFormatting>
  <conditionalFormatting sqref="B106:B109">
    <cfRule type="duplicateValues" dxfId="2667" priority="92" stopIfTrue="1"/>
  </conditionalFormatting>
  <conditionalFormatting sqref="C106:C109">
    <cfRule type="duplicateValues" dxfId="2666" priority="91"/>
  </conditionalFormatting>
  <conditionalFormatting sqref="B110:B113">
    <cfRule type="duplicateValues" dxfId="2665" priority="90" stopIfTrue="1"/>
  </conditionalFormatting>
  <conditionalFormatting sqref="C110:C113">
    <cfRule type="duplicateValues" dxfId="2664" priority="89"/>
  </conditionalFormatting>
  <conditionalFormatting sqref="B114:B117">
    <cfRule type="duplicateValues" dxfId="2663" priority="88" stopIfTrue="1"/>
  </conditionalFormatting>
  <conditionalFormatting sqref="C117">
    <cfRule type="duplicateValues" dxfId="2662" priority="87"/>
  </conditionalFormatting>
  <conditionalFormatting sqref="B118:B121">
    <cfRule type="duplicateValues" dxfId="2661" priority="86" stopIfTrue="1"/>
  </conditionalFormatting>
  <conditionalFormatting sqref="C118:C121">
    <cfRule type="duplicateValues" dxfId="2660" priority="85"/>
  </conditionalFormatting>
  <conditionalFormatting sqref="B122:B125">
    <cfRule type="duplicateValues" dxfId="2659" priority="84" stopIfTrue="1"/>
  </conditionalFormatting>
  <conditionalFormatting sqref="C122:C125">
    <cfRule type="duplicateValues" dxfId="2658" priority="83"/>
  </conditionalFormatting>
  <conditionalFormatting sqref="B126:B129">
    <cfRule type="duplicateValues" dxfId="2657" priority="82" stopIfTrue="1"/>
  </conditionalFormatting>
  <conditionalFormatting sqref="C126:C129">
    <cfRule type="duplicateValues" dxfId="2656" priority="81"/>
  </conditionalFormatting>
  <conditionalFormatting sqref="B130:B133">
    <cfRule type="duplicateValues" dxfId="2655" priority="80" stopIfTrue="1"/>
  </conditionalFormatting>
  <conditionalFormatting sqref="C130:C133">
    <cfRule type="duplicateValues" dxfId="2654" priority="79"/>
  </conditionalFormatting>
  <conditionalFormatting sqref="B134:B137">
    <cfRule type="duplicateValues" dxfId="2653" priority="78" stopIfTrue="1"/>
  </conditionalFormatting>
  <conditionalFormatting sqref="C134:C137">
    <cfRule type="duplicateValues" dxfId="2652" priority="77"/>
  </conditionalFormatting>
  <conditionalFormatting sqref="B138:B141">
    <cfRule type="duplicateValues" dxfId="2651" priority="76" stopIfTrue="1"/>
  </conditionalFormatting>
  <conditionalFormatting sqref="C138:C141">
    <cfRule type="duplicateValues" dxfId="2650" priority="75"/>
  </conditionalFormatting>
  <conditionalFormatting sqref="B142:B145">
    <cfRule type="duplicateValues" dxfId="2649" priority="74" stopIfTrue="1"/>
  </conditionalFormatting>
  <conditionalFormatting sqref="C142:C145">
    <cfRule type="duplicateValues" dxfId="2648" priority="73"/>
  </conditionalFormatting>
  <conditionalFormatting sqref="B146:B149">
    <cfRule type="duplicateValues" dxfId="2647" priority="72" stopIfTrue="1"/>
  </conditionalFormatting>
  <conditionalFormatting sqref="C146:C149">
    <cfRule type="duplicateValues" dxfId="2646" priority="71"/>
  </conditionalFormatting>
  <conditionalFormatting sqref="B150:B153">
    <cfRule type="duplicateValues" dxfId="2645" priority="70" stopIfTrue="1"/>
  </conditionalFormatting>
  <conditionalFormatting sqref="C150:C153">
    <cfRule type="duplicateValues" dxfId="2644" priority="69"/>
  </conditionalFormatting>
  <conditionalFormatting sqref="B154:B157">
    <cfRule type="duplicateValues" dxfId="2643" priority="68" stopIfTrue="1"/>
  </conditionalFormatting>
  <conditionalFormatting sqref="C154:C157">
    <cfRule type="duplicateValues" dxfId="2642" priority="67"/>
  </conditionalFormatting>
  <conditionalFormatting sqref="B158:B161">
    <cfRule type="duplicateValues" dxfId="2641" priority="66" stopIfTrue="1"/>
  </conditionalFormatting>
  <conditionalFormatting sqref="C158:C161">
    <cfRule type="duplicateValues" dxfId="2640" priority="65"/>
  </conditionalFormatting>
  <conditionalFormatting sqref="B162:B165">
    <cfRule type="duplicateValues" dxfId="2639" priority="64" stopIfTrue="1"/>
  </conditionalFormatting>
  <conditionalFormatting sqref="C162:C165">
    <cfRule type="duplicateValues" dxfId="2638" priority="63"/>
  </conditionalFormatting>
  <conditionalFormatting sqref="B166:B169">
    <cfRule type="duplicateValues" dxfId="2637" priority="62" stopIfTrue="1"/>
  </conditionalFormatting>
  <conditionalFormatting sqref="C166:C169">
    <cfRule type="duplicateValues" dxfId="2636" priority="61"/>
  </conditionalFormatting>
  <conditionalFormatting sqref="B170:B173">
    <cfRule type="duplicateValues" dxfId="2635" priority="60" stopIfTrue="1"/>
  </conditionalFormatting>
  <conditionalFormatting sqref="C170:C173">
    <cfRule type="duplicateValues" dxfId="2634" priority="59"/>
  </conditionalFormatting>
  <conditionalFormatting sqref="B174:B177">
    <cfRule type="duplicateValues" dxfId="2633" priority="58" stopIfTrue="1"/>
  </conditionalFormatting>
  <conditionalFormatting sqref="C174:C177">
    <cfRule type="duplicateValues" dxfId="2632" priority="57"/>
  </conditionalFormatting>
  <conditionalFormatting sqref="B178:B181">
    <cfRule type="duplicateValues" dxfId="2631" priority="56" stopIfTrue="1"/>
  </conditionalFormatting>
  <conditionalFormatting sqref="C178:C181">
    <cfRule type="duplicateValues" dxfId="2630" priority="55"/>
  </conditionalFormatting>
  <conditionalFormatting sqref="B182:B185">
    <cfRule type="duplicateValues" dxfId="2629" priority="54" stopIfTrue="1"/>
  </conditionalFormatting>
  <conditionalFormatting sqref="C182:C185">
    <cfRule type="duplicateValues" dxfId="2628" priority="53"/>
  </conditionalFormatting>
  <conditionalFormatting sqref="B186:B189">
    <cfRule type="duplicateValues" dxfId="2627" priority="52" stopIfTrue="1"/>
  </conditionalFormatting>
  <conditionalFormatting sqref="C186:C189">
    <cfRule type="duplicateValues" dxfId="2626" priority="51"/>
  </conditionalFormatting>
  <conditionalFormatting sqref="B190:B193">
    <cfRule type="duplicateValues" dxfId="2625" priority="50" stopIfTrue="1"/>
  </conditionalFormatting>
  <conditionalFormatting sqref="C190:C193">
    <cfRule type="duplicateValues" dxfId="2624" priority="49"/>
  </conditionalFormatting>
  <conditionalFormatting sqref="B194:B197">
    <cfRule type="duplicateValues" dxfId="2623" priority="48" stopIfTrue="1"/>
  </conditionalFormatting>
  <conditionalFormatting sqref="C194:C197">
    <cfRule type="duplicateValues" dxfId="2622" priority="47"/>
  </conditionalFormatting>
  <conditionalFormatting sqref="B198:B201">
    <cfRule type="duplicateValues" dxfId="2621" priority="46" stopIfTrue="1"/>
  </conditionalFormatting>
  <conditionalFormatting sqref="C198:C201">
    <cfRule type="duplicateValues" dxfId="2620" priority="45"/>
  </conditionalFormatting>
  <conditionalFormatting sqref="B202:B205">
    <cfRule type="duplicateValues" dxfId="2619" priority="44" stopIfTrue="1"/>
  </conditionalFormatting>
  <conditionalFormatting sqref="C202:C205">
    <cfRule type="duplicateValues" dxfId="2618" priority="43"/>
  </conditionalFormatting>
  <conditionalFormatting sqref="B206:B209">
    <cfRule type="duplicateValues" dxfId="2617" priority="42" stopIfTrue="1"/>
  </conditionalFormatting>
  <conditionalFormatting sqref="C206:C209">
    <cfRule type="duplicateValues" dxfId="2616" priority="41"/>
  </conditionalFormatting>
  <conditionalFormatting sqref="B210:B213">
    <cfRule type="duplicateValues" dxfId="2615" priority="40" stopIfTrue="1"/>
  </conditionalFormatting>
  <conditionalFormatting sqref="C210:C213">
    <cfRule type="duplicateValues" dxfId="2614" priority="39"/>
  </conditionalFormatting>
  <conditionalFormatting sqref="B214:B217">
    <cfRule type="duplicateValues" dxfId="2613" priority="38" stopIfTrue="1"/>
  </conditionalFormatting>
  <conditionalFormatting sqref="C214:C217">
    <cfRule type="duplicateValues" dxfId="2612" priority="37"/>
  </conditionalFormatting>
  <conditionalFormatting sqref="B218:B221">
    <cfRule type="duplicateValues" dxfId="2611" priority="36" stopIfTrue="1"/>
  </conditionalFormatting>
  <conditionalFormatting sqref="C218:C221">
    <cfRule type="duplicateValues" dxfId="2610" priority="35"/>
  </conditionalFormatting>
  <conditionalFormatting sqref="B222:B225">
    <cfRule type="duplicateValues" dxfId="2609" priority="34" stopIfTrue="1"/>
  </conditionalFormatting>
  <conditionalFormatting sqref="C222:C225">
    <cfRule type="duplicateValues" dxfId="2608" priority="33"/>
  </conditionalFormatting>
  <conditionalFormatting sqref="B226:B229">
    <cfRule type="duplicateValues" dxfId="2607" priority="32" stopIfTrue="1"/>
  </conditionalFormatting>
  <conditionalFormatting sqref="C226:C229">
    <cfRule type="duplicateValues" dxfId="2606" priority="31"/>
  </conditionalFormatting>
  <conditionalFormatting sqref="B230:B233">
    <cfRule type="duplicateValues" dxfId="2605" priority="30" stopIfTrue="1"/>
  </conditionalFormatting>
  <conditionalFormatting sqref="C230:C233">
    <cfRule type="duplicateValues" dxfId="2604" priority="29"/>
  </conditionalFormatting>
  <conditionalFormatting sqref="B234:B237">
    <cfRule type="duplicateValues" dxfId="2603" priority="28" stopIfTrue="1"/>
  </conditionalFormatting>
  <conditionalFormatting sqref="C234:C237">
    <cfRule type="duplicateValues" dxfId="2602" priority="27"/>
  </conditionalFormatting>
  <conditionalFormatting sqref="B238:B241">
    <cfRule type="duplicateValues" dxfId="2601" priority="26" stopIfTrue="1"/>
  </conditionalFormatting>
  <conditionalFormatting sqref="C238:C241">
    <cfRule type="duplicateValues" dxfId="2600" priority="25"/>
  </conditionalFormatting>
  <conditionalFormatting sqref="B242:B245">
    <cfRule type="duplicateValues" dxfId="2599" priority="24" stopIfTrue="1"/>
  </conditionalFormatting>
  <conditionalFormatting sqref="C243:C245">
    <cfRule type="duplicateValues" dxfId="2598" priority="23"/>
  </conditionalFormatting>
  <conditionalFormatting sqref="B246:B249">
    <cfRule type="duplicateValues" dxfId="2597" priority="22" stopIfTrue="1"/>
  </conditionalFormatting>
  <conditionalFormatting sqref="C246:C249">
    <cfRule type="duplicateValues" dxfId="2596" priority="21"/>
  </conditionalFormatting>
  <conditionalFormatting sqref="B250:B253">
    <cfRule type="duplicateValues" dxfId="2595" priority="20" stopIfTrue="1"/>
  </conditionalFormatting>
  <conditionalFormatting sqref="C250:C253">
    <cfRule type="duplicateValues" dxfId="2594" priority="19"/>
  </conditionalFormatting>
  <conditionalFormatting sqref="B6:B9">
    <cfRule type="duplicateValues" dxfId="2593" priority="1766" stopIfTrue="1"/>
  </conditionalFormatting>
  <conditionalFormatting sqref="D42 D46 C6:C49 C243:C253 C54:C57 C62:C113 C117:C241">
    <cfRule type="duplicateValues" dxfId="2592" priority="18"/>
  </conditionalFormatting>
  <conditionalFormatting sqref="F6:F49 F243:F253 F54:F57 F62:F113 F117:F241">
    <cfRule type="cellIs" dxfId="2591" priority="17" operator="between">
      <formula>36526</formula>
      <formula>37621</formula>
    </cfRule>
  </conditionalFormatting>
  <conditionalFormatting sqref="C34:C37">
    <cfRule type="duplicateValues" dxfId="2590" priority="16"/>
  </conditionalFormatting>
  <conditionalFormatting sqref="C42:C45">
    <cfRule type="duplicateValues" dxfId="2589" priority="15"/>
  </conditionalFormatting>
  <conditionalFormatting sqref="C42">
    <cfRule type="duplicateValues" dxfId="2588" priority="14"/>
  </conditionalFormatting>
  <conditionalFormatting sqref="C42:C45">
    <cfRule type="duplicateValues" dxfId="2587" priority="13"/>
  </conditionalFormatting>
  <conditionalFormatting sqref="C46:C49">
    <cfRule type="duplicateValues" dxfId="2586" priority="12"/>
  </conditionalFormatting>
  <conditionalFormatting sqref="C50:C53 D50">
    <cfRule type="duplicateValues" dxfId="2585" priority="9"/>
  </conditionalFormatting>
  <conditionalFormatting sqref="C50:C53 D50">
    <cfRule type="duplicateValues" dxfId="2584" priority="8"/>
  </conditionalFormatting>
  <conditionalFormatting sqref="D50 C50:C53">
    <cfRule type="duplicateValues" dxfId="2583" priority="7"/>
  </conditionalFormatting>
  <conditionalFormatting sqref="F50:F53">
    <cfRule type="cellIs" dxfId="2582" priority="6" operator="between">
      <formula>36526</formula>
      <formula>37621</formula>
    </cfRule>
  </conditionalFormatting>
  <conditionalFormatting sqref="C50:C53">
    <cfRule type="duplicateValues" dxfId="2581" priority="5"/>
  </conditionalFormatting>
  <conditionalFormatting sqref="F58:F61">
    <cfRule type="cellIs" dxfId="2580" priority="4" stopIfTrue="1" operator="between">
      <formula>36526</formula>
      <formula>37621</formula>
    </cfRule>
  </conditionalFormatting>
  <conditionalFormatting sqref="C114:C116">
    <cfRule type="duplicateValues" dxfId="2579" priority="3"/>
  </conditionalFormatting>
  <conditionalFormatting sqref="C114:C116">
    <cfRule type="duplicateValues" dxfId="2578" priority="2"/>
  </conditionalFormatting>
  <conditionalFormatting sqref="F114:F116">
    <cfRule type="cellIs" dxfId="2577" priority="1" operator="between">
      <formula>36526</formula>
      <formula>37621</formula>
    </cfRule>
  </conditionalFormatting>
  <printOptions horizontalCentered="1"/>
  <pageMargins left="0.51181102362204722" right="0.11811023622047245" top="0.6692913385826772" bottom="0.51181102362204722" header="0.39370078740157483" footer="0.27559055118110237"/>
  <pageSetup paperSize="9" scale="91" orientation="portrait" horizontalDpi="300" verticalDpi="300" r:id="rId1"/>
  <headerFooter alignWithMargins="0">
    <oddFooter>&amp;C&amp;P</oddFooter>
  </headerFooter>
  <rowBreaks count="3" manualBreakCount="3">
    <brk id="41" max="5" man="1"/>
    <brk id="77" max="5" man="1"/>
    <brk id="14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306"/>
  <sheetViews>
    <sheetView view="pageBreakPreview" topLeftCell="A16" zoomScaleSheetLayoutView="100" workbookViewId="0">
      <selection activeCell="E20" sqref="E20"/>
    </sheetView>
  </sheetViews>
  <sheetFormatPr defaultRowHeight="12.75" x14ac:dyDescent="0.2"/>
  <cols>
    <col min="1" max="1" width="4.28515625" style="36" bestFit="1" customWidth="1"/>
    <col min="2" max="2" width="6.42578125" style="36" bestFit="1" customWidth="1"/>
    <col min="3" max="3" width="24.42578125" style="62" customWidth="1"/>
    <col min="4" max="4" width="30" style="62" customWidth="1"/>
    <col min="5" max="5" width="6.5703125" style="57" customWidth="1"/>
    <col min="6" max="6" width="10.140625" style="36" bestFit="1" customWidth="1"/>
    <col min="7" max="7" width="9.42578125" style="111" customWidth="1"/>
    <col min="8" max="8" width="7.42578125" style="57" customWidth="1"/>
    <col min="9" max="9" width="45.85546875" style="57" hidden="1" customWidth="1"/>
    <col min="10" max="10" width="10.28515625" style="57" hidden="1" customWidth="1"/>
    <col min="11" max="11" width="20" style="57" hidden="1" customWidth="1"/>
    <col min="12" max="16384" width="9.140625" style="57"/>
  </cols>
  <sheetData>
    <row r="1" spans="1:16" ht="32.25" customHeight="1" x14ac:dyDescent="0.2">
      <c r="A1" s="190" t="s">
        <v>30</v>
      </c>
      <c r="B1" s="190"/>
      <c r="C1" s="190"/>
      <c r="D1" s="190"/>
      <c r="E1" s="190"/>
      <c r="F1" s="190"/>
      <c r="G1" s="190"/>
      <c r="H1" s="190"/>
      <c r="J1" s="36"/>
    </row>
    <row r="2" spans="1:16" ht="15.75" x14ac:dyDescent="0.2">
      <c r="A2" s="191" t="s">
        <v>43</v>
      </c>
      <c r="B2" s="191"/>
      <c r="C2" s="191"/>
      <c r="D2" s="191"/>
      <c r="E2" s="191"/>
      <c r="F2" s="191"/>
      <c r="G2" s="191"/>
      <c r="H2" s="191"/>
    </row>
    <row r="3" spans="1:16" ht="15.75" x14ac:dyDescent="0.2">
      <c r="A3" s="192" t="s">
        <v>39</v>
      </c>
      <c r="B3" s="192"/>
      <c r="C3" s="192"/>
      <c r="D3" s="192"/>
      <c r="E3" s="192"/>
      <c r="F3" s="192"/>
      <c r="G3" s="192"/>
      <c r="H3" s="192"/>
      <c r="I3" s="58"/>
    </row>
    <row r="4" spans="1:16" x14ac:dyDescent="0.2">
      <c r="A4" s="189" t="s">
        <v>80</v>
      </c>
      <c r="B4" s="189"/>
      <c r="C4" s="189"/>
      <c r="D4" s="59">
        <v>1500</v>
      </c>
      <c r="E4" s="53"/>
      <c r="F4" s="193" t="s">
        <v>42</v>
      </c>
      <c r="G4" s="193"/>
      <c r="H4" s="193"/>
    </row>
    <row r="5" spans="1:16" s="60" customFormat="1" ht="33.75" customHeight="1" x14ac:dyDescent="0.2">
      <c r="A5" s="141" t="s">
        <v>0</v>
      </c>
      <c r="B5" s="142" t="s">
        <v>1</v>
      </c>
      <c r="C5" s="142" t="s">
        <v>3</v>
      </c>
      <c r="D5" s="142" t="s">
        <v>23</v>
      </c>
      <c r="E5" s="142" t="s">
        <v>8</v>
      </c>
      <c r="F5" s="143" t="s">
        <v>2</v>
      </c>
      <c r="G5" s="144" t="s">
        <v>4</v>
      </c>
      <c r="H5" s="142" t="s">
        <v>15</v>
      </c>
      <c r="L5" s="61"/>
      <c r="M5" s="61"/>
      <c r="N5" s="61"/>
      <c r="O5" s="61"/>
      <c r="P5" s="61"/>
    </row>
    <row r="6" spans="1:16" ht="18" customHeight="1" x14ac:dyDescent="0.2">
      <c r="A6" s="6">
        <v>1</v>
      </c>
      <c r="B6" s="125">
        <v>270</v>
      </c>
      <c r="C6" s="7" t="s">
        <v>73</v>
      </c>
      <c r="D6" s="7" t="s">
        <v>74</v>
      </c>
      <c r="E6" s="8" t="s">
        <v>40</v>
      </c>
      <c r="F6" s="9">
        <v>36892</v>
      </c>
      <c r="G6" s="159">
        <v>727</v>
      </c>
      <c r="H6" s="10">
        <v>1</v>
      </c>
      <c r="I6" s="87" t="s">
        <v>96</v>
      </c>
      <c r="J6" s="87">
        <v>1500</v>
      </c>
      <c r="K6" s="88" t="s">
        <v>42</v>
      </c>
    </row>
    <row r="7" spans="1:16" ht="18" customHeight="1" x14ac:dyDescent="0.2">
      <c r="A7" s="6">
        <v>2</v>
      </c>
      <c r="B7" s="125">
        <v>272</v>
      </c>
      <c r="C7" s="7" t="s">
        <v>76</v>
      </c>
      <c r="D7" s="7" t="s">
        <v>74</v>
      </c>
      <c r="E7" s="8" t="s">
        <v>40</v>
      </c>
      <c r="F7" s="9">
        <v>37163</v>
      </c>
      <c r="G7" s="159">
        <v>734</v>
      </c>
      <c r="H7" s="10">
        <v>2</v>
      </c>
      <c r="J7" s="36"/>
    </row>
    <row r="8" spans="1:16" ht="18" customHeight="1" x14ac:dyDescent="0.2">
      <c r="A8" s="6">
        <v>3</v>
      </c>
      <c r="B8" s="125">
        <v>271</v>
      </c>
      <c r="C8" s="7" t="s">
        <v>75</v>
      </c>
      <c r="D8" s="7" t="s">
        <v>74</v>
      </c>
      <c r="E8" s="8" t="s">
        <v>40</v>
      </c>
      <c r="F8" s="9">
        <v>37571</v>
      </c>
      <c r="G8" s="159">
        <v>740</v>
      </c>
      <c r="H8" s="10">
        <v>3</v>
      </c>
      <c r="J8" s="36"/>
    </row>
    <row r="9" spans="1:16" ht="18" customHeight="1" x14ac:dyDescent="0.2">
      <c r="A9" s="6">
        <v>4</v>
      </c>
      <c r="B9" s="125">
        <v>310</v>
      </c>
      <c r="C9" s="7" t="s">
        <v>61</v>
      </c>
      <c r="D9" s="7" t="s">
        <v>58</v>
      </c>
      <c r="E9" s="8" t="s">
        <v>40</v>
      </c>
      <c r="F9" s="9">
        <v>37508</v>
      </c>
      <c r="G9" s="159">
        <v>747</v>
      </c>
      <c r="H9" s="10">
        <v>4</v>
      </c>
    </row>
    <row r="10" spans="1:16" ht="18" customHeight="1" x14ac:dyDescent="0.2">
      <c r="A10" s="6">
        <v>5</v>
      </c>
      <c r="B10" s="125">
        <v>273</v>
      </c>
      <c r="C10" s="7" t="s">
        <v>77</v>
      </c>
      <c r="D10" s="7" t="s">
        <v>74</v>
      </c>
      <c r="E10" s="8" t="s">
        <v>40</v>
      </c>
      <c r="F10" s="9">
        <v>37288</v>
      </c>
      <c r="G10" s="159">
        <v>753</v>
      </c>
      <c r="H10" s="10">
        <v>5</v>
      </c>
    </row>
    <row r="11" spans="1:16" ht="18" customHeight="1" x14ac:dyDescent="0.2">
      <c r="A11" s="6">
        <v>6</v>
      </c>
      <c r="B11" s="125">
        <v>12</v>
      </c>
      <c r="C11" s="7" t="s">
        <v>71</v>
      </c>
      <c r="D11" s="7" t="s">
        <v>69</v>
      </c>
      <c r="E11" s="8" t="s">
        <v>40</v>
      </c>
      <c r="F11" s="9">
        <v>36971</v>
      </c>
      <c r="G11" s="159">
        <v>755</v>
      </c>
      <c r="H11" s="10">
        <v>6</v>
      </c>
    </row>
    <row r="12" spans="1:16" ht="18" customHeight="1" x14ac:dyDescent="0.2">
      <c r="A12" s="6">
        <v>7</v>
      </c>
      <c r="B12" s="125">
        <v>312</v>
      </c>
      <c r="C12" s="7" t="s">
        <v>59</v>
      </c>
      <c r="D12" s="7" t="s">
        <v>58</v>
      </c>
      <c r="E12" s="8" t="s">
        <v>40</v>
      </c>
      <c r="F12" s="9">
        <v>37309</v>
      </c>
      <c r="G12" s="159">
        <v>802</v>
      </c>
      <c r="H12" s="10">
        <v>7</v>
      </c>
    </row>
    <row r="13" spans="1:16" ht="18" customHeight="1" x14ac:dyDescent="0.2">
      <c r="A13" s="6">
        <v>8</v>
      </c>
      <c r="B13" s="125">
        <v>463</v>
      </c>
      <c r="C13" s="7" t="s">
        <v>54</v>
      </c>
      <c r="D13" s="7" t="s">
        <v>78</v>
      </c>
      <c r="E13" s="8" t="s">
        <v>40</v>
      </c>
      <c r="F13" s="9">
        <v>37388</v>
      </c>
      <c r="G13" s="159">
        <v>806</v>
      </c>
      <c r="H13" s="10">
        <v>8</v>
      </c>
    </row>
    <row r="14" spans="1:16" ht="18" customHeight="1" x14ac:dyDescent="0.2">
      <c r="A14" s="6">
        <v>9</v>
      </c>
      <c r="B14" s="125">
        <v>586</v>
      </c>
      <c r="C14" s="7" t="s">
        <v>65</v>
      </c>
      <c r="D14" s="7" t="s">
        <v>64</v>
      </c>
      <c r="E14" s="8" t="s">
        <v>40</v>
      </c>
      <c r="F14" s="9">
        <v>37317</v>
      </c>
      <c r="G14" s="165">
        <v>810</v>
      </c>
      <c r="H14" s="10">
        <v>9</v>
      </c>
    </row>
    <row r="15" spans="1:16" ht="18" customHeight="1" x14ac:dyDescent="0.2">
      <c r="A15" s="6">
        <v>10</v>
      </c>
      <c r="B15" s="125">
        <v>462</v>
      </c>
      <c r="C15" s="7" t="s">
        <v>56</v>
      </c>
      <c r="D15" s="7" t="s">
        <v>78</v>
      </c>
      <c r="E15" s="8" t="s">
        <v>40</v>
      </c>
      <c r="F15" s="9">
        <v>37350</v>
      </c>
      <c r="G15" s="165">
        <v>815</v>
      </c>
      <c r="H15" s="10">
        <v>10</v>
      </c>
    </row>
    <row r="16" spans="1:16" ht="18" customHeight="1" x14ac:dyDescent="0.2">
      <c r="A16" s="6">
        <v>11</v>
      </c>
      <c r="B16" s="125">
        <v>313</v>
      </c>
      <c r="C16" s="7" t="s">
        <v>60</v>
      </c>
      <c r="D16" s="7" t="s">
        <v>58</v>
      </c>
      <c r="E16" s="8" t="s">
        <v>40</v>
      </c>
      <c r="F16" s="9">
        <v>37450</v>
      </c>
      <c r="G16" s="129" t="s">
        <v>91</v>
      </c>
      <c r="H16" s="10">
        <v>11</v>
      </c>
    </row>
    <row r="17" spans="1:8" ht="18" customHeight="1" x14ac:dyDescent="0.2">
      <c r="A17" s="6">
        <v>12</v>
      </c>
      <c r="B17" s="125">
        <v>11</v>
      </c>
      <c r="C17" s="7" t="s">
        <v>70</v>
      </c>
      <c r="D17" s="7" t="s">
        <v>69</v>
      </c>
      <c r="E17" s="8" t="s">
        <v>40</v>
      </c>
      <c r="F17" s="9">
        <v>37257</v>
      </c>
      <c r="G17" s="129" t="s">
        <v>91</v>
      </c>
      <c r="H17" s="10">
        <v>12</v>
      </c>
    </row>
    <row r="18" spans="1:8" ht="18" customHeight="1" x14ac:dyDescent="0.2">
      <c r="A18" s="6">
        <v>13</v>
      </c>
      <c r="B18" s="125">
        <v>311</v>
      </c>
      <c r="C18" s="7" t="s">
        <v>62</v>
      </c>
      <c r="D18" s="7" t="s">
        <v>58</v>
      </c>
      <c r="E18" s="8" t="s">
        <v>40</v>
      </c>
      <c r="F18" s="9">
        <v>37297</v>
      </c>
      <c r="G18" s="129" t="s">
        <v>91</v>
      </c>
      <c r="H18" s="10">
        <v>13</v>
      </c>
    </row>
    <row r="19" spans="1:8" ht="18" customHeight="1" x14ac:dyDescent="0.2">
      <c r="A19" s="6">
        <v>14</v>
      </c>
      <c r="B19" s="125">
        <v>10</v>
      </c>
      <c r="C19" s="7" t="s">
        <v>68</v>
      </c>
      <c r="D19" s="7" t="s">
        <v>69</v>
      </c>
      <c r="E19" s="8" t="s">
        <v>40</v>
      </c>
      <c r="F19" s="9">
        <v>36960</v>
      </c>
      <c r="G19" s="129" t="s">
        <v>91</v>
      </c>
      <c r="H19" s="10">
        <v>14</v>
      </c>
    </row>
    <row r="20" spans="1:8" ht="18" customHeight="1" x14ac:dyDescent="0.2">
      <c r="A20" s="6">
        <v>15</v>
      </c>
      <c r="B20" s="125">
        <v>461</v>
      </c>
      <c r="C20" s="7" t="s">
        <v>55</v>
      </c>
      <c r="D20" s="7" t="s">
        <v>78</v>
      </c>
      <c r="E20" s="8" t="s">
        <v>40</v>
      </c>
      <c r="F20" s="9">
        <v>37222</v>
      </c>
      <c r="G20" s="129" t="s">
        <v>91</v>
      </c>
      <c r="H20" s="10">
        <v>15</v>
      </c>
    </row>
    <row r="21" spans="1:8" ht="18" customHeight="1" x14ac:dyDescent="0.2">
      <c r="A21" s="6">
        <v>16</v>
      </c>
      <c r="B21" s="125">
        <v>587</v>
      </c>
      <c r="C21" s="7" t="s">
        <v>66</v>
      </c>
      <c r="D21" s="7" t="s">
        <v>64</v>
      </c>
      <c r="E21" s="8" t="s">
        <v>40</v>
      </c>
      <c r="F21" s="9">
        <v>37528</v>
      </c>
      <c r="G21" s="129" t="s">
        <v>91</v>
      </c>
      <c r="H21" s="10">
        <v>16</v>
      </c>
    </row>
    <row r="22" spans="1:8" ht="18" customHeight="1" x14ac:dyDescent="0.2">
      <c r="A22" s="6">
        <v>17</v>
      </c>
      <c r="B22" s="125">
        <v>380</v>
      </c>
      <c r="C22" s="7" t="s">
        <v>86</v>
      </c>
      <c r="D22" s="7" t="s">
        <v>79</v>
      </c>
      <c r="E22" s="8" t="s">
        <v>40</v>
      </c>
      <c r="F22" s="9">
        <v>36892</v>
      </c>
      <c r="G22" s="129" t="s">
        <v>91</v>
      </c>
      <c r="H22" s="10">
        <v>17</v>
      </c>
    </row>
    <row r="23" spans="1:8" ht="18" customHeight="1" x14ac:dyDescent="0.2">
      <c r="A23" s="6">
        <v>18</v>
      </c>
      <c r="B23" s="125">
        <v>330</v>
      </c>
      <c r="C23" s="7" t="s">
        <v>81</v>
      </c>
      <c r="D23" s="7" t="s">
        <v>82</v>
      </c>
      <c r="E23" s="8" t="s">
        <v>40</v>
      </c>
      <c r="F23" s="9">
        <v>37257</v>
      </c>
      <c r="G23" s="129" t="s">
        <v>91</v>
      </c>
      <c r="H23" s="10">
        <v>18</v>
      </c>
    </row>
    <row r="24" spans="1:8" ht="18" customHeight="1" x14ac:dyDescent="0.2">
      <c r="A24" s="6">
        <v>19</v>
      </c>
      <c r="B24" s="125">
        <v>331</v>
      </c>
      <c r="C24" s="7" t="s">
        <v>83</v>
      </c>
      <c r="D24" s="7" t="s">
        <v>82</v>
      </c>
      <c r="E24" s="8" t="s">
        <v>40</v>
      </c>
      <c r="F24" s="9">
        <v>37257</v>
      </c>
      <c r="G24" s="129" t="s">
        <v>91</v>
      </c>
      <c r="H24" s="10">
        <v>19</v>
      </c>
    </row>
    <row r="25" spans="1:8" ht="18" customHeight="1" x14ac:dyDescent="0.2">
      <c r="A25" s="6">
        <v>20</v>
      </c>
      <c r="B25" s="125">
        <v>585</v>
      </c>
      <c r="C25" s="7" t="s">
        <v>63</v>
      </c>
      <c r="D25" s="7" t="s">
        <v>64</v>
      </c>
      <c r="E25" s="8" t="s">
        <v>40</v>
      </c>
      <c r="F25" s="9">
        <v>37438</v>
      </c>
      <c r="G25" s="129" t="s">
        <v>91</v>
      </c>
      <c r="H25" s="10">
        <v>20</v>
      </c>
    </row>
    <row r="26" spans="1:8" ht="18" customHeight="1" x14ac:dyDescent="0.2">
      <c r="A26" s="6">
        <v>21</v>
      </c>
      <c r="B26" s="125">
        <v>13</v>
      </c>
      <c r="C26" s="7" t="s">
        <v>72</v>
      </c>
      <c r="D26" s="7" t="s">
        <v>69</v>
      </c>
      <c r="E26" s="8" t="s">
        <v>40</v>
      </c>
      <c r="F26" s="9">
        <v>37261</v>
      </c>
      <c r="G26" s="129" t="s">
        <v>91</v>
      </c>
      <c r="H26" s="10">
        <v>21</v>
      </c>
    </row>
    <row r="27" spans="1:8" ht="18" customHeight="1" x14ac:dyDescent="0.2">
      <c r="A27" s="6">
        <v>22</v>
      </c>
      <c r="B27" s="125">
        <v>804</v>
      </c>
      <c r="C27" s="7" t="s">
        <v>53</v>
      </c>
      <c r="D27" s="7" t="s">
        <v>50</v>
      </c>
      <c r="E27" s="8" t="s">
        <v>40</v>
      </c>
      <c r="F27" s="9">
        <v>36956</v>
      </c>
      <c r="G27" s="129" t="s">
        <v>91</v>
      </c>
      <c r="H27" s="10">
        <v>22</v>
      </c>
    </row>
    <row r="28" spans="1:8" ht="18" customHeight="1" x14ac:dyDescent="0.2">
      <c r="A28" s="6">
        <v>23</v>
      </c>
      <c r="B28" s="125">
        <v>802</v>
      </c>
      <c r="C28" s="7" t="s">
        <v>51</v>
      </c>
      <c r="D28" s="7" t="s">
        <v>50</v>
      </c>
      <c r="E28" s="8" t="s">
        <v>40</v>
      </c>
      <c r="F28" s="9">
        <v>37266</v>
      </c>
      <c r="G28" s="129" t="s">
        <v>91</v>
      </c>
      <c r="H28" s="10">
        <v>23</v>
      </c>
    </row>
    <row r="29" spans="1:8" ht="18" customHeight="1" x14ac:dyDescent="0.2">
      <c r="A29" s="6">
        <v>24</v>
      </c>
      <c r="B29" s="125">
        <v>381</v>
      </c>
      <c r="C29" s="7" t="s">
        <v>87</v>
      </c>
      <c r="D29" s="7" t="s">
        <v>79</v>
      </c>
      <c r="E29" s="8" t="s">
        <v>40</v>
      </c>
      <c r="F29" s="9">
        <v>37257</v>
      </c>
      <c r="G29" s="129" t="s">
        <v>91</v>
      </c>
      <c r="H29" s="10">
        <v>24</v>
      </c>
    </row>
    <row r="30" spans="1:8" ht="18" customHeight="1" x14ac:dyDescent="0.2">
      <c r="A30" s="6">
        <v>25</v>
      </c>
      <c r="B30" s="125">
        <v>383</v>
      </c>
      <c r="C30" s="7" t="s">
        <v>89</v>
      </c>
      <c r="D30" s="7" t="s">
        <v>79</v>
      </c>
      <c r="E30" s="8" t="s">
        <v>40</v>
      </c>
      <c r="F30" s="9">
        <v>36892</v>
      </c>
      <c r="G30" s="129" t="s">
        <v>91</v>
      </c>
      <c r="H30" s="10">
        <v>25</v>
      </c>
    </row>
    <row r="31" spans="1:8" ht="18" customHeight="1" x14ac:dyDescent="0.2">
      <c r="A31" s="6">
        <v>26</v>
      </c>
      <c r="B31" s="125">
        <v>332</v>
      </c>
      <c r="C31" s="7" t="s">
        <v>84</v>
      </c>
      <c r="D31" s="7" t="s">
        <v>82</v>
      </c>
      <c r="E31" s="8" t="s">
        <v>40</v>
      </c>
      <c r="F31" s="9">
        <v>36892</v>
      </c>
      <c r="G31" s="129" t="s">
        <v>91</v>
      </c>
      <c r="H31" s="10">
        <v>26</v>
      </c>
    </row>
    <row r="32" spans="1:8" ht="18" customHeight="1" x14ac:dyDescent="0.2">
      <c r="A32" s="6">
        <v>27</v>
      </c>
      <c r="B32" s="125">
        <v>790</v>
      </c>
      <c r="C32" s="7" t="s">
        <v>44</v>
      </c>
      <c r="D32" s="7" t="s">
        <v>45</v>
      </c>
      <c r="E32" s="8" t="s">
        <v>40</v>
      </c>
      <c r="F32" s="9">
        <v>37082</v>
      </c>
      <c r="G32" s="129" t="s">
        <v>91</v>
      </c>
      <c r="H32" s="10">
        <v>27</v>
      </c>
    </row>
    <row r="33" spans="1:8" ht="18" customHeight="1" x14ac:dyDescent="0.2">
      <c r="A33" s="6">
        <v>28</v>
      </c>
      <c r="B33" s="125">
        <v>588</v>
      </c>
      <c r="C33" s="7" t="s">
        <v>67</v>
      </c>
      <c r="D33" s="7" t="s">
        <v>64</v>
      </c>
      <c r="E33" s="8" t="s">
        <v>40</v>
      </c>
      <c r="F33" s="9">
        <v>37500</v>
      </c>
      <c r="G33" s="129" t="s">
        <v>91</v>
      </c>
      <c r="H33" s="10">
        <v>28</v>
      </c>
    </row>
    <row r="34" spans="1:8" ht="18" customHeight="1" x14ac:dyDescent="0.2">
      <c r="A34" s="6">
        <v>29</v>
      </c>
      <c r="B34" s="125">
        <v>791</v>
      </c>
      <c r="C34" s="7" t="s">
        <v>46</v>
      </c>
      <c r="D34" s="7" t="s">
        <v>45</v>
      </c>
      <c r="E34" s="8" t="s">
        <v>40</v>
      </c>
      <c r="F34" s="9">
        <v>37325</v>
      </c>
      <c r="G34" s="129" t="s">
        <v>91</v>
      </c>
      <c r="H34" s="10">
        <v>29</v>
      </c>
    </row>
    <row r="35" spans="1:8" ht="18" customHeight="1" x14ac:dyDescent="0.2">
      <c r="A35" s="6">
        <v>30</v>
      </c>
      <c r="B35" s="125">
        <v>382</v>
      </c>
      <c r="C35" s="7" t="s">
        <v>88</v>
      </c>
      <c r="D35" s="7" t="s">
        <v>79</v>
      </c>
      <c r="E35" s="8" t="s">
        <v>40</v>
      </c>
      <c r="F35" s="9">
        <v>37009</v>
      </c>
      <c r="G35" s="129" t="s">
        <v>91</v>
      </c>
      <c r="H35" s="10">
        <v>30</v>
      </c>
    </row>
    <row r="36" spans="1:8" ht="18" customHeight="1" x14ac:dyDescent="0.2">
      <c r="A36" s="6">
        <v>31</v>
      </c>
      <c r="B36" s="125">
        <v>803</v>
      </c>
      <c r="C36" s="7" t="s">
        <v>52</v>
      </c>
      <c r="D36" s="7" t="s">
        <v>50</v>
      </c>
      <c r="E36" s="8" t="s">
        <v>40</v>
      </c>
      <c r="F36" s="9">
        <v>36970</v>
      </c>
      <c r="G36" s="129" t="s">
        <v>90</v>
      </c>
      <c r="H36" s="10" t="s">
        <v>94</v>
      </c>
    </row>
    <row r="37" spans="1:8" ht="18" customHeight="1" x14ac:dyDescent="0.2">
      <c r="A37" s="6">
        <v>32</v>
      </c>
      <c r="B37" s="125">
        <v>801</v>
      </c>
      <c r="C37" s="7" t="s">
        <v>49</v>
      </c>
      <c r="D37" s="7" t="s">
        <v>50</v>
      </c>
      <c r="E37" s="8" t="s">
        <v>40</v>
      </c>
      <c r="F37" s="9">
        <v>37104</v>
      </c>
      <c r="G37" s="129" t="s">
        <v>90</v>
      </c>
      <c r="H37" s="10" t="s">
        <v>94</v>
      </c>
    </row>
    <row r="38" spans="1:8" ht="18" customHeight="1" x14ac:dyDescent="0.2">
      <c r="A38" s="6" t="s">
        <v>93</v>
      </c>
      <c r="B38" s="125"/>
      <c r="C38" s="7" t="s">
        <v>93</v>
      </c>
      <c r="D38" s="7" t="s">
        <v>93</v>
      </c>
      <c r="E38" s="8" t="s">
        <v>93</v>
      </c>
      <c r="F38" s="9" t="s">
        <v>93</v>
      </c>
      <c r="G38" s="129"/>
      <c r="H38" s="10" t="s">
        <v>93</v>
      </c>
    </row>
    <row r="39" spans="1:8" ht="18" customHeight="1" x14ac:dyDescent="0.2">
      <c r="A39" s="6" t="s">
        <v>93</v>
      </c>
      <c r="B39" s="125"/>
      <c r="C39" s="7" t="s">
        <v>93</v>
      </c>
      <c r="D39" s="7" t="s">
        <v>93</v>
      </c>
      <c r="E39" s="8" t="s">
        <v>93</v>
      </c>
      <c r="F39" s="9" t="s">
        <v>93</v>
      </c>
      <c r="G39" s="129"/>
      <c r="H39" s="10" t="s">
        <v>93</v>
      </c>
    </row>
    <row r="40" spans="1:8" ht="18" customHeight="1" x14ac:dyDescent="0.2">
      <c r="A40" s="6" t="s">
        <v>93</v>
      </c>
      <c r="B40" s="125"/>
      <c r="C40" s="7" t="s">
        <v>93</v>
      </c>
      <c r="D40" s="7" t="s">
        <v>93</v>
      </c>
      <c r="E40" s="8" t="s">
        <v>93</v>
      </c>
      <c r="F40" s="9" t="s">
        <v>93</v>
      </c>
      <c r="G40" s="129"/>
      <c r="H40" s="10" t="s">
        <v>93</v>
      </c>
    </row>
    <row r="41" spans="1:8" ht="18" customHeight="1" x14ac:dyDescent="0.2">
      <c r="A41" s="6" t="s">
        <v>93</v>
      </c>
      <c r="B41" s="125"/>
      <c r="C41" s="7" t="s">
        <v>93</v>
      </c>
      <c r="D41" s="7" t="s">
        <v>93</v>
      </c>
      <c r="E41" s="8" t="s">
        <v>93</v>
      </c>
      <c r="F41" s="9" t="s">
        <v>93</v>
      </c>
      <c r="G41" s="129"/>
      <c r="H41" s="10" t="s">
        <v>93</v>
      </c>
    </row>
    <row r="42" spans="1:8" ht="18" customHeight="1" x14ac:dyDescent="0.2">
      <c r="A42" s="6" t="s">
        <v>93</v>
      </c>
      <c r="B42" s="125"/>
      <c r="C42" s="7" t="s">
        <v>93</v>
      </c>
      <c r="D42" s="7" t="s">
        <v>93</v>
      </c>
      <c r="E42" s="8" t="s">
        <v>93</v>
      </c>
      <c r="F42" s="9" t="s">
        <v>93</v>
      </c>
      <c r="G42" s="129"/>
      <c r="H42" s="10" t="s">
        <v>93</v>
      </c>
    </row>
    <row r="43" spans="1:8" ht="18" customHeight="1" x14ac:dyDescent="0.2">
      <c r="A43" s="6" t="s">
        <v>93</v>
      </c>
      <c r="B43" s="125"/>
      <c r="C43" s="7" t="s">
        <v>93</v>
      </c>
      <c r="D43" s="7" t="s">
        <v>93</v>
      </c>
      <c r="E43" s="8" t="s">
        <v>93</v>
      </c>
      <c r="F43" s="9" t="s">
        <v>93</v>
      </c>
      <c r="G43" s="129"/>
      <c r="H43" s="10" t="s">
        <v>93</v>
      </c>
    </row>
    <row r="44" spans="1:8" ht="18" customHeight="1" x14ac:dyDescent="0.2">
      <c r="A44" s="6" t="s">
        <v>93</v>
      </c>
      <c r="B44" s="125"/>
      <c r="C44" s="7" t="s">
        <v>93</v>
      </c>
      <c r="D44" s="7" t="s">
        <v>93</v>
      </c>
      <c r="E44" s="8" t="s">
        <v>93</v>
      </c>
      <c r="F44" s="9" t="s">
        <v>93</v>
      </c>
      <c r="G44" s="129"/>
      <c r="H44" s="10" t="s">
        <v>93</v>
      </c>
    </row>
    <row r="45" spans="1:8" ht="18" customHeight="1" x14ac:dyDescent="0.2">
      <c r="A45" s="6" t="s">
        <v>93</v>
      </c>
      <c r="B45" s="125"/>
      <c r="C45" s="7" t="s">
        <v>93</v>
      </c>
      <c r="D45" s="7" t="s">
        <v>93</v>
      </c>
      <c r="E45" s="8" t="s">
        <v>93</v>
      </c>
      <c r="F45" s="9" t="s">
        <v>93</v>
      </c>
      <c r="G45" s="129"/>
      <c r="H45" s="10" t="s">
        <v>93</v>
      </c>
    </row>
    <row r="46" spans="1:8" ht="18" customHeight="1" x14ac:dyDescent="0.2">
      <c r="A46" s="6" t="s">
        <v>93</v>
      </c>
      <c r="B46" s="125"/>
      <c r="C46" s="7" t="s">
        <v>93</v>
      </c>
      <c r="D46" s="7" t="s">
        <v>93</v>
      </c>
      <c r="E46" s="8" t="s">
        <v>93</v>
      </c>
      <c r="F46" s="9" t="s">
        <v>93</v>
      </c>
      <c r="G46" s="129"/>
      <c r="H46" s="10" t="s">
        <v>93</v>
      </c>
    </row>
    <row r="47" spans="1:8" ht="18" customHeight="1" x14ac:dyDescent="0.2">
      <c r="A47" s="6" t="s">
        <v>93</v>
      </c>
      <c r="B47" s="125"/>
      <c r="C47" s="7" t="s">
        <v>93</v>
      </c>
      <c r="D47" s="7" t="s">
        <v>93</v>
      </c>
      <c r="E47" s="8" t="s">
        <v>93</v>
      </c>
      <c r="F47" s="9" t="s">
        <v>93</v>
      </c>
      <c r="G47" s="129"/>
      <c r="H47" s="10" t="s">
        <v>93</v>
      </c>
    </row>
    <row r="48" spans="1:8" ht="18" customHeight="1" x14ac:dyDescent="0.2">
      <c r="A48" s="6" t="s">
        <v>93</v>
      </c>
      <c r="B48" s="125"/>
      <c r="C48" s="7" t="s">
        <v>93</v>
      </c>
      <c r="D48" s="7" t="s">
        <v>93</v>
      </c>
      <c r="E48" s="8" t="s">
        <v>93</v>
      </c>
      <c r="F48" s="9" t="s">
        <v>93</v>
      </c>
      <c r="G48" s="129"/>
      <c r="H48" s="10" t="s">
        <v>93</v>
      </c>
    </row>
    <row r="49" spans="1:8" ht="18" customHeight="1" x14ac:dyDescent="0.2">
      <c r="A49" s="6" t="s">
        <v>93</v>
      </c>
      <c r="B49" s="125"/>
      <c r="C49" s="7" t="s">
        <v>93</v>
      </c>
      <c r="D49" s="7" t="s">
        <v>93</v>
      </c>
      <c r="E49" s="8" t="s">
        <v>93</v>
      </c>
      <c r="F49" s="9" t="s">
        <v>93</v>
      </c>
      <c r="G49" s="129"/>
      <c r="H49" s="10" t="s">
        <v>93</v>
      </c>
    </row>
    <row r="50" spans="1:8" ht="18" customHeight="1" x14ac:dyDescent="0.2">
      <c r="A50" s="6" t="s">
        <v>93</v>
      </c>
      <c r="B50" s="125"/>
      <c r="C50" s="7" t="s">
        <v>93</v>
      </c>
      <c r="D50" s="7" t="s">
        <v>93</v>
      </c>
      <c r="E50" s="8" t="s">
        <v>93</v>
      </c>
      <c r="F50" s="9" t="s">
        <v>93</v>
      </c>
      <c r="G50" s="129"/>
      <c r="H50" s="10" t="s">
        <v>93</v>
      </c>
    </row>
    <row r="51" spans="1:8" ht="18" customHeight="1" x14ac:dyDescent="0.2">
      <c r="A51" s="6" t="s">
        <v>93</v>
      </c>
      <c r="B51" s="125"/>
      <c r="C51" s="7" t="s">
        <v>93</v>
      </c>
      <c r="D51" s="7" t="s">
        <v>93</v>
      </c>
      <c r="E51" s="8" t="s">
        <v>93</v>
      </c>
      <c r="F51" s="9" t="s">
        <v>93</v>
      </c>
      <c r="G51" s="129"/>
      <c r="H51" s="10" t="s">
        <v>93</v>
      </c>
    </row>
    <row r="52" spans="1:8" ht="18" customHeight="1" x14ac:dyDescent="0.2">
      <c r="A52" s="6" t="s">
        <v>93</v>
      </c>
      <c r="B52" s="125"/>
      <c r="C52" s="7" t="s">
        <v>93</v>
      </c>
      <c r="D52" s="7" t="s">
        <v>93</v>
      </c>
      <c r="E52" s="8" t="s">
        <v>93</v>
      </c>
      <c r="F52" s="9" t="s">
        <v>93</v>
      </c>
      <c r="G52" s="129"/>
      <c r="H52" s="10" t="s">
        <v>93</v>
      </c>
    </row>
    <row r="53" spans="1:8" ht="18" customHeight="1" x14ac:dyDescent="0.2">
      <c r="A53" s="6" t="s">
        <v>93</v>
      </c>
      <c r="B53" s="125"/>
      <c r="C53" s="7" t="s">
        <v>93</v>
      </c>
      <c r="D53" s="7" t="s">
        <v>93</v>
      </c>
      <c r="E53" s="8" t="s">
        <v>93</v>
      </c>
      <c r="F53" s="9" t="s">
        <v>93</v>
      </c>
      <c r="G53" s="129"/>
      <c r="H53" s="10" t="s">
        <v>93</v>
      </c>
    </row>
    <row r="54" spans="1:8" ht="18" customHeight="1" x14ac:dyDescent="0.2">
      <c r="A54" s="6" t="s">
        <v>93</v>
      </c>
      <c r="B54" s="125"/>
      <c r="C54" s="7" t="s">
        <v>93</v>
      </c>
      <c r="D54" s="7" t="s">
        <v>93</v>
      </c>
      <c r="E54" s="8" t="s">
        <v>93</v>
      </c>
      <c r="F54" s="9" t="s">
        <v>93</v>
      </c>
      <c r="G54" s="129"/>
      <c r="H54" s="10" t="s">
        <v>93</v>
      </c>
    </row>
    <row r="55" spans="1:8" ht="18" customHeight="1" x14ac:dyDescent="0.2">
      <c r="A55" s="6" t="s">
        <v>93</v>
      </c>
      <c r="B55" s="125"/>
      <c r="C55" s="7" t="s">
        <v>93</v>
      </c>
      <c r="D55" s="7" t="s">
        <v>93</v>
      </c>
      <c r="E55" s="8" t="s">
        <v>93</v>
      </c>
      <c r="F55" s="9" t="s">
        <v>93</v>
      </c>
      <c r="G55" s="129"/>
      <c r="H55" s="10" t="s">
        <v>93</v>
      </c>
    </row>
    <row r="56" spans="1:8" ht="18" customHeight="1" x14ac:dyDescent="0.2">
      <c r="A56" s="6" t="s">
        <v>93</v>
      </c>
      <c r="B56" s="125"/>
      <c r="C56" s="7" t="s">
        <v>93</v>
      </c>
      <c r="D56" s="7" t="s">
        <v>93</v>
      </c>
      <c r="E56" s="8" t="s">
        <v>93</v>
      </c>
      <c r="F56" s="9" t="s">
        <v>93</v>
      </c>
      <c r="G56" s="129"/>
      <c r="H56" s="10" t="s">
        <v>93</v>
      </c>
    </row>
    <row r="57" spans="1:8" ht="18" customHeight="1" x14ac:dyDescent="0.2">
      <c r="A57" s="6" t="s">
        <v>93</v>
      </c>
      <c r="B57" s="125"/>
      <c r="C57" s="7" t="s">
        <v>93</v>
      </c>
      <c r="D57" s="7" t="s">
        <v>93</v>
      </c>
      <c r="E57" s="8" t="s">
        <v>93</v>
      </c>
      <c r="F57" s="9" t="s">
        <v>93</v>
      </c>
      <c r="G57" s="129"/>
      <c r="H57" s="10" t="s">
        <v>93</v>
      </c>
    </row>
    <row r="58" spans="1:8" ht="18" customHeight="1" x14ac:dyDescent="0.2">
      <c r="A58" s="6" t="s">
        <v>93</v>
      </c>
      <c r="B58" s="125"/>
      <c r="C58" s="7" t="s">
        <v>93</v>
      </c>
      <c r="D58" s="7" t="s">
        <v>93</v>
      </c>
      <c r="E58" s="8" t="s">
        <v>93</v>
      </c>
      <c r="F58" s="9" t="s">
        <v>93</v>
      </c>
      <c r="G58" s="129"/>
      <c r="H58" s="10" t="s">
        <v>93</v>
      </c>
    </row>
    <row r="59" spans="1:8" ht="18" customHeight="1" x14ac:dyDescent="0.2">
      <c r="A59" s="6" t="s">
        <v>93</v>
      </c>
      <c r="B59" s="125"/>
      <c r="C59" s="7" t="s">
        <v>93</v>
      </c>
      <c r="D59" s="7" t="s">
        <v>93</v>
      </c>
      <c r="E59" s="8" t="s">
        <v>93</v>
      </c>
      <c r="F59" s="9" t="s">
        <v>93</v>
      </c>
      <c r="G59" s="129"/>
      <c r="H59" s="10" t="s">
        <v>93</v>
      </c>
    </row>
    <row r="60" spans="1:8" ht="18" customHeight="1" x14ac:dyDescent="0.2">
      <c r="A60" s="6" t="s">
        <v>93</v>
      </c>
      <c r="B60" s="125"/>
      <c r="C60" s="7" t="s">
        <v>93</v>
      </c>
      <c r="D60" s="7" t="s">
        <v>93</v>
      </c>
      <c r="E60" s="8" t="s">
        <v>93</v>
      </c>
      <c r="F60" s="9" t="s">
        <v>93</v>
      </c>
      <c r="G60" s="129"/>
      <c r="H60" s="10" t="s">
        <v>93</v>
      </c>
    </row>
    <row r="61" spans="1:8" ht="18" customHeight="1" x14ac:dyDescent="0.2">
      <c r="A61" s="6" t="s">
        <v>93</v>
      </c>
      <c r="B61" s="125"/>
      <c r="C61" s="7" t="s">
        <v>93</v>
      </c>
      <c r="D61" s="7" t="s">
        <v>93</v>
      </c>
      <c r="E61" s="8" t="s">
        <v>93</v>
      </c>
      <c r="F61" s="9" t="s">
        <v>93</v>
      </c>
      <c r="G61" s="129"/>
      <c r="H61" s="10" t="s">
        <v>93</v>
      </c>
    </row>
    <row r="62" spans="1:8" ht="18" customHeight="1" x14ac:dyDescent="0.2">
      <c r="A62" s="6" t="s">
        <v>93</v>
      </c>
      <c r="B62" s="125"/>
      <c r="C62" s="7" t="s">
        <v>93</v>
      </c>
      <c r="D62" s="7" t="s">
        <v>93</v>
      </c>
      <c r="E62" s="8" t="s">
        <v>93</v>
      </c>
      <c r="F62" s="9" t="s">
        <v>93</v>
      </c>
      <c r="G62" s="129"/>
      <c r="H62" s="10" t="s">
        <v>93</v>
      </c>
    </row>
    <row r="63" spans="1:8" ht="18" customHeight="1" x14ac:dyDescent="0.2">
      <c r="A63" s="6" t="s">
        <v>93</v>
      </c>
      <c r="B63" s="125"/>
      <c r="C63" s="7" t="s">
        <v>93</v>
      </c>
      <c r="D63" s="7" t="s">
        <v>93</v>
      </c>
      <c r="E63" s="8" t="s">
        <v>93</v>
      </c>
      <c r="F63" s="9" t="s">
        <v>93</v>
      </c>
      <c r="G63" s="129"/>
      <c r="H63" s="10" t="s">
        <v>93</v>
      </c>
    </row>
    <row r="64" spans="1:8" ht="18" customHeight="1" x14ac:dyDescent="0.2">
      <c r="A64" s="6" t="s">
        <v>93</v>
      </c>
      <c r="B64" s="125"/>
      <c r="C64" s="7" t="s">
        <v>93</v>
      </c>
      <c r="D64" s="7" t="s">
        <v>93</v>
      </c>
      <c r="E64" s="8" t="s">
        <v>93</v>
      </c>
      <c r="F64" s="9" t="s">
        <v>93</v>
      </c>
      <c r="G64" s="129"/>
      <c r="H64" s="10" t="s">
        <v>93</v>
      </c>
    </row>
    <row r="65" spans="1:8" ht="18" customHeight="1" x14ac:dyDescent="0.2">
      <c r="A65" s="6" t="s">
        <v>93</v>
      </c>
      <c r="B65" s="125"/>
      <c r="C65" s="7" t="s">
        <v>93</v>
      </c>
      <c r="D65" s="7" t="s">
        <v>93</v>
      </c>
      <c r="E65" s="8" t="s">
        <v>93</v>
      </c>
      <c r="F65" s="9" t="s">
        <v>93</v>
      </c>
      <c r="G65" s="129"/>
      <c r="H65" s="10" t="s">
        <v>93</v>
      </c>
    </row>
    <row r="66" spans="1:8" ht="18" customHeight="1" x14ac:dyDescent="0.2">
      <c r="A66" s="6" t="s">
        <v>93</v>
      </c>
      <c r="B66" s="125"/>
      <c r="C66" s="7" t="s">
        <v>93</v>
      </c>
      <c r="D66" s="7" t="s">
        <v>93</v>
      </c>
      <c r="E66" s="8" t="s">
        <v>93</v>
      </c>
      <c r="F66" s="9" t="s">
        <v>93</v>
      </c>
      <c r="G66" s="129"/>
      <c r="H66" s="10" t="s">
        <v>93</v>
      </c>
    </row>
    <row r="67" spans="1:8" ht="18" customHeight="1" x14ac:dyDescent="0.2">
      <c r="A67" s="6" t="s">
        <v>93</v>
      </c>
      <c r="B67" s="125"/>
      <c r="C67" s="7" t="s">
        <v>93</v>
      </c>
      <c r="D67" s="7" t="s">
        <v>93</v>
      </c>
      <c r="E67" s="8" t="s">
        <v>93</v>
      </c>
      <c r="F67" s="9" t="s">
        <v>93</v>
      </c>
      <c r="G67" s="129"/>
      <c r="H67" s="10" t="s">
        <v>93</v>
      </c>
    </row>
    <row r="68" spans="1:8" ht="18" customHeight="1" x14ac:dyDescent="0.2">
      <c r="A68" s="6" t="s">
        <v>93</v>
      </c>
      <c r="B68" s="125"/>
      <c r="C68" s="7" t="s">
        <v>93</v>
      </c>
      <c r="D68" s="7" t="s">
        <v>93</v>
      </c>
      <c r="E68" s="8" t="s">
        <v>93</v>
      </c>
      <c r="F68" s="9" t="s">
        <v>93</v>
      </c>
      <c r="G68" s="129"/>
      <c r="H68" s="10" t="s">
        <v>93</v>
      </c>
    </row>
    <row r="69" spans="1:8" ht="18" customHeight="1" x14ac:dyDescent="0.2">
      <c r="A69" s="6" t="s">
        <v>93</v>
      </c>
      <c r="B69" s="125"/>
      <c r="C69" s="7" t="s">
        <v>93</v>
      </c>
      <c r="D69" s="7" t="s">
        <v>93</v>
      </c>
      <c r="E69" s="8" t="s">
        <v>93</v>
      </c>
      <c r="F69" s="9" t="s">
        <v>93</v>
      </c>
      <c r="G69" s="129"/>
      <c r="H69" s="10" t="s">
        <v>93</v>
      </c>
    </row>
    <row r="70" spans="1:8" ht="18" customHeight="1" x14ac:dyDescent="0.2">
      <c r="A70" s="6" t="s">
        <v>93</v>
      </c>
      <c r="B70" s="125"/>
      <c r="C70" s="7" t="s">
        <v>93</v>
      </c>
      <c r="D70" s="7" t="s">
        <v>93</v>
      </c>
      <c r="E70" s="8" t="s">
        <v>93</v>
      </c>
      <c r="F70" s="9" t="s">
        <v>93</v>
      </c>
      <c r="G70" s="129"/>
      <c r="H70" s="10" t="s">
        <v>93</v>
      </c>
    </row>
    <row r="71" spans="1:8" ht="18" customHeight="1" x14ac:dyDescent="0.2">
      <c r="A71" s="6" t="s">
        <v>93</v>
      </c>
      <c r="B71" s="125"/>
      <c r="C71" s="7" t="s">
        <v>93</v>
      </c>
      <c r="D71" s="7" t="s">
        <v>93</v>
      </c>
      <c r="E71" s="8" t="s">
        <v>93</v>
      </c>
      <c r="F71" s="9" t="s">
        <v>93</v>
      </c>
      <c r="G71" s="129"/>
      <c r="H71" s="10" t="s">
        <v>93</v>
      </c>
    </row>
    <row r="72" spans="1:8" ht="18" customHeight="1" x14ac:dyDescent="0.2">
      <c r="A72" s="6" t="s">
        <v>93</v>
      </c>
      <c r="B72" s="125"/>
      <c r="C72" s="7" t="s">
        <v>93</v>
      </c>
      <c r="D72" s="7" t="s">
        <v>93</v>
      </c>
      <c r="E72" s="8" t="s">
        <v>93</v>
      </c>
      <c r="F72" s="9" t="s">
        <v>93</v>
      </c>
      <c r="G72" s="129"/>
      <c r="H72" s="10" t="s">
        <v>93</v>
      </c>
    </row>
    <row r="73" spans="1:8" ht="18" customHeight="1" x14ac:dyDescent="0.2">
      <c r="A73" s="6" t="s">
        <v>93</v>
      </c>
      <c r="B73" s="125"/>
      <c r="C73" s="7" t="s">
        <v>93</v>
      </c>
      <c r="D73" s="7" t="s">
        <v>93</v>
      </c>
      <c r="E73" s="8" t="s">
        <v>93</v>
      </c>
      <c r="F73" s="9" t="s">
        <v>93</v>
      </c>
      <c r="G73" s="129"/>
      <c r="H73" s="10" t="s">
        <v>93</v>
      </c>
    </row>
    <row r="74" spans="1:8" ht="18" customHeight="1" x14ac:dyDescent="0.2">
      <c r="A74" s="6" t="s">
        <v>93</v>
      </c>
      <c r="B74" s="125"/>
      <c r="C74" s="7" t="s">
        <v>93</v>
      </c>
      <c r="D74" s="7" t="s">
        <v>93</v>
      </c>
      <c r="E74" s="8" t="s">
        <v>93</v>
      </c>
      <c r="F74" s="9" t="s">
        <v>93</v>
      </c>
      <c r="G74" s="129"/>
      <c r="H74" s="10" t="s">
        <v>93</v>
      </c>
    </row>
    <row r="75" spans="1:8" ht="18" customHeight="1" x14ac:dyDescent="0.2">
      <c r="A75" s="6" t="s">
        <v>93</v>
      </c>
      <c r="B75" s="125"/>
      <c r="C75" s="7" t="s">
        <v>93</v>
      </c>
      <c r="D75" s="7" t="s">
        <v>93</v>
      </c>
      <c r="E75" s="8" t="s">
        <v>93</v>
      </c>
      <c r="F75" s="9" t="s">
        <v>93</v>
      </c>
      <c r="G75" s="129"/>
      <c r="H75" s="10" t="s">
        <v>93</v>
      </c>
    </row>
    <row r="76" spans="1:8" ht="18" customHeight="1" x14ac:dyDescent="0.2">
      <c r="A76" s="6" t="s">
        <v>93</v>
      </c>
      <c r="B76" s="125"/>
      <c r="C76" s="7" t="s">
        <v>93</v>
      </c>
      <c r="D76" s="7" t="s">
        <v>93</v>
      </c>
      <c r="E76" s="8" t="s">
        <v>93</v>
      </c>
      <c r="F76" s="9" t="s">
        <v>93</v>
      </c>
      <c r="G76" s="129"/>
      <c r="H76" s="10" t="s">
        <v>93</v>
      </c>
    </row>
    <row r="77" spans="1:8" ht="18" customHeight="1" x14ac:dyDescent="0.2">
      <c r="A77" s="6" t="s">
        <v>93</v>
      </c>
      <c r="B77" s="125"/>
      <c r="C77" s="7" t="s">
        <v>93</v>
      </c>
      <c r="D77" s="7" t="s">
        <v>93</v>
      </c>
      <c r="E77" s="8" t="s">
        <v>93</v>
      </c>
      <c r="F77" s="9" t="s">
        <v>93</v>
      </c>
      <c r="G77" s="129"/>
      <c r="H77" s="10" t="s">
        <v>93</v>
      </c>
    </row>
    <row r="78" spans="1:8" ht="18" customHeight="1" x14ac:dyDescent="0.2">
      <c r="A78" s="6" t="s">
        <v>93</v>
      </c>
      <c r="B78" s="125"/>
      <c r="C78" s="7" t="s">
        <v>93</v>
      </c>
      <c r="D78" s="7" t="s">
        <v>93</v>
      </c>
      <c r="E78" s="8" t="s">
        <v>93</v>
      </c>
      <c r="F78" s="9" t="s">
        <v>93</v>
      </c>
      <c r="G78" s="129"/>
      <c r="H78" s="10" t="s">
        <v>93</v>
      </c>
    </row>
    <row r="79" spans="1:8" ht="18" customHeight="1" x14ac:dyDescent="0.2">
      <c r="A79" s="6" t="s">
        <v>93</v>
      </c>
      <c r="B79" s="125"/>
      <c r="C79" s="7" t="s">
        <v>93</v>
      </c>
      <c r="D79" s="7" t="s">
        <v>93</v>
      </c>
      <c r="E79" s="8" t="s">
        <v>93</v>
      </c>
      <c r="F79" s="9" t="s">
        <v>93</v>
      </c>
      <c r="G79" s="129"/>
      <c r="H79" s="10" t="s">
        <v>93</v>
      </c>
    </row>
    <row r="80" spans="1:8" ht="18" customHeight="1" x14ac:dyDescent="0.2">
      <c r="A80" s="6" t="s">
        <v>93</v>
      </c>
      <c r="B80" s="125"/>
      <c r="C80" s="7" t="s">
        <v>93</v>
      </c>
      <c r="D80" s="7" t="s">
        <v>93</v>
      </c>
      <c r="E80" s="8" t="s">
        <v>93</v>
      </c>
      <c r="F80" s="9" t="s">
        <v>93</v>
      </c>
      <c r="G80" s="129"/>
      <c r="H80" s="10" t="s">
        <v>93</v>
      </c>
    </row>
    <row r="81" spans="1:8" ht="18" customHeight="1" x14ac:dyDescent="0.2">
      <c r="A81" s="6" t="s">
        <v>93</v>
      </c>
      <c r="B81" s="125"/>
      <c r="C81" s="7" t="s">
        <v>93</v>
      </c>
      <c r="D81" s="7" t="s">
        <v>93</v>
      </c>
      <c r="E81" s="8" t="s">
        <v>93</v>
      </c>
      <c r="F81" s="9" t="s">
        <v>93</v>
      </c>
      <c r="G81" s="129"/>
      <c r="H81" s="10" t="s">
        <v>93</v>
      </c>
    </row>
    <row r="82" spans="1:8" ht="18" customHeight="1" x14ac:dyDescent="0.2">
      <c r="A82" s="6" t="s">
        <v>93</v>
      </c>
      <c r="B82" s="125"/>
      <c r="C82" s="7" t="s">
        <v>93</v>
      </c>
      <c r="D82" s="7" t="s">
        <v>93</v>
      </c>
      <c r="E82" s="8" t="s">
        <v>93</v>
      </c>
      <c r="F82" s="9" t="s">
        <v>93</v>
      </c>
      <c r="G82" s="129"/>
      <c r="H82" s="10" t="s">
        <v>93</v>
      </c>
    </row>
    <row r="83" spans="1:8" ht="18" customHeight="1" x14ac:dyDescent="0.2">
      <c r="A83" s="6" t="s">
        <v>93</v>
      </c>
      <c r="B83" s="125"/>
      <c r="C83" s="7" t="s">
        <v>93</v>
      </c>
      <c r="D83" s="7" t="s">
        <v>93</v>
      </c>
      <c r="E83" s="8" t="s">
        <v>93</v>
      </c>
      <c r="F83" s="9" t="s">
        <v>93</v>
      </c>
      <c r="G83" s="129"/>
      <c r="H83" s="10" t="s">
        <v>93</v>
      </c>
    </row>
    <row r="84" spans="1:8" ht="18" customHeight="1" x14ac:dyDescent="0.2">
      <c r="A84" s="6" t="s">
        <v>93</v>
      </c>
      <c r="B84" s="125"/>
      <c r="C84" s="7" t="s">
        <v>93</v>
      </c>
      <c r="D84" s="7" t="s">
        <v>93</v>
      </c>
      <c r="E84" s="8" t="s">
        <v>93</v>
      </c>
      <c r="F84" s="9" t="s">
        <v>93</v>
      </c>
      <c r="G84" s="129"/>
      <c r="H84" s="10" t="s">
        <v>93</v>
      </c>
    </row>
    <row r="85" spans="1:8" ht="18" customHeight="1" x14ac:dyDescent="0.2">
      <c r="A85" s="6" t="s">
        <v>93</v>
      </c>
      <c r="B85" s="125"/>
      <c r="C85" s="7" t="s">
        <v>93</v>
      </c>
      <c r="D85" s="7" t="s">
        <v>93</v>
      </c>
      <c r="E85" s="8" t="s">
        <v>93</v>
      </c>
      <c r="F85" s="9" t="s">
        <v>93</v>
      </c>
      <c r="G85" s="129"/>
      <c r="H85" s="10" t="s">
        <v>93</v>
      </c>
    </row>
    <row r="86" spans="1:8" ht="18" customHeight="1" x14ac:dyDescent="0.2">
      <c r="A86" s="6" t="s">
        <v>93</v>
      </c>
      <c r="B86" s="125"/>
      <c r="C86" s="7" t="s">
        <v>93</v>
      </c>
      <c r="D86" s="7" t="s">
        <v>93</v>
      </c>
      <c r="E86" s="8" t="s">
        <v>93</v>
      </c>
      <c r="F86" s="9" t="s">
        <v>93</v>
      </c>
      <c r="G86" s="129"/>
      <c r="H86" s="10" t="s">
        <v>93</v>
      </c>
    </row>
    <row r="87" spans="1:8" ht="18" customHeight="1" x14ac:dyDescent="0.2">
      <c r="A87" s="6" t="s">
        <v>93</v>
      </c>
      <c r="B87" s="125"/>
      <c r="C87" s="7" t="s">
        <v>93</v>
      </c>
      <c r="D87" s="7" t="s">
        <v>93</v>
      </c>
      <c r="E87" s="8" t="s">
        <v>93</v>
      </c>
      <c r="F87" s="9" t="s">
        <v>93</v>
      </c>
      <c r="G87" s="129"/>
      <c r="H87" s="10" t="s">
        <v>93</v>
      </c>
    </row>
    <row r="88" spans="1:8" ht="18" customHeight="1" x14ac:dyDescent="0.2">
      <c r="A88" s="6" t="s">
        <v>93</v>
      </c>
      <c r="B88" s="125"/>
      <c r="C88" s="7" t="s">
        <v>93</v>
      </c>
      <c r="D88" s="7" t="s">
        <v>93</v>
      </c>
      <c r="E88" s="8" t="s">
        <v>93</v>
      </c>
      <c r="F88" s="9" t="s">
        <v>93</v>
      </c>
      <c r="G88" s="129"/>
      <c r="H88" s="10" t="s">
        <v>93</v>
      </c>
    </row>
    <row r="89" spans="1:8" ht="18" customHeight="1" x14ac:dyDescent="0.2">
      <c r="A89" s="6" t="s">
        <v>93</v>
      </c>
      <c r="B89" s="125"/>
      <c r="C89" s="7" t="s">
        <v>93</v>
      </c>
      <c r="D89" s="7" t="s">
        <v>93</v>
      </c>
      <c r="E89" s="8" t="s">
        <v>93</v>
      </c>
      <c r="F89" s="9" t="s">
        <v>93</v>
      </c>
      <c r="G89" s="129"/>
      <c r="H89" s="10" t="s">
        <v>93</v>
      </c>
    </row>
    <row r="90" spans="1:8" ht="18" customHeight="1" x14ac:dyDescent="0.2">
      <c r="A90" s="6" t="s">
        <v>93</v>
      </c>
      <c r="B90" s="125"/>
      <c r="C90" s="7" t="s">
        <v>93</v>
      </c>
      <c r="D90" s="7" t="s">
        <v>93</v>
      </c>
      <c r="E90" s="8" t="s">
        <v>93</v>
      </c>
      <c r="F90" s="9" t="s">
        <v>93</v>
      </c>
      <c r="G90" s="129"/>
      <c r="H90" s="10" t="s">
        <v>93</v>
      </c>
    </row>
    <row r="91" spans="1:8" ht="18" customHeight="1" x14ac:dyDescent="0.2">
      <c r="A91" s="6" t="s">
        <v>93</v>
      </c>
      <c r="B91" s="125"/>
      <c r="C91" s="7" t="s">
        <v>93</v>
      </c>
      <c r="D91" s="7" t="s">
        <v>93</v>
      </c>
      <c r="E91" s="8" t="s">
        <v>93</v>
      </c>
      <c r="F91" s="9" t="s">
        <v>93</v>
      </c>
      <c r="G91" s="129"/>
      <c r="H91" s="10" t="s">
        <v>93</v>
      </c>
    </row>
    <row r="92" spans="1:8" ht="18" customHeight="1" x14ac:dyDescent="0.2">
      <c r="A92" s="6" t="s">
        <v>93</v>
      </c>
      <c r="B92" s="125"/>
      <c r="C92" s="7" t="s">
        <v>93</v>
      </c>
      <c r="D92" s="7" t="s">
        <v>93</v>
      </c>
      <c r="E92" s="8" t="s">
        <v>93</v>
      </c>
      <c r="F92" s="9" t="s">
        <v>93</v>
      </c>
      <c r="G92" s="129"/>
      <c r="H92" s="10" t="s">
        <v>93</v>
      </c>
    </row>
    <row r="93" spans="1:8" ht="18" customHeight="1" x14ac:dyDescent="0.2">
      <c r="A93" s="6" t="s">
        <v>93</v>
      </c>
      <c r="B93" s="125"/>
      <c r="C93" s="7" t="s">
        <v>93</v>
      </c>
      <c r="D93" s="7" t="s">
        <v>93</v>
      </c>
      <c r="E93" s="8" t="s">
        <v>93</v>
      </c>
      <c r="F93" s="9" t="s">
        <v>93</v>
      </c>
      <c r="G93" s="129"/>
      <c r="H93" s="10" t="s">
        <v>93</v>
      </c>
    </row>
    <row r="94" spans="1:8" ht="18" customHeight="1" x14ac:dyDescent="0.2">
      <c r="A94" s="6" t="s">
        <v>93</v>
      </c>
      <c r="B94" s="125"/>
      <c r="C94" s="7" t="s">
        <v>93</v>
      </c>
      <c r="D94" s="7" t="s">
        <v>93</v>
      </c>
      <c r="E94" s="8" t="s">
        <v>93</v>
      </c>
      <c r="F94" s="9" t="s">
        <v>93</v>
      </c>
      <c r="G94" s="129"/>
      <c r="H94" s="10" t="s">
        <v>93</v>
      </c>
    </row>
    <row r="95" spans="1:8" ht="18" customHeight="1" x14ac:dyDescent="0.2">
      <c r="A95" s="6" t="s">
        <v>93</v>
      </c>
      <c r="B95" s="125"/>
      <c r="C95" s="7" t="s">
        <v>93</v>
      </c>
      <c r="D95" s="7" t="s">
        <v>93</v>
      </c>
      <c r="E95" s="8" t="s">
        <v>93</v>
      </c>
      <c r="F95" s="9" t="s">
        <v>93</v>
      </c>
      <c r="G95" s="129"/>
      <c r="H95" s="10" t="s">
        <v>93</v>
      </c>
    </row>
    <row r="96" spans="1:8" ht="18" customHeight="1" x14ac:dyDescent="0.2">
      <c r="A96" s="6" t="s">
        <v>93</v>
      </c>
      <c r="B96" s="125"/>
      <c r="C96" s="7" t="s">
        <v>93</v>
      </c>
      <c r="D96" s="7" t="s">
        <v>93</v>
      </c>
      <c r="E96" s="8" t="s">
        <v>93</v>
      </c>
      <c r="F96" s="9" t="s">
        <v>93</v>
      </c>
      <c r="G96" s="129"/>
      <c r="H96" s="10" t="s">
        <v>93</v>
      </c>
    </row>
    <row r="97" spans="1:8" ht="18" customHeight="1" x14ac:dyDescent="0.2">
      <c r="A97" s="6" t="s">
        <v>93</v>
      </c>
      <c r="B97" s="125"/>
      <c r="C97" s="7" t="s">
        <v>93</v>
      </c>
      <c r="D97" s="7" t="s">
        <v>93</v>
      </c>
      <c r="E97" s="8" t="s">
        <v>93</v>
      </c>
      <c r="F97" s="9" t="s">
        <v>93</v>
      </c>
      <c r="G97" s="129"/>
      <c r="H97" s="10" t="s">
        <v>93</v>
      </c>
    </row>
    <row r="98" spans="1:8" ht="18" customHeight="1" x14ac:dyDescent="0.2">
      <c r="A98" s="6" t="s">
        <v>93</v>
      </c>
      <c r="B98" s="125"/>
      <c r="C98" s="7" t="s">
        <v>93</v>
      </c>
      <c r="D98" s="7" t="s">
        <v>93</v>
      </c>
      <c r="E98" s="8" t="s">
        <v>93</v>
      </c>
      <c r="F98" s="9" t="s">
        <v>93</v>
      </c>
      <c r="G98" s="129"/>
      <c r="H98" s="10" t="s">
        <v>93</v>
      </c>
    </row>
    <row r="99" spans="1:8" ht="18" customHeight="1" x14ac:dyDescent="0.2">
      <c r="A99" s="6" t="s">
        <v>93</v>
      </c>
      <c r="B99" s="125"/>
      <c r="C99" s="7" t="s">
        <v>93</v>
      </c>
      <c r="D99" s="7" t="s">
        <v>93</v>
      </c>
      <c r="E99" s="8" t="s">
        <v>93</v>
      </c>
      <c r="F99" s="9" t="s">
        <v>93</v>
      </c>
      <c r="G99" s="129"/>
      <c r="H99" s="10" t="s">
        <v>93</v>
      </c>
    </row>
    <row r="100" spans="1:8" ht="18" customHeight="1" x14ac:dyDescent="0.2">
      <c r="A100" s="6" t="s">
        <v>93</v>
      </c>
      <c r="B100" s="125"/>
      <c r="C100" s="7" t="s">
        <v>93</v>
      </c>
      <c r="D100" s="7" t="s">
        <v>93</v>
      </c>
      <c r="E100" s="8" t="s">
        <v>93</v>
      </c>
      <c r="F100" s="9" t="s">
        <v>93</v>
      </c>
      <c r="G100" s="129"/>
      <c r="H100" s="10" t="s">
        <v>93</v>
      </c>
    </row>
    <row r="101" spans="1:8" ht="18" customHeight="1" x14ac:dyDescent="0.2">
      <c r="A101" s="6" t="s">
        <v>93</v>
      </c>
      <c r="B101" s="125"/>
      <c r="C101" s="7" t="s">
        <v>93</v>
      </c>
      <c r="D101" s="7" t="s">
        <v>93</v>
      </c>
      <c r="E101" s="8" t="s">
        <v>93</v>
      </c>
      <c r="F101" s="9" t="s">
        <v>93</v>
      </c>
      <c r="G101" s="129"/>
      <c r="H101" s="10" t="s">
        <v>93</v>
      </c>
    </row>
    <row r="102" spans="1:8" ht="18" customHeight="1" x14ac:dyDescent="0.2">
      <c r="A102" s="6" t="s">
        <v>93</v>
      </c>
      <c r="B102" s="125"/>
      <c r="C102" s="7" t="s">
        <v>93</v>
      </c>
      <c r="D102" s="7" t="s">
        <v>93</v>
      </c>
      <c r="E102" s="8" t="s">
        <v>93</v>
      </c>
      <c r="F102" s="9" t="s">
        <v>93</v>
      </c>
      <c r="G102" s="129"/>
      <c r="H102" s="10" t="s">
        <v>93</v>
      </c>
    </row>
    <row r="103" spans="1:8" ht="18" customHeight="1" x14ac:dyDescent="0.2">
      <c r="A103" s="6" t="s">
        <v>93</v>
      </c>
      <c r="B103" s="125"/>
      <c r="C103" s="7" t="s">
        <v>93</v>
      </c>
      <c r="D103" s="7" t="s">
        <v>93</v>
      </c>
      <c r="E103" s="8" t="s">
        <v>93</v>
      </c>
      <c r="F103" s="9" t="s">
        <v>93</v>
      </c>
      <c r="G103" s="129"/>
      <c r="H103" s="10" t="s">
        <v>93</v>
      </c>
    </row>
    <row r="104" spans="1:8" ht="18" customHeight="1" x14ac:dyDescent="0.2">
      <c r="A104" s="6" t="s">
        <v>93</v>
      </c>
      <c r="B104" s="125"/>
      <c r="C104" s="7" t="s">
        <v>93</v>
      </c>
      <c r="D104" s="7" t="s">
        <v>93</v>
      </c>
      <c r="E104" s="8" t="s">
        <v>93</v>
      </c>
      <c r="F104" s="9" t="s">
        <v>93</v>
      </c>
      <c r="G104" s="129"/>
      <c r="H104" s="10" t="s">
        <v>93</v>
      </c>
    </row>
    <row r="105" spans="1:8" ht="18" customHeight="1" x14ac:dyDescent="0.2">
      <c r="A105" s="6" t="s">
        <v>93</v>
      </c>
      <c r="B105" s="125"/>
      <c r="C105" s="7" t="s">
        <v>93</v>
      </c>
      <c r="D105" s="7" t="s">
        <v>93</v>
      </c>
      <c r="E105" s="8" t="s">
        <v>93</v>
      </c>
      <c r="F105" s="9" t="s">
        <v>93</v>
      </c>
      <c r="G105" s="129"/>
      <c r="H105" s="10" t="s">
        <v>93</v>
      </c>
    </row>
    <row r="106" spans="1:8" ht="18" customHeight="1" x14ac:dyDescent="0.2">
      <c r="A106" s="6" t="s">
        <v>93</v>
      </c>
      <c r="B106" s="125"/>
      <c r="C106" s="7" t="s">
        <v>93</v>
      </c>
      <c r="D106" s="7" t="s">
        <v>93</v>
      </c>
      <c r="E106" s="8" t="s">
        <v>93</v>
      </c>
      <c r="F106" s="9" t="s">
        <v>93</v>
      </c>
      <c r="G106" s="129"/>
      <c r="H106" s="10" t="s">
        <v>93</v>
      </c>
    </row>
    <row r="107" spans="1:8" ht="18" customHeight="1" x14ac:dyDescent="0.2">
      <c r="A107" s="6" t="s">
        <v>93</v>
      </c>
      <c r="B107" s="125"/>
      <c r="C107" s="7" t="s">
        <v>93</v>
      </c>
      <c r="D107" s="7" t="s">
        <v>93</v>
      </c>
      <c r="E107" s="8" t="s">
        <v>93</v>
      </c>
      <c r="F107" s="9" t="s">
        <v>93</v>
      </c>
      <c r="G107" s="129"/>
      <c r="H107" s="10" t="s">
        <v>93</v>
      </c>
    </row>
    <row r="108" spans="1:8" ht="18" customHeight="1" x14ac:dyDescent="0.2">
      <c r="A108" s="6" t="s">
        <v>93</v>
      </c>
      <c r="B108" s="125"/>
      <c r="C108" s="7" t="s">
        <v>93</v>
      </c>
      <c r="D108" s="7" t="s">
        <v>93</v>
      </c>
      <c r="E108" s="8" t="s">
        <v>93</v>
      </c>
      <c r="F108" s="9" t="s">
        <v>93</v>
      </c>
      <c r="G108" s="129"/>
      <c r="H108" s="10" t="s">
        <v>93</v>
      </c>
    </row>
    <row r="109" spans="1:8" ht="18" customHeight="1" x14ac:dyDescent="0.2">
      <c r="A109" s="6" t="s">
        <v>93</v>
      </c>
      <c r="B109" s="125"/>
      <c r="C109" s="7" t="s">
        <v>93</v>
      </c>
      <c r="D109" s="7" t="s">
        <v>93</v>
      </c>
      <c r="E109" s="8" t="s">
        <v>93</v>
      </c>
      <c r="F109" s="9" t="s">
        <v>93</v>
      </c>
      <c r="G109" s="129"/>
      <c r="H109" s="10" t="s">
        <v>93</v>
      </c>
    </row>
    <row r="110" spans="1:8" ht="18" customHeight="1" x14ac:dyDescent="0.2">
      <c r="A110" s="6" t="s">
        <v>93</v>
      </c>
      <c r="B110" s="125"/>
      <c r="C110" s="7" t="s">
        <v>93</v>
      </c>
      <c r="D110" s="7" t="s">
        <v>93</v>
      </c>
      <c r="E110" s="8" t="s">
        <v>93</v>
      </c>
      <c r="F110" s="9" t="s">
        <v>93</v>
      </c>
      <c r="G110" s="129"/>
      <c r="H110" s="10" t="s">
        <v>93</v>
      </c>
    </row>
    <row r="111" spans="1:8" ht="18" customHeight="1" x14ac:dyDescent="0.2">
      <c r="A111" s="6" t="s">
        <v>93</v>
      </c>
      <c r="B111" s="125"/>
      <c r="C111" s="7" t="s">
        <v>93</v>
      </c>
      <c r="D111" s="7" t="s">
        <v>93</v>
      </c>
      <c r="E111" s="8" t="s">
        <v>93</v>
      </c>
      <c r="F111" s="9" t="s">
        <v>93</v>
      </c>
      <c r="G111" s="129"/>
      <c r="H111" s="10" t="s">
        <v>93</v>
      </c>
    </row>
    <row r="112" spans="1:8" ht="18" customHeight="1" x14ac:dyDescent="0.2">
      <c r="A112" s="6" t="s">
        <v>93</v>
      </c>
      <c r="B112" s="125"/>
      <c r="C112" s="7" t="s">
        <v>93</v>
      </c>
      <c r="D112" s="7" t="s">
        <v>93</v>
      </c>
      <c r="E112" s="8" t="s">
        <v>93</v>
      </c>
      <c r="F112" s="9" t="s">
        <v>93</v>
      </c>
      <c r="G112" s="129"/>
      <c r="H112" s="10" t="s">
        <v>93</v>
      </c>
    </row>
    <row r="113" spans="1:8" ht="18" customHeight="1" x14ac:dyDescent="0.2">
      <c r="A113" s="6" t="s">
        <v>93</v>
      </c>
      <c r="B113" s="125"/>
      <c r="C113" s="7" t="s">
        <v>93</v>
      </c>
      <c r="D113" s="7" t="s">
        <v>93</v>
      </c>
      <c r="E113" s="8" t="s">
        <v>93</v>
      </c>
      <c r="F113" s="9" t="s">
        <v>93</v>
      </c>
      <c r="G113" s="129"/>
      <c r="H113" s="10" t="s">
        <v>93</v>
      </c>
    </row>
    <row r="114" spans="1:8" ht="18" customHeight="1" x14ac:dyDescent="0.2">
      <c r="A114" s="6" t="s">
        <v>93</v>
      </c>
      <c r="B114" s="125"/>
      <c r="C114" s="7" t="s">
        <v>93</v>
      </c>
      <c r="D114" s="7" t="s">
        <v>93</v>
      </c>
      <c r="E114" s="8" t="s">
        <v>93</v>
      </c>
      <c r="F114" s="9" t="s">
        <v>93</v>
      </c>
      <c r="G114" s="129"/>
      <c r="H114" s="10" t="s">
        <v>93</v>
      </c>
    </row>
    <row r="115" spans="1:8" ht="18" customHeight="1" x14ac:dyDescent="0.2">
      <c r="A115" s="6" t="s">
        <v>93</v>
      </c>
      <c r="B115" s="125"/>
      <c r="C115" s="7" t="s">
        <v>93</v>
      </c>
      <c r="D115" s="7" t="s">
        <v>93</v>
      </c>
      <c r="E115" s="8" t="s">
        <v>93</v>
      </c>
      <c r="F115" s="9" t="s">
        <v>93</v>
      </c>
      <c r="G115" s="129"/>
      <c r="H115" s="10" t="s">
        <v>93</v>
      </c>
    </row>
    <row r="116" spans="1:8" ht="18" customHeight="1" x14ac:dyDescent="0.2">
      <c r="A116" s="6" t="s">
        <v>93</v>
      </c>
      <c r="B116" s="125"/>
      <c r="C116" s="7" t="s">
        <v>93</v>
      </c>
      <c r="D116" s="7" t="s">
        <v>93</v>
      </c>
      <c r="E116" s="8" t="s">
        <v>93</v>
      </c>
      <c r="F116" s="9" t="s">
        <v>93</v>
      </c>
      <c r="G116" s="129"/>
      <c r="H116" s="10" t="s">
        <v>93</v>
      </c>
    </row>
    <row r="117" spans="1:8" ht="18" customHeight="1" x14ac:dyDescent="0.2">
      <c r="A117" s="6" t="s">
        <v>93</v>
      </c>
      <c r="B117" s="125"/>
      <c r="C117" s="7" t="s">
        <v>93</v>
      </c>
      <c r="D117" s="7" t="s">
        <v>93</v>
      </c>
      <c r="E117" s="8" t="s">
        <v>93</v>
      </c>
      <c r="F117" s="9" t="s">
        <v>93</v>
      </c>
      <c r="G117" s="129"/>
      <c r="H117" s="10" t="s">
        <v>93</v>
      </c>
    </row>
    <row r="118" spans="1:8" ht="18" customHeight="1" x14ac:dyDescent="0.2">
      <c r="A118" s="6" t="s">
        <v>93</v>
      </c>
      <c r="B118" s="125"/>
      <c r="C118" s="7" t="s">
        <v>93</v>
      </c>
      <c r="D118" s="7" t="s">
        <v>93</v>
      </c>
      <c r="E118" s="8" t="s">
        <v>93</v>
      </c>
      <c r="F118" s="9" t="s">
        <v>93</v>
      </c>
      <c r="G118" s="129"/>
      <c r="H118" s="10" t="s">
        <v>93</v>
      </c>
    </row>
    <row r="119" spans="1:8" ht="18" customHeight="1" x14ac:dyDescent="0.2">
      <c r="A119" s="6" t="s">
        <v>93</v>
      </c>
      <c r="B119" s="125"/>
      <c r="C119" s="7" t="s">
        <v>93</v>
      </c>
      <c r="D119" s="7" t="s">
        <v>93</v>
      </c>
      <c r="E119" s="8" t="s">
        <v>93</v>
      </c>
      <c r="F119" s="9" t="s">
        <v>93</v>
      </c>
      <c r="G119" s="129"/>
      <c r="H119" s="10" t="s">
        <v>93</v>
      </c>
    </row>
    <row r="120" spans="1:8" ht="18" customHeight="1" x14ac:dyDescent="0.2">
      <c r="A120" s="6" t="s">
        <v>93</v>
      </c>
      <c r="B120" s="125"/>
      <c r="C120" s="7" t="s">
        <v>93</v>
      </c>
      <c r="D120" s="7" t="s">
        <v>93</v>
      </c>
      <c r="E120" s="8" t="s">
        <v>93</v>
      </c>
      <c r="F120" s="9" t="s">
        <v>93</v>
      </c>
      <c r="G120" s="129"/>
      <c r="H120" s="10" t="s">
        <v>93</v>
      </c>
    </row>
    <row r="121" spans="1:8" ht="18" customHeight="1" x14ac:dyDescent="0.2">
      <c r="A121" s="6" t="s">
        <v>93</v>
      </c>
      <c r="B121" s="125"/>
      <c r="C121" s="7" t="s">
        <v>93</v>
      </c>
      <c r="D121" s="7" t="s">
        <v>93</v>
      </c>
      <c r="E121" s="8" t="s">
        <v>93</v>
      </c>
      <c r="F121" s="9" t="s">
        <v>93</v>
      </c>
      <c r="G121" s="129"/>
      <c r="H121" s="10" t="s">
        <v>93</v>
      </c>
    </row>
    <row r="122" spans="1:8" ht="18" customHeight="1" x14ac:dyDescent="0.2">
      <c r="A122" s="6" t="s">
        <v>93</v>
      </c>
      <c r="B122" s="125"/>
      <c r="C122" s="7" t="s">
        <v>93</v>
      </c>
      <c r="D122" s="7" t="s">
        <v>93</v>
      </c>
      <c r="E122" s="8" t="s">
        <v>93</v>
      </c>
      <c r="F122" s="9" t="s">
        <v>93</v>
      </c>
      <c r="G122" s="129"/>
      <c r="H122" s="10" t="s">
        <v>93</v>
      </c>
    </row>
    <row r="123" spans="1:8" ht="18" customHeight="1" x14ac:dyDescent="0.2">
      <c r="A123" s="6" t="s">
        <v>93</v>
      </c>
      <c r="B123" s="125"/>
      <c r="C123" s="7" t="s">
        <v>93</v>
      </c>
      <c r="D123" s="7" t="s">
        <v>93</v>
      </c>
      <c r="E123" s="8" t="s">
        <v>93</v>
      </c>
      <c r="F123" s="9" t="s">
        <v>93</v>
      </c>
      <c r="G123" s="129"/>
      <c r="H123" s="10" t="s">
        <v>93</v>
      </c>
    </row>
    <row r="124" spans="1:8" ht="18" customHeight="1" x14ac:dyDescent="0.2">
      <c r="A124" s="6" t="s">
        <v>93</v>
      </c>
      <c r="B124" s="125"/>
      <c r="C124" s="7" t="s">
        <v>93</v>
      </c>
      <c r="D124" s="7" t="s">
        <v>93</v>
      </c>
      <c r="E124" s="8" t="s">
        <v>93</v>
      </c>
      <c r="F124" s="9" t="s">
        <v>93</v>
      </c>
      <c r="G124" s="129"/>
      <c r="H124" s="10" t="s">
        <v>93</v>
      </c>
    </row>
    <row r="125" spans="1:8" ht="18" customHeight="1" x14ac:dyDescent="0.2">
      <c r="A125" s="6" t="s">
        <v>93</v>
      </c>
      <c r="B125" s="125"/>
      <c r="C125" s="7" t="s">
        <v>93</v>
      </c>
      <c r="D125" s="7" t="s">
        <v>93</v>
      </c>
      <c r="E125" s="8" t="s">
        <v>93</v>
      </c>
      <c r="F125" s="9" t="s">
        <v>93</v>
      </c>
      <c r="G125" s="129"/>
      <c r="H125" s="10" t="s">
        <v>93</v>
      </c>
    </row>
    <row r="126" spans="1:8" ht="18" customHeight="1" x14ac:dyDescent="0.2">
      <c r="A126" s="6" t="s">
        <v>93</v>
      </c>
      <c r="B126" s="125"/>
      <c r="C126" s="7" t="s">
        <v>93</v>
      </c>
      <c r="D126" s="7" t="s">
        <v>93</v>
      </c>
      <c r="E126" s="8" t="s">
        <v>93</v>
      </c>
      <c r="F126" s="9" t="s">
        <v>93</v>
      </c>
      <c r="G126" s="129"/>
      <c r="H126" s="10" t="s">
        <v>93</v>
      </c>
    </row>
    <row r="127" spans="1:8" ht="18" customHeight="1" x14ac:dyDescent="0.2">
      <c r="A127" s="6" t="s">
        <v>93</v>
      </c>
      <c r="B127" s="125"/>
      <c r="C127" s="7" t="s">
        <v>93</v>
      </c>
      <c r="D127" s="7" t="s">
        <v>93</v>
      </c>
      <c r="E127" s="8" t="s">
        <v>93</v>
      </c>
      <c r="F127" s="9" t="s">
        <v>93</v>
      </c>
      <c r="G127" s="129"/>
      <c r="H127" s="10" t="s">
        <v>93</v>
      </c>
    </row>
    <row r="128" spans="1:8" ht="18" customHeight="1" x14ac:dyDescent="0.2">
      <c r="A128" s="6" t="s">
        <v>93</v>
      </c>
      <c r="B128" s="125"/>
      <c r="C128" s="7" t="s">
        <v>93</v>
      </c>
      <c r="D128" s="7" t="s">
        <v>93</v>
      </c>
      <c r="E128" s="8" t="s">
        <v>93</v>
      </c>
      <c r="F128" s="9" t="s">
        <v>93</v>
      </c>
      <c r="G128" s="129"/>
      <c r="H128" s="10" t="s">
        <v>93</v>
      </c>
    </row>
    <row r="129" spans="1:8" ht="18" customHeight="1" x14ac:dyDescent="0.2">
      <c r="A129" s="6" t="s">
        <v>93</v>
      </c>
      <c r="B129" s="125"/>
      <c r="C129" s="7" t="s">
        <v>93</v>
      </c>
      <c r="D129" s="7" t="s">
        <v>93</v>
      </c>
      <c r="E129" s="8" t="s">
        <v>93</v>
      </c>
      <c r="F129" s="9" t="s">
        <v>93</v>
      </c>
      <c r="G129" s="129"/>
      <c r="H129" s="10" t="s">
        <v>93</v>
      </c>
    </row>
    <row r="130" spans="1:8" ht="18" customHeight="1" x14ac:dyDescent="0.2">
      <c r="A130" s="6" t="s">
        <v>93</v>
      </c>
      <c r="B130" s="125"/>
      <c r="C130" s="7" t="s">
        <v>93</v>
      </c>
      <c r="D130" s="7" t="s">
        <v>93</v>
      </c>
      <c r="E130" s="8" t="s">
        <v>93</v>
      </c>
      <c r="F130" s="9" t="s">
        <v>93</v>
      </c>
      <c r="G130" s="129"/>
      <c r="H130" s="10" t="s">
        <v>93</v>
      </c>
    </row>
    <row r="131" spans="1:8" ht="18" customHeight="1" x14ac:dyDescent="0.2">
      <c r="A131" s="6" t="s">
        <v>93</v>
      </c>
      <c r="B131" s="125"/>
      <c r="C131" s="7" t="s">
        <v>93</v>
      </c>
      <c r="D131" s="7" t="s">
        <v>93</v>
      </c>
      <c r="E131" s="8" t="s">
        <v>93</v>
      </c>
      <c r="F131" s="9" t="s">
        <v>93</v>
      </c>
      <c r="G131" s="129"/>
      <c r="H131" s="10" t="s">
        <v>93</v>
      </c>
    </row>
    <row r="132" spans="1:8" ht="18" customHeight="1" x14ac:dyDescent="0.2">
      <c r="A132" s="6" t="s">
        <v>93</v>
      </c>
      <c r="B132" s="125"/>
      <c r="C132" s="7" t="s">
        <v>93</v>
      </c>
      <c r="D132" s="7" t="s">
        <v>93</v>
      </c>
      <c r="E132" s="8" t="s">
        <v>93</v>
      </c>
      <c r="F132" s="9" t="s">
        <v>93</v>
      </c>
      <c r="G132" s="129"/>
      <c r="H132" s="10" t="s">
        <v>93</v>
      </c>
    </row>
    <row r="133" spans="1:8" ht="18" customHeight="1" x14ac:dyDescent="0.2">
      <c r="A133" s="6" t="s">
        <v>93</v>
      </c>
      <c r="B133" s="125"/>
      <c r="C133" s="7" t="s">
        <v>93</v>
      </c>
      <c r="D133" s="7" t="s">
        <v>93</v>
      </c>
      <c r="E133" s="8" t="s">
        <v>93</v>
      </c>
      <c r="F133" s="9" t="s">
        <v>93</v>
      </c>
      <c r="G133" s="129"/>
      <c r="H133" s="10" t="s">
        <v>93</v>
      </c>
    </row>
    <row r="134" spans="1:8" ht="18" customHeight="1" x14ac:dyDescent="0.2">
      <c r="A134" s="6" t="s">
        <v>93</v>
      </c>
      <c r="B134" s="125"/>
      <c r="C134" s="7" t="s">
        <v>93</v>
      </c>
      <c r="D134" s="7" t="s">
        <v>93</v>
      </c>
      <c r="E134" s="8" t="s">
        <v>93</v>
      </c>
      <c r="F134" s="9" t="s">
        <v>93</v>
      </c>
      <c r="G134" s="129"/>
      <c r="H134" s="10" t="s">
        <v>93</v>
      </c>
    </row>
    <row r="135" spans="1:8" ht="18" customHeight="1" x14ac:dyDescent="0.2">
      <c r="A135" s="6" t="s">
        <v>93</v>
      </c>
      <c r="B135" s="125"/>
      <c r="C135" s="7" t="s">
        <v>93</v>
      </c>
      <c r="D135" s="7" t="s">
        <v>93</v>
      </c>
      <c r="E135" s="8" t="s">
        <v>93</v>
      </c>
      <c r="F135" s="9" t="s">
        <v>93</v>
      </c>
      <c r="G135" s="129"/>
      <c r="H135" s="10" t="s">
        <v>93</v>
      </c>
    </row>
    <row r="136" spans="1:8" ht="18" customHeight="1" x14ac:dyDescent="0.2">
      <c r="A136" s="6" t="s">
        <v>93</v>
      </c>
      <c r="B136" s="125"/>
      <c r="C136" s="7" t="s">
        <v>93</v>
      </c>
      <c r="D136" s="7" t="s">
        <v>93</v>
      </c>
      <c r="E136" s="8" t="s">
        <v>93</v>
      </c>
      <c r="F136" s="9" t="s">
        <v>93</v>
      </c>
      <c r="G136" s="129"/>
      <c r="H136" s="10" t="s">
        <v>93</v>
      </c>
    </row>
    <row r="137" spans="1:8" ht="18" customHeight="1" x14ac:dyDescent="0.2">
      <c r="A137" s="6" t="s">
        <v>93</v>
      </c>
      <c r="B137" s="125"/>
      <c r="C137" s="7" t="s">
        <v>93</v>
      </c>
      <c r="D137" s="7" t="s">
        <v>93</v>
      </c>
      <c r="E137" s="8" t="s">
        <v>93</v>
      </c>
      <c r="F137" s="9" t="s">
        <v>93</v>
      </c>
      <c r="G137" s="129"/>
      <c r="H137" s="10" t="s">
        <v>93</v>
      </c>
    </row>
    <row r="138" spans="1:8" ht="18" customHeight="1" x14ac:dyDescent="0.2">
      <c r="A138" s="6" t="s">
        <v>93</v>
      </c>
      <c r="B138" s="125"/>
      <c r="C138" s="7" t="s">
        <v>93</v>
      </c>
      <c r="D138" s="7" t="s">
        <v>93</v>
      </c>
      <c r="E138" s="8" t="s">
        <v>93</v>
      </c>
      <c r="F138" s="9" t="s">
        <v>93</v>
      </c>
      <c r="G138" s="129"/>
      <c r="H138" s="10" t="s">
        <v>93</v>
      </c>
    </row>
    <row r="139" spans="1:8" ht="18" customHeight="1" x14ac:dyDescent="0.2">
      <c r="A139" s="6" t="s">
        <v>93</v>
      </c>
      <c r="B139" s="125"/>
      <c r="C139" s="7" t="s">
        <v>93</v>
      </c>
      <c r="D139" s="7" t="s">
        <v>93</v>
      </c>
      <c r="E139" s="8" t="s">
        <v>93</v>
      </c>
      <c r="F139" s="9" t="s">
        <v>93</v>
      </c>
      <c r="G139" s="129"/>
      <c r="H139" s="10" t="s">
        <v>93</v>
      </c>
    </row>
    <row r="140" spans="1:8" ht="18" customHeight="1" x14ac:dyDescent="0.2">
      <c r="A140" s="6" t="s">
        <v>93</v>
      </c>
      <c r="B140" s="125"/>
      <c r="C140" s="7" t="s">
        <v>93</v>
      </c>
      <c r="D140" s="7" t="s">
        <v>93</v>
      </c>
      <c r="E140" s="8" t="s">
        <v>93</v>
      </c>
      <c r="F140" s="9" t="s">
        <v>93</v>
      </c>
      <c r="G140" s="129"/>
      <c r="H140" s="10" t="s">
        <v>93</v>
      </c>
    </row>
    <row r="141" spans="1:8" ht="18" customHeight="1" x14ac:dyDescent="0.2">
      <c r="A141" s="6" t="s">
        <v>93</v>
      </c>
      <c r="B141" s="125"/>
      <c r="C141" s="7" t="s">
        <v>93</v>
      </c>
      <c r="D141" s="7" t="s">
        <v>93</v>
      </c>
      <c r="E141" s="8" t="s">
        <v>93</v>
      </c>
      <c r="F141" s="9" t="s">
        <v>93</v>
      </c>
      <c r="G141" s="129"/>
      <c r="H141" s="10" t="s">
        <v>93</v>
      </c>
    </row>
    <row r="142" spans="1:8" ht="18" customHeight="1" x14ac:dyDescent="0.2">
      <c r="A142" s="6" t="s">
        <v>93</v>
      </c>
      <c r="B142" s="125"/>
      <c r="C142" s="7" t="s">
        <v>93</v>
      </c>
      <c r="D142" s="7" t="s">
        <v>93</v>
      </c>
      <c r="E142" s="8" t="s">
        <v>93</v>
      </c>
      <c r="F142" s="9" t="s">
        <v>93</v>
      </c>
      <c r="G142" s="129"/>
      <c r="H142" s="10" t="s">
        <v>93</v>
      </c>
    </row>
    <row r="143" spans="1:8" ht="18" customHeight="1" x14ac:dyDescent="0.2">
      <c r="A143" s="6" t="s">
        <v>93</v>
      </c>
      <c r="B143" s="125"/>
      <c r="C143" s="7" t="s">
        <v>93</v>
      </c>
      <c r="D143" s="7" t="s">
        <v>93</v>
      </c>
      <c r="E143" s="8" t="s">
        <v>93</v>
      </c>
      <c r="F143" s="9" t="s">
        <v>93</v>
      </c>
      <c r="G143" s="129"/>
      <c r="H143" s="10" t="s">
        <v>93</v>
      </c>
    </row>
    <row r="144" spans="1:8" ht="18" customHeight="1" x14ac:dyDescent="0.2">
      <c r="A144" s="6" t="s">
        <v>93</v>
      </c>
      <c r="B144" s="125"/>
      <c r="C144" s="7" t="s">
        <v>93</v>
      </c>
      <c r="D144" s="7" t="s">
        <v>93</v>
      </c>
      <c r="E144" s="8" t="s">
        <v>93</v>
      </c>
      <c r="F144" s="9" t="s">
        <v>93</v>
      </c>
      <c r="G144" s="129"/>
      <c r="H144" s="10" t="s">
        <v>93</v>
      </c>
    </row>
    <row r="145" spans="1:8" ht="18" customHeight="1" x14ac:dyDescent="0.2">
      <c r="A145" s="6" t="s">
        <v>93</v>
      </c>
      <c r="B145" s="125"/>
      <c r="C145" s="7" t="s">
        <v>93</v>
      </c>
      <c r="D145" s="7" t="s">
        <v>93</v>
      </c>
      <c r="E145" s="8" t="s">
        <v>93</v>
      </c>
      <c r="F145" s="9" t="s">
        <v>93</v>
      </c>
      <c r="G145" s="129"/>
      <c r="H145" s="10" t="s">
        <v>93</v>
      </c>
    </row>
    <row r="146" spans="1:8" ht="18" customHeight="1" x14ac:dyDescent="0.2">
      <c r="A146" s="6" t="s">
        <v>93</v>
      </c>
      <c r="B146" s="125"/>
      <c r="C146" s="7" t="s">
        <v>93</v>
      </c>
      <c r="D146" s="7" t="s">
        <v>93</v>
      </c>
      <c r="E146" s="8" t="s">
        <v>93</v>
      </c>
      <c r="F146" s="9" t="s">
        <v>93</v>
      </c>
      <c r="G146" s="129"/>
      <c r="H146" s="10" t="s">
        <v>93</v>
      </c>
    </row>
    <row r="147" spans="1:8" ht="18" customHeight="1" x14ac:dyDescent="0.2">
      <c r="A147" s="6" t="s">
        <v>93</v>
      </c>
      <c r="B147" s="125"/>
      <c r="C147" s="7" t="s">
        <v>93</v>
      </c>
      <c r="D147" s="7" t="s">
        <v>93</v>
      </c>
      <c r="E147" s="8" t="s">
        <v>93</v>
      </c>
      <c r="F147" s="9" t="s">
        <v>93</v>
      </c>
      <c r="G147" s="129"/>
      <c r="H147" s="10" t="s">
        <v>93</v>
      </c>
    </row>
    <row r="148" spans="1:8" ht="18" customHeight="1" x14ac:dyDescent="0.2">
      <c r="A148" s="6" t="s">
        <v>93</v>
      </c>
      <c r="B148" s="125"/>
      <c r="C148" s="7" t="s">
        <v>93</v>
      </c>
      <c r="D148" s="7" t="s">
        <v>93</v>
      </c>
      <c r="E148" s="8" t="s">
        <v>93</v>
      </c>
      <c r="F148" s="9" t="s">
        <v>93</v>
      </c>
      <c r="G148" s="129"/>
      <c r="H148" s="10" t="s">
        <v>93</v>
      </c>
    </row>
    <row r="149" spans="1:8" ht="18" customHeight="1" x14ac:dyDescent="0.2">
      <c r="A149" s="6" t="s">
        <v>93</v>
      </c>
      <c r="B149" s="125"/>
      <c r="C149" s="7" t="s">
        <v>93</v>
      </c>
      <c r="D149" s="7" t="s">
        <v>93</v>
      </c>
      <c r="E149" s="8" t="s">
        <v>93</v>
      </c>
      <c r="F149" s="9" t="s">
        <v>93</v>
      </c>
      <c r="G149" s="129"/>
      <c r="H149" s="10" t="s">
        <v>93</v>
      </c>
    </row>
    <row r="150" spans="1:8" ht="18" customHeight="1" x14ac:dyDescent="0.2">
      <c r="A150" s="6" t="s">
        <v>93</v>
      </c>
      <c r="B150" s="125"/>
      <c r="C150" s="7" t="s">
        <v>93</v>
      </c>
      <c r="D150" s="7" t="s">
        <v>93</v>
      </c>
      <c r="E150" s="8" t="s">
        <v>93</v>
      </c>
      <c r="F150" s="9" t="s">
        <v>93</v>
      </c>
      <c r="G150" s="129"/>
      <c r="H150" s="10" t="s">
        <v>93</v>
      </c>
    </row>
    <row r="151" spans="1:8" ht="18" customHeight="1" x14ac:dyDescent="0.2">
      <c r="A151" s="6" t="s">
        <v>93</v>
      </c>
      <c r="B151" s="125"/>
      <c r="C151" s="7" t="s">
        <v>93</v>
      </c>
      <c r="D151" s="7" t="s">
        <v>93</v>
      </c>
      <c r="E151" s="8" t="s">
        <v>93</v>
      </c>
      <c r="F151" s="9" t="s">
        <v>93</v>
      </c>
      <c r="G151" s="129"/>
      <c r="H151" s="10" t="s">
        <v>93</v>
      </c>
    </row>
    <row r="152" spans="1:8" ht="18" customHeight="1" x14ac:dyDescent="0.2">
      <c r="A152" s="6" t="s">
        <v>93</v>
      </c>
      <c r="B152" s="125"/>
      <c r="C152" s="7" t="s">
        <v>93</v>
      </c>
      <c r="D152" s="7" t="s">
        <v>93</v>
      </c>
      <c r="E152" s="8" t="s">
        <v>93</v>
      </c>
      <c r="F152" s="9" t="s">
        <v>93</v>
      </c>
      <c r="G152" s="129"/>
      <c r="H152" s="10" t="s">
        <v>93</v>
      </c>
    </row>
    <row r="153" spans="1:8" ht="18" customHeight="1" x14ac:dyDescent="0.2">
      <c r="A153" s="6" t="s">
        <v>93</v>
      </c>
      <c r="B153" s="125"/>
      <c r="C153" s="7" t="s">
        <v>93</v>
      </c>
      <c r="D153" s="7" t="s">
        <v>93</v>
      </c>
      <c r="E153" s="8" t="s">
        <v>93</v>
      </c>
      <c r="F153" s="9" t="s">
        <v>93</v>
      </c>
      <c r="G153" s="129"/>
      <c r="H153" s="10" t="s">
        <v>93</v>
      </c>
    </row>
    <row r="154" spans="1:8" ht="18" customHeight="1" x14ac:dyDescent="0.2">
      <c r="A154" s="6" t="s">
        <v>93</v>
      </c>
      <c r="B154" s="125"/>
      <c r="C154" s="7" t="s">
        <v>93</v>
      </c>
      <c r="D154" s="7" t="s">
        <v>93</v>
      </c>
      <c r="E154" s="8" t="s">
        <v>93</v>
      </c>
      <c r="F154" s="9" t="s">
        <v>93</v>
      </c>
      <c r="G154" s="129"/>
      <c r="H154" s="10" t="s">
        <v>93</v>
      </c>
    </row>
    <row r="155" spans="1:8" ht="18" customHeight="1" x14ac:dyDescent="0.2">
      <c r="A155" s="6" t="s">
        <v>93</v>
      </c>
      <c r="B155" s="125"/>
      <c r="C155" s="7" t="s">
        <v>93</v>
      </c>
      <c r="D155" s="7" t="s">
        <v>93</v>
      </c>
      <c r="E155" s="8" t="s">
        <v>93</v>
      </c>
      <c r="F155" s="9" t="s">
        <v>93</v>
      </c>
      <c r="G155" s="129"/>
      <c r="H155" s="10" t="s">
        <v>93</v>
      </c>
    </row>
    <row r="156" spans="1:8" ht="18" customHeight="1" x14ac:dyDescent="0.2">
      <c r="A156" s="6" t="s">
        <v>93</v>
      </c>
      <c r="B156" s="125"/>
      <c r="C156" s="7" t="s">
        <v>93</v>
      </c>
      <c r="D156" s="7" t="s">
        <v>93</v>
      </c>
      <c r="E156" s="8" t="s">
        <v>93</v>
      </c>
      <c r="F156" s="9" t="s">
        <v>93</v>
      </c>
      <c r="G156" s="129"/>
      <c r="H156" s="10" t="s">
        <v>93</v>
      </c>
    </row>
    <row r="157" spans="1:8" ht="18" customHeight="1" x14ac:dyDescent="0.2">
      <c r="A157" s="6" t="s">
        <v>93</v>
      </c>
      <c r="B157" s="125"/>
      <c r="C157" s="7" t="s">
        <v>93</v>
      </c>
      <c r="D157" s="7" t="s">
        <v>93</v>
      </c>
      <c r="E157" s="8" t="s">
        <v>93</v>
      </c>
      <c r="F157" s="9" t="s">
        <v>93</v>
      </c>
      <c r="G157" s="129"/>
      <c r="H157" s="10" t="s">
        <v>93</v>
      </c>
    </row>
    <row r="158" spans="1:8" ht="18" customHeight="1" x14ac:dyDescent="0.2">
      <c r="A158" s="6" t="s">
        <v>93</v>
      </c>
      <c r="B158" s="125"/>
      <c r="C158" s="7" t="s">
        <v>93</v>
      </c>
      <c r="D158" s="7" t="s">
        <v>93</v>
      </c>
      <c r="E158" s="8" t="s">
        <v>93</v>
      </c>
      <c r="F158" s="9" t="s">
        <v>93</v>
      </c>
      <c r="G158" s="129"/>
      <c r="H158" s="10" t="s">
        <v>93</v>
      </c>
    </row>
    <row r="159" spans="1:8" ht="18" customHeight="1" x14ac:dyDescent="0.2">
      <c r="A159" s="6" t="s">
        <v>93</v>
      </c>
      <c r="B159" s="125"/>
      <c r="C159" s="7" t="s">
        <v>93</v>
      </c>
      <c r="D159" s="7" t="s">
        <v>93</v>
      </c>
      <c r="E159" s="8" t="s">
        <v>93</v>
      </c>
      <c r="F159" s="9" t="s">
        <v>93</v>
      </c>
      <c r="G159" s="129"/>
      <c r="H159" s="10" t="s">
        <v>93</v>
      </c>
    </row>
    <row r="160" spans="1:8" ht="18" customHeight="1" x14ac:dyDescent="0.2">
      <c r="A160" s="6" t="s">
        <v>93</v>
      </c>
      <c r="B160" s="125"/>
      <c r="C160" s="7" t="s">
        <v>93</v>
      </c>
      <c r="D160" s="7" t="s">
        <v>93</v>
      </c>
      <c r="E160" s="8" t="s">
        <v>93</v>
      </c>
      <c r="F160" s="9" t="s">
        <v>93</v>
      </c>
      <c r="G160" s="129"/>
      <c r="H160" s="10" t="s">
        <v>93</v>
      </c>
    </row>
    <row r="161" spans="1:8" ht="18" customHeight="1" x14ac:dyDescent="0.2">
      <c r="A161" s="6" t="s">
        <v>93</v>
      </c>
      <c r="B161" s="125"/>
      <c r="C161" s="7" t="s">
        <v>93</v>
      </c>
      <c r="D161" s="7" t="s">
        <v>93</v>
      </c>
      <c r="E161" s="8" t="s">
        <v>93</v>
      </c>
      <c r="F161" s="9" t="s">
        <v>93</v>
      </c>
      <c r="G161" s="129"/>
      <c r="H161" s="10" t="s">
        <v>93</v>
      </c>
    </row>
    <row r="162" spans="1:8" ht="18" customHeight="1" x14ac:dyDescent="0.2">
      <c r="A162" s="6" t="s">
        <v>93</v>
      </c>
      <c r="B162" s="125"/>
      <c r="C162" s="7" t="s">
        <v>93</v>
      </c>
      <c r="D162" s="7" t="s">
        <v>93</v>
      </c>
      <c r="E162" s="8" t="s">
        <v>93</v>
      </c>
      <c r="F162" s="9" t="s">
        <v>93</v>
      </c>
      <c r="G162" s="129"/>
      <c r="H162" s="10" t="s">
        <v>93</v>
      </c>
    </row>
    <row r="163" spans="1:8" ht="18" customHeight="1" x14ac:dyDescent="0.2">
      <c r="A163" s="6" t="s">
        <v>93</v>
      </c>
      <c r="B163" s="125"/>
      <c r="C163" s="7" t="s">
        <v>93</v>
      </c>
      <c r="D163" s="7" t="s">
        <v>93</v>
      </c>
      <c r="E163" s="8" t="s">
        <v>93</v>
      </c>
      <c r="F163" s="9" t="s">
        <v>93</v>
      </c>
      <c r="G163" s="129"/>
      <c r="H163" s="10" t="s">
        <v>93</v>
      </c>
    </row>
    <row r="164" spans="1:8" ht="18" customHeight="1" x14ac:dyDescent="0.2">
      <c r="A164" s="6" t="s">
        <v>93</v>
      </c>
      <c r="B164" s="125"/>
      <c r="C164" s="7" t="s">
        <v>93</v>
      </c>
      <c r="D164" s="7" t="s">
        <v>93</v>
      </c>
      <c r="E164" s="8" t="s">
        <v>93</v>
      </c>
      <c r="F164" s="9" t="s">
        <v>93</v>
      </c>
      <c r="G164" s="129"/>
      <c r="H164" s="10" t="s">
        <v>93</v>
      </c>
    </row>
    <row r="165" spans="1:8" ht="18" customHeight="1" x14ac:dyDescent="0.2">
      <c r="A165" s="6" t="s">
        <v>93</v>
      </c>
      <c r="B165" s="125"/>
      <c r="C165" s="7" t="s">
        <v>93</v>
      </c>
      <c r="D165" s="7" t="s">
        <v>93</v>
      </c>
      <c r="E165" s="8" t="s">
        <v>93</v>
      </c>
      <c r="F165" s="9" t="s">
        <v>93</v>
      </c>
      <c r="G165" s="129"/>
      <c r="H165" s="10" t="s">
        <v>93</v>
      </c>
    </row>
    <row r="166" spans="1:8" ht="18" customHeight="1" x14ac:dyDescent="0.2">
      <c r="A166" s="6" t="s">
        <v>93</v>
      </c>
      <c r="B166" s="125"/>
      <c r="C166" s="7" t="s">
        <v>93</v>
      </c>
      <c r="D166" s="7" t="s">
        <v>93</v>
      </c>
      <c r="E166" s="8" t="s">
        <v>93</v>
      </c>
      <c r="F166" s="9" t="s">
        <v>93</v>
      </c>
      <c r="G166" s="129"/>
      <c r="H166" s="10" t="s">
        <v>93</v>
      </c>
    </row>
    <row r="167" spans="1:8" ht="18" customHeight="1" x14ac:dyDescent="0.2">
      <c r="A167" s="6" t="s">
        <v>93</v>
      </c>
      <c r="B167" s="125"/>
      <c r="C167" s="7" t="s">
        <v>93</v>
      </c>
      <c r="D167" s="7" t="s">
        <v>93</v>
      </c>
      <c r="E167" s="8" t="s">
        <v>93</v>
      </c>
      <c r="F167" s="9" t="s">
        <v>93</v>
      </c>
      <c r="G167" s="129"/>
      <c r="H167" s="10" t="s">
        <v>93</v>
      </c>
    </row>
    <row r="168" spans="1:8" ht="18" customHeight="1" x14ac:dyDescent="0.2">
      <c r="A168" s="6" t="s">
        <v>93</v>
      </c>
      <c r="B168" s="125"/>
      <c r="C168" s="7" t="s">
        <v>93</v>
      </c>
      <c r="D168" s="7" t="s">
        <v>93</v>
      </c>
      <c r="E168" s="8" t="s">
        <v>93</v>
      </c>
      <c r="F168" s="9" t="s">
        <v>93</v>
      </c>
      <c r="G168" s="129"/>
      <c r="H168" s="10" t="s">
        <v>93</v>
      </c>
    </row>
    <row r="169" spans="1:8" ht="18" customHeight="1" x14ac:dyDescent="0.2">
      <c r="A169" s="6" t="s">
        <v>93</v>
      </c>
      <c r="B169" s="125"/>
      <c r="C169" s="7" t="s">
        <v>93</v>
      </c>
      <c r="D169" s="7" t="s">
        <v>93</v>
      </c>
      <c r="E169" s="8" t="s">
        <v>93</v>
      </c>
      <c r="F169" s="9" t="s">
        <v>93</v>
      </c>
      <c r="G169" s="129"/>
      <c r="H169" s="10" t="s">
        <v>93</v>
      </c>
    </row>
    <row r="170" spans="1:8" ht="18" customHeight="1" x14ac:dyDescent="0.2">
      <c r="A170" s="6" t="s">
        <v>93</v>
      </c>
      <c r="B170" s="125"/>
      <c r="C170" s="7" t="s">
        <v>93</v>
      </c>
      <c r="D170" s="7" t="s">
        <v>93</v>
      </c>
      <c r="E170" s="8" t="s">
        <v>93</v>
      </c>
      <c r="F170" s="9" t="s">
        <v>93</v>
      </c>
      <c r="G170" s="129"/>
      <c r="H170" s="10" t="s">
        <v>93</v>
      </c>
    </row>
    <row r="171" spans="1:8" ht="18" customHeight="1" x14ac:dyDescent="0.2">
      <c r="A171" s="6" t="s">
        <v>93</v>
      </c>
      <c r="B171" s="125"/>
      <c r="C171" s="7" t="s">
        <v>93</v>
      </c>
      <c r="D171" s="7" t="s">
        <v>93</v>
      </c>
      <c r="E171" s="8" t="s">
        <v>93</v>
      </c>
      <c r="F171" s="9" t="s">
        <v>93</v>
      </c>
      <c r="G171" s="129"/>
      <c r="H171" s="10" t="s">
        <v>93</v>
      </c>
    </row>
    <row r="172" spans="1:8" ht="18" customHeight="1" x14ac:dyDescent="0.2">
      <c r="A172" s="6" t="s">
        <v>93</v>
      </c>
      <c r="B172" s="125"/>
      <c r="C172" s="7" t="s">
        <v>93</v>
      </c>
      <c r="D172" s="7" t="s">
        <v>93</v>
      </c>
      <c r="E172" s="8" t="s">
        <v>93</v>
      </c>
      <c r="F172" s="9" t="s">
        <v>93</v>
      </c>
      <c r="G172" s="129"/>
      <c r="H172" s="10" t="s">
        <v>93</v>
      </c>
    </row>
    <row r="173" spans="1:8" ht="18" customHeight="1" x14ac:dyDescent="0.2">
      <c r="A173" s="6" t="s">
        <v>93</v>
      </c>
      <c r="B173" s="125"/>
      <c r="C173" s="7" t="s">
        <v>93</v>
      </c>
      <c r="D173" s="7" t="s">
        <v>93</v>
      </c>
      <c r="E173" s="8" t="s">
        <v>93</v>
      </c>
      <c r="F173" s="9" t="s">
        <v>93</v>
      </c>
      <c r="G173" s="129"/>
      <c r="H173" s="10" t="s">
        <v>93</v>
      </c>
    </row>
    <row r="174" spans="1:8" ht="18" customHeight="1" x14ac:dyDescent="0.2">
      <c r="A174" s="6" t="s">
        <v>93</v>
      </c>
      <c r="B174" s="125"/>
      <c r="C174" s="7" t="s">
        <v>93</v>
      </c>
      <c r="D174" s="7" t="s">
        <v>93</v>
      </c>
      <c r="E174" s="8" t="s">
        <v>93</v>
      </c>
      <c r="F174" s="9" t="s">
        <v>93</v>
      </c>
      <c r="G174" s="129"/>
      <c r="H174" s="10" t="s">
        <v>93</v>
      </c>
    </row>
    <row r="175" spans="1:8" ht="18" customHeight="1" x14ac:dyDescent="0.2">
      <c r="A175" s="6" t="s">
        <v>93</v>
      </c>
      <c r="B175" s="125"/>
      <c r="C175" s="7" t="s">
        <v>93</v>
      </c>
      <c r="D175" s="7" t="s">
        <v>93</v>
      </c>
      <c r="E175" s="8" t="s">
        <v>93</v>
      </c>
      <c r="F175" s="9" t="s">
        <v>93</v>
      </c>
      <c r="G175" s="129"/>
      <c r="H175" s="10" t="s">
        <v>93</v>
      </c>
    </row>
    <row r="176" spans="1:8" ht="18" customHeight="1" x14ac:dyDescent="0.2">
      <c r="A176" s="6" t="s">
        <v>93</v>
      </c>
      <c r="B176" s="125"/>
      <c r="C176" s="7" t="s">
        <v>93</v>
      </c>
      <c r="D176" s="7" t="s">
        <v>93</v>
      </c>
      <c r="E176" s="8" t="s">
        <v>93</v>
      </c>
      <c r="F176" s="9" t="s">
        <v>93</v>
      </c>
      <c r="G176" s="129"/>
      <c r="H176" s="10" t="s">
        <v>93</v>
      </c>
    </row>
    <row r="177" spans="1:8" ht="18" customHeight="1" x14ac:dyDescent="0.2">
      <c r="A177" s="6" t="s">
        <v>93</v>
      </c>
      <c r="B177" s="125"/>
      <c r="C177" s="7" t="s">
        <v>93</v>
      </c>
      <c r="D177" s="7" t="s">
        <v>93</v>
      </c>
      <c r="E177" s="8" t="s">
        <v>93</v>
      </c>
      <c r="F177" s="9" t="s">
        <v>93</v>
      </c>
      <c r="G177" s="129"/>
      <c r="H177" s="10" t="s">
        <v>93</v>
      </c>
    </row>
    <row r="178" spans="1:8" ht="18" customHeight="1" x14ac:dyDescent="0.2">
      <c r="A178" s="6" t="s">
        <v>93</v>
      </c>
      <c r="B178" s="125"/>
      <c r="C178" s="7" t="s">
        <v>93</v>
      </c>
      <c r="D178" s="7" t="s">
        <v>93</v>
      </c>
      <c r="E178" s="8" t="s">
        <v>93</v>
      </c>
      <c r="F178" s="9" t="s">
        <v>93</v>
      </c>
      <c r="G178" s="129"/>
      <c r="H178" s="10" t="s">
        <v>93</v>
      </c>
    </row>
    <row r="179" spans="1:8" ht="18" customHeight="1" x14ac:dyDescent="0.2">
      <c r="A179" s="6" t="s">
        <v>93</v>
      </c>
      <c r="B179" s="125"/>
      <c r="C179" s="7" t="s">
        <v>93</v>
      </c>
      <c r="D179" s="7" t="s">
        <v>93</v>
      </c>
      <c r="E179" s="8" t="s">
        <v>93</v>
      </c>
      <c r="F179" s="9" t="s">
        <v>93</v>
      </c>
      <c r="G179" s="129"/>
      <c r="H179" s="10" t="s">
        <v>93</v>
      </c>
    </row>
    <row r="180" spans="1:8" ht="18" customHeight="1" x14ac:dyDescent="0.2">
      <c r="A180" s="6" t="s">
        <v>93</v>
      </c>
      <c r="B180" s="125"/>
      <c r="C180" s="7" t="s">
        <v>93</v>
      </c>
      <c r="D180" s="7" t="s">
        <v>93</v>
      </c>
      <c r="E180" s="8" t="s">
        <v>93</v>
      </c>
      <c r="F180" s="9" t="s">
        <v>93</v>
      </c>
      <c r="G180" s="129"/>
      <c r="H180" s="10" t="s">
        <v>93</v>
      </c>
    </row>
    <row r="181" spans="1:8" ht="18" customHeight="1" x14ac:dyDescent="0.2">
      <c r="A181" s="6" t="s">
        <v>93</v>
      </c>
      <c r="B181" s="125"/>
      <c r="C181" s="7" t="s">
        <v>93</v>
      </c>
      <c r="D181" s="7" t="s">
        <v>93</v>
      </c>
      <c r="E181" s="8" t="s">
        <v>93</v>
      </c>
      <c r="F181" s="9" t="s">
        <v>93</v>
      </c>
      <c r="G181" s="129"/>
      <c r="H181" s="10" t="s">
        <v>93</v>
      </c>
    </row>
    <row r="182" spans="1:8" ht="18" customHeight="1" x14ac:dyDescent="0.2">
      <c r="A182" s="6" t="s">
        <v>93</v>
      </c>
      <c r="B182" s="125"/>
      <c r="C182" s="7" t="s">
        <v>93</v>
      </c>
      <c r="D182" s="7" t="s">
        <v>93</v>
      </c>
      <c r="E182" s="8" t="s">
        <v>93</v>
      </c>
      <c r="F182" s="9" t="s">
        <v>93</v>
      </c>
      <c r="G182" s="129"/>
      <c r="H182" s="10" t="s">
        <v>93</v>
      </c>
    </row>
    <row r="183" spans="1:8" ht="18" customHeight="1" x14ac:dyDescent="0.2">
      <c r="A183" s="6" t="s">
        <v>93</v>
      </c>
      <c r="B183" s="125"/>
      <c r="C183" s="7" t="s">
        <v>93</v>
      </c>
      <c r="D183" s="7" t="s">
        <v>93</v>
      </c>
      <c r="E183" s="8" t="s">
        <v>93</v>
      </c>
      <c r="F183" s="9" t="s">
        <v>93</v>
      </c>
      <c r="G183" s="129"/>
      <c r="H183" s="10" t="s">
        <v>93</v>
      </c>
    </row>
    <row r="184" spans="1:8" ht="18" customHeight="1" x14ac:dyDescent="0.2">
      <c r="A184" s="6" t="s">
        <v>93</v>
      </c>
      <c r="B184" s="125"/>
      <c r="C184" s="7" t="s">
        <v>93</v>
      </c>
      <c r="D184" s="7" t="s">
        <v>93</v>
      </c>
      <c r="E184" s="8" t="s">
        <v>93</v>
      </c>
      <c r="F184" s="9" t="s">
        <v>93</v>
      </c>
      <c r="G184" s="129"/>
      <c r="H184" s="10" t="s">
        <v>93</v>
      </c>
    </row>
    <row r="185" spans="1:8" ht="18" customHeight="1" x14ac:dyDescent="0.2">
      <c r="A185" s="6" t="s">
        <v>93</v>
      </c>
      <c r="B185" s="125"/>
      <c r="C185" s="7" t="s">
        <v>93</v>
      </c>
      <c r="D185" s="7" t="s">
        <v>93</v>
      </c>
      <c r="E185" s="8" t="s">
        <v>93</v>
      </c>
      <c r="F185" s="9" t="s">
        <v>93</v>
      </c>
      <c r="G185" s="129"/>
      <c r="H185" s="10" t="s">
        <v>93</v>
      </c>
    </row>
    <row r="186" spans="1:8" ht="18" customHeight="1" x14ac:dyDescent="0.2">
      <c r="A186" s="6" t="s">
        <v>93</v>
      </c>
      <c r="B186" s="125"/>
      <c r="C186" s="7" t="s">
        <v>93</v>
      </c>
      <c r="D186" s="7" t="s">
        <v>93</v>
      </c>
      <c r="E186" s="8" t="s">
        <v>93</v>
      </c>
      <c r="F186" s="9" t="s">
        <v>93</v>
      </c>
      <c r="G186" s="129"/>
      <c r="H186" s="10" t="s">
        <v>93</v>
      </c>
    </row>
    <row r="187" spans="1:8" ht="18" customHeight="1" x14ac:dyDescent="0.2">
      <c r="A187" s="6" t="s">
        <v>93</v>
      </c>
      <c r="B187" s="125"/>
      <c r="C187" s="7" t="s">
        <v>93</v>
      </c>
      <c r="D187" s="7" t="s">
        <v>93</v>
      </c>
      <c r="E187" s="8" t="s">
        <v>93</v>
      </c>
      <c r="F187" s="9" t="s">
        <v>93</v>
      </c>
      <c r="G187" s="129"/>
      <c r="H187" s="10" t="s">
        <v>93</v>
      </c>
    </row>
    <row r="188" spans="1:8" ht="18" customHeight="1" x14ac:dyDescent="0.2">
      <c r="A188" s="6" t="s">
        <v>93</v>
      </c>
      <c r="B188" s="125"/>
      <c r="C188" s="7" t="s">
        <v>93</v>
      </c>
      <c r="D188" s="7" t="s">
        <v>93</v>
      </c>
      <c r="E188" s="8" t="s">
        <v>93</v>
      </c>
      <c r="F188" s="9" t="s">
        <v>93</v>
      </c>
      <c r="G188" s="129"/>
      <c r="H188" s="10" t="s">
        <v>93</v>
      </c>
    </row>
    <row r="189" spans="1:8" ht="18" customHeight="1" x14ac:dyDescent="0.2">
      <c r="A189" s="6" t="s">
        <v>93</v>
      </c>
      <c r="B189" s="125"/>
      <c r="C189" s="7" t="s">
        <v>93</v>
      </c>
      <c r="D189" s="7" t="s">
        <v>93</v>
      </c>
      <c r="E189" s="8" t="s">
        <v>93</v>
      </c>
      <c r="F189" s="9" t="s">
        <v>93</v>
      </c>
      <c r="G189" s="129"/>
      <c r="H189" s="10" t="s">
        <v>93</v>
      </c>
    </row>
    <row r="190" spans="1:8" ht="18" customHeight="1" x14ac:dyDescent="0.2">
      <c r="A190" s="6" t="s">
        <v>93</v>
      </c>
      <c r="B190" s="125"/>
      <c r="C190" s="7" t="s">
        <v>93</v>
      </c>
      <c r="D190" s="7" t="s">
        <v>93</v>
      </c>
      <c r="E190" s="8" t="s">
        <v>93</v>
      </c>
      <c r="F190" s="9" t="s">
        <v>93</v>
      </c>
      <c r="G190" s="129"/>
      <c r="H190" s="10" t="s">
        <v>93</v>
      </c>
    </row>
    <row r="191" spans="1:8" ht="18" customHeight="1" x14ac:dyDescent="0.2">
      <c r="A191" s="6" t="s">
        <v>93</v>
      </c>
      <c r="B191" s="125"/>
      <c r="C191" s="7" t="s">
        <v>93</v>
      </c>
      <c r="D191" s="7" t="s">
        <v>93</v>
      </c>
      <c r="E191" s="8" t="s">
        <v>93</v>
      </c>
      <c r="F191" s="9" t="s">
        <v>93</v>
      </c>
      <c r="G191" s="129"/>
      <c r="H191" s="10" t="s">
        <v>93</v>
      </c>
    </row>
    <row r="192" spans="1:8" ht="18" customHeight="1" x14ac:dyDescent="0.2">
      <c r="A192" s="6" t="s">
        <v>93</v>
      </c>
      <c r="B192" s="125"/>
      <c r="C192" s="7" t="s">
        <v>93</v>
      </c>
      <c r="D192" s="7" t="s">
        <v>93</v>
      </c>
      <c r="E192" s="8" t="s">
        <v>93</v>
      </c>
      <c r="F192" s="9" t="s">
        <v>93</v>
      </c>
      <c r="G192" s="129"/>
      <c r="H192" s="10" t="s">
        <v>93</v>
      </c>
    </row>
    <row r="193" spans="1:8" ht="18" customHeight="1" x14ac:dyDescent="0.2">
      <c r="A193" s="6" t="s">
        <v>93</v>
      </c>
      <c r="B193" s="125"/>
      <c r="C193" s="7" t="s">
        <v>93</v>
      </c>
      <c r="D193" s="7" t="s">
        <v>93</v>
      </c>
      <c r="E193" s="8" t="s">
        <v>93</v>
      </c>
      <c r="F193" s="9" t="s">
        <v>93</v>
      </c>
      <c r="G193" s="129"/>
      <c r="H193" s="10" t="s">
        <v>93</v>
      </c>
    </row>
    <row r="194" spans="1:8" ht="18" customHeight="1" x14ac:dyDescent="0.2">
      <c r="A194" s="6" t="s">
        <v>93</v>
      </c>
      <c r="B194" s="125"/>
      <c r="C194" s="7" t="s">
        <v>93</v>
      </c>
      <c r="D194" s="7" t="s">
        <v>93</v>
      </c>
      <c r="E194" s="8" t="s">
        <v>93</v>
      </c>
      <c r="F194" s="9" t="s">
        <v>93</v>
      </c>
      <c r="G194" s="129"/>
      <c r="H194" s="10" t="s">
        <v>93</v>
      </c>
    </row>
    <row r="195" spans="1:8" ht="18" customHeight="1" x14ac:dyDescent="0.2">
      <c r="A195" s="6" t="s">
        <v>93</v>
      </c>
      <c r="B195" s="125"/>
      <c r="C195" s="7" t="s">
        <v>93</v>
      </c>
      <c r="D195" s="7" t="s">
        <v>93</v>
      </c>
      <c r="E195" s="8" t="s">
        <v>93</v>
      </c>
      <c r="F195" s="9" t="s">
        <v>93</v>
      </c>
      <c r="G195" s="129"/>
      <c r="H195" s="10" t="s">
        <v>93</v>
      </c>
    </row>
    <row r="196" spans="1:8" ht="18" customHeight="1" x14ac:dyDescent="0.2">
      <c r="A196" s="6" t="s">
        <v>93</v>
      </c>
      <c r="B196" s="125"/>
      <c r="C196" s="7" t="s">
        <v>93</v>
      </c>
      <c r="D196" s="7" t="s">
        <v>93</v>
      </c>
      <c r="E196" s="8" t="s">
        <v>93</v>
      </c>
      <c r="F196" s="9" t="s">
        <v>93</v>
      </c>
      <c r="G196" s="129"/>
      <c r="H196" s="10" t="s">
        <v>93</v>
      </c>
    </row>
    <row r="197" spans="1:8" ht="18" customHeight="1" x14ac:dyDescent="0.2">
      <c r="A197" s="6" t="s">
        <v>93</v>
      </c>
      <c r="B197" s="125"/>
      <c r="C197" s="7" t="s">
        <v>93</v>
      </c>
      <c r="D197" s="7" t="s">
        <v>93</v>
      </c>
      <c r="E197" s="8" t="s">
        <v>93</v>
      </c>
      <c r="F197" s="9" t="s">
        <v>93</v>
      </c>
      <c r="G197" s="129"/>
      <c r="H197" s="10" t="s">
        <v>93</v>
      </c>
    </row>
    <row r="198" spans="1:8" ht="18" customHeight="1" x14ac:dyDescent="0.2">
      <c r="A198" s="6" t="s">
        <v>93</v>
      </c>
      <c r="B198" s="125"/>
      <c r="C198" s="7" t="s">
        <v>93</v>
      </c>
      <c r="D198" s="7" t="s">
        <v>93</v>
      </c>
      <c r="E198" s="8" t="s">
        <v>93</v>
      </c>
      <c r="F198" s="9" t="s">
        <v>93</v>
      </c>
      <c r="G198" s="129"/>
      <c r="H198" s="10" t="s">
        <v>93</v>
      </c>
    </row>
    <row r="199" spans="1:8" ht="18" customHeight="1" x14ac:dyDescent="0.2">
      <c r="A199" s="6" t="s">
        <v>93</v>
      </c>
      <c r="B199" s="125"/>
      <c r="C199" s="7" t="s">
        <v>93</v>
      </c>
      <c r="D199" s="7" t="s">
        <v>93</v>
      </c>
      <c r="E199" s="8" t="s">
        <v>93</v>
      </c>
      <c r="F199" s="9" t="s">
        <v>93</v>
      </c>
      <c r="G199" s="129"/>
      <c r="H199" s="10" t="s">
        <v>93</v>
      </c>
    </row>
    <row r="200" spans="1:8" ht="18" customHeight="1" x14ac:dyDescent="0.2">
      <c r="A200" s="6" t="s">
        <v>93</v>
      </c>
      <c r="B200" s="125"/>
      <c r="C200" s="7" t="s">
        <v>93</v>
      </c>
      <c r="D200" s="7" t="s">
        <v>93</v>
      </c>
      <c r="E200" s="8" t="s">
        <v>93</v>
      </c>
      <c r="F200" s="9" t="s">
        <v>93</v>
      </c>
      <c r="G200" s="129"/>
      <c r="H200" s="10" t="s">
        <v>93</v>
      </c>
    </row>
    <row r="201" spans="1:8" ht="18" customHeight="1" x14ac:dyDescent="0.2">
      <c r="A201" s="6" t="s">
        <v>93</v>
      </c>
      <c r="B201" s="125"/>
      <c r="C201" s="7" t="s">
        <v>93</v>
      </c>
      <c r="D201" s="7" t="s">
        <v>93</v>
      </c>
      <c r="E201" s="8" t="s">
        <v>93</v>
      </c>
      <c r="F201" s="9" t="s">
        <v>93</v>
      </c>
      <c r="G201" s="129"/>
      <c r="H201" s="10" t="s">
        <v>93</v>
      </c>
    </row>
    <row r="202" spans="1:8" ht="18" customHeight="1" x14ac:dyDescent="0.2">
      <c r="A202" s="6" t="s">
        <v>93</v>
      </c>
      <c r="B202" s="125"/>
      <c r="C202" s="7" t="s">
        <v>93</v>
      </c>
      <c r="D202" s="7" t="s">
        <v>93</v>
      </c>
      <c r="E202" s="8" t="s">
        <v>93</v>
      </c>
      <c r="F202" s="9" t="s">
        <v>93</v>
      </c>
      <c r="G202" s="129"/>
      <c r="H202" s="10" t="s">
        <v>93</v>
      </c>
    </row>
    <row r="203" spans="1:8" ht="18" customHeight="1" x14ac:dyDescent="0.2">
      <c r="A203" s="6" t="s">
        <v>93</v>
      </c>
      <c r="B203" s="125"/>
      <c r="C203" s="7" t="s">
        <v>93</v>
      </c>
      <c r="D203" s="7" t="s">
        <v>93</v>
      </c>
      <c r="E203" s="8" t="s">
        <v>93</v>
      </c>
      <c r="F203" s="9" t="s">
        <v>93</v>
      </c>
      <c r="G203" s="129"/>
      <c r="H203" s="10" t="s">
        <v>93</v>
      </c>
    </row>
    <row r="204" spans="1:8" ht="18" customHeight="1" x14ac:dyDescent="0.2">
      <c r="A204" s="6" t="s">
        <v>93</v>
      </c>
      <c r="B204" s="125"/>
      <c r="C204" s="7" t="s">
        <v>93</v>
      </c>
      <c r="D204" s="7" t="s">
        <v>93</v>
      </c>
      <c r="E204" s="8" t="s">
        <v>93</v>
      </c>
      <c r="F204" s="9" t="s">
        <v>93</v>
      </c>
      <c r="G204" s="129"/>
      <c r="H204" s="10" t="s">
        <v>93</v>
      </c>
    </row>
    <row r="205" spans="1:8" ht="18" customHeight="1" x14ac:dyDescent="0.2">
      <c r="A205" s="6" t="s">
        <v>93</v>
      </c>
      <c r="B205" s="125"/>
      <c r="C205" s="7" t="s">
        <v>93</v>
      </c>
      <c r="D205" s="7" t="s">
        <v>93</v>
      </c>
      <c r="E205" s="8" t="s">
        <v>93</v>
      </c>
      <c r="F205" s="9" t="s">
        <v>93</v>
      </c>
      <c r="G205" s="129"/>
      <c r="H205" s="10" t="s">
        <v>93</v>
      </c>
    </row>
    <row r="206" spans="1:8" ht="18" customHeight="1" x14ac:dyDescent="0.2">
      <c r="A206" s="6" t="s">
        <v>93</v>
      </c>
      <c r="B206" s="125"/>
      <c r="C206" s="7" t="s">
        <v>93</v>
      </c>
      <c r="D206" s="7" t="s">
        <v>93</v>
      </c>
      <c r="E206" s="8" t="s">
        <v>93</v>
      </c>
      <c r="F206" s="9" t="s">
        <v>93</v>
      </c>
      <c r="G206" s="129"/>
      <c r="H206" s="10" t="s">
        <v>93</v>
      </c>
    </row>
    <row r="207" spans="1:8" ht="18" customHeight="1" x14ac:dyDescent="0.2">
      <c r="A207" s="6" t="s">
        <v>93</v>
      </c>
      <c r="B207" s="125"/>
      <c r="C207" s="7" t="s">
        <v>93</v>
      </c>
      <c r="D207" s="7" t="s">
        <v>93</v>
      </c>
      <c r="E207" s="8" t="s">
        <v>93</v>
      </c>
      <c r="F207" s="9" t="s">
        <v>93</v>
      </c>
      <c r="G207" s="129"/>
      <c r="H207" s="10" t="s">
        <v>93</v>
      </c>
    </row>
    <row r="208" spans="1:8" ht="18" customHeight="1" x14ac:dyDescent="0.2">
      <c r="A208" s="6" t="s">
        <v>93</v>
      </c>
      <c r="B208" s="125"/>
      <c r="C208" s="7" t="s">
        <v>93</v>
      </c>
      <c r="D208" s="7" t="s">
        <v>93</v>
      </c>
      <c r="E208" s="8" t="s">
        <v>93</v>
      </c>
      <c r="F208" s="9" t="s">
        <v>93</v>
      </c>
      <c r="G208" s="129"/>
      <c r="H208" s="10" t="s">
        <v>93</v>
      </c>
    </row>
    <row r="209" spans="1:8" ht="18" customHeight="1" x14ac:dyDescent="0.2">
      <c r="A209" s="6" t="s">
        <v>93</v>
      </c>
      <c r="B209" s="125"/>
      <c r="C209" s="7" t="s">
        <v>93</v>
      </c>
      <c r="D209" s="7" t="s">
        <v>93</v>
      </c>
      <c r="E209" s="8" t="s">
        <v>93</v>
      </c>
      <c r="F209" s="9" t="s">
        <v>93</v>
      </c>
      <c r="G209" s="129"/>
      <c r="H209" s="10" t="s">
        <v>93</v>
      </c>
    </row>
    <row r="210" spans="1:8" ht="18" customHeight="1" x14ac:dyDescent="0.2">
      <c r="A210" s="6" t="s">
        <v>93</v>
      </c>
      <c r="B210" s="125"/>
      <c r="C210" s="7" t="s">
        <v>93</v>
      </c>
      <c r="D210" s="7" t="s">
        <v>93</v>
      </c>
      <c r="E210" s="8" t="s">
        <v>93</v>
      </c>
      <c r="F210" s="9" t="s">
        <v>93</v>
      </c>
      <c r="G210" s="129"/>
      <c r="H210" s="10" t="s">
        <v>93</v>
      </c>
    </row>
    <row r="211" spans="1:8" ht="18" customHeight="1" x14ac:dyDescent="0.2">
      <c r="A211" s="6" t="s">
        <v>93</v>
      </c>
      <c r="B211" s="125"/>
      <c r="C211" s="7" t="s">
        <v>93</v>
      </c>
      <c r="D211" s="7" t="s">
        <v>93</v>
      </c>
      <c r="E211" s="8" t="s">
        <v>93</v>
      </c>
      <c r="F211" s="9" t="s">
        <v>93</v>
      </c>
      <c r="G211" s="129"/>
      <c r="H211" s="10" t="s">
        <v>93</v>
      </c>
    </row>
    <row r="212" spans="1:8" ht="18" customHeight="1" x14ac:dyDescent="0.2">
      <c r="A212" s="6" t="s">
        <v>93</v>
      </c>
      <c r="B212" s="125"/>
      <c r="C212" s="7" t="s">
        <v>93</v>
      </c>
      <c r="D212" s="7" t="s">
        <v>93</v>
      </c>
      <c r="E212" s="8" t="s">
        <v>93</v>
      </c>
      <c r="F212" s="9" t="s">
        <v>93</v>
      </c>
      <c r="G212" s="129"/>
      <c r="H212" s="10" t="s">
        <v>93</v>
      </c>
    </row>
    <row r="213" spans="1:8" ht="18" customHeight="1" x14ac:dyDescent="0.2">
      <c r="A213" s="6" t="s">
        <v>93</v>
      </c>
      <c r="B213" s="125"/>
      <c r="C213" s="7" t="s">
        <v>93</v>
      </c>
      <c r="D213" s="7" t="s">
        <v>93</v>
      </c>
      <c r="E213" s="8" t="s">
        <v>93</v>
      </c>
      <c r="F213" s="9" t="s">
        <v>93</v>
      </c>
      <c r="G213" s="129"/>
      <c r="H213" s="10" t="s">
        <v>93</v>
      </c>
    </row>
    <row r="214" spans="1:8" ht="18" customHeight="1" x14ac:dyDescent="0.2">
      <c r="A214" s="6" t="s">
        <v>93</v>
      </c>
      <c r="B214" s="125"/>
      <c r="C214" s="7" t="s">
        <v>93</v>
      </c>
      <c r="D214" s="7" t="s">
        <v>93</v>
      </c>
      <c r="E214" s="8" t="s">
        <v>93</v>
      </c>
      <c r="F214" s="9" t="s">
        <v>93</v>
      </c>
      <c r="G214" s="129"/>
      <c r="H214" s="10" t="s">
        <v>93</v>
      </c>
    </row>
    <row r="215" spans="1:8" ht="18" customHeight="1" x14ac:dyDescent="0.2">
      <c r="A215" s="6" t="s">
        <v>93</v>
      </c>
      <c r="B215" s="125"/>
      <c r="C215" s="7" t="s">
        <v>93</v>
      </c>
      <c r="D215" s="7" t="s">
        <v>93</v>
      </c>
      <c r="E215" s="8" t="s">
        <v>93</v>
      </c>
      <c r="F215" s="9" t="s">
        <v>93</v>
      </c>
      <c r="G215" s="129"/>
      <c r="H215" s="10" t="s">
        <v>93</v>
      </c>
    </row>
    <row r="216" spans="1:8" ht="18" customHeight="1" x14ac:dyDescent="0.2">
      <c r="A216" s="6" t="s">
        <v>93</v>
      </c>
      <c r="B216" s="125"/>
      <c r="C216" s="7" t="s">
        <v>93</v>
      </c>
      <c r="D216" s="7" t="s">
        <v>93</v>
      </c>
      <c r="E216" s="8" t="s">
        <v>93</v>
      </c>
      <c r="F216" s="9" t="s">
        <v>93</v>
      </c>
      <c r="G216" s="129"/>
      <c r="H216" s="10" t="s">
        <v>93</v>
      </c>
    </row>
    <row r="217" spans="1:8" ht="18" customHeight="1" x14ac:dyDescent="0.2">
      <c r="A217" s="6" t="s">
        <v>93</v>
      </c>
      <c r="B217" s="125"/>
      <c r="C217" s="7" t="s">
        <v>93</v>
      </c>
      <c r="D217" s="7" t="s">
        <v>93</v>
      </c>
      <c r="E217" s="8" t="s">
        <v>93</v>
      </c>
      <c r="F217" s="9" t="s">
        <v>93</v>
      </c>
      <c r="G217" s="129"/>
      <c r="H217" s="10" t="s">
        <v>93</v>
      </c>
    </row>
    <row r="218" spans="1:8" ht="18" customHeight="1" x14ac:dyDescent="0.2">
      <c r="A218" s="6" t="s">
        <v>93</v>
      </c>
      <c r="B218" s="125"/>
      <c r="C218" s="7" t="s">
        <v>93</v>
      </c>
      <c r="D218" s="7" t="s">
        <v>93</v>
      </c>
      <c r="E218" s="8" t="s">
        <v>93</v>
      </c>
      <c r="F218" s="9" t="s">
        <v>93</v>
      </c>
      <c r="G218" s="129"/>
      <c r="H218" s="10" t="s">
        <v>93</v>
      </c>
    </row>
    <row r="219" spans="1:8" ht="18" customHeight="1" x14ac:dyDescent="0.2">
      <c r="A219" s="6" t="s">
        <v>93</v>
      </c>
      <c r="B219" s="125"/>
      <c r="C219" s="7" t="s">
        <v>93</v>
      </c>
      <c r="D219" s="7" t="s">
        <v>93</v>
      </c>
      <c r="E219" s="8" t="s">
        <v>93</v>
      </c>
      <c r="F219" s="9" t="s">
        <v>93</v>
      </c>
      <c r="G219" s="129"/>
      <c r="H219" s="10" t="s">
        <v>93</v>
      </c>
    </row>
    <row r="220" spans="1:8" ht="18" customHeight="1" x14ac:dyDescent="0.2">
      <c r="A220" s="6" t="s">
        <v>93</v>
      </c>
      <c r="B220" s="125"/>
      <c r="C220" s="7" t="s">
        <v>93</v>
      </c>
      <c r="D220" s="7" t="s">
        <v>93</v>
      </c>
      <c r="E220" s="8" t="s">
        <v>93</v>
      </c>
      <c r="F220" s="9" t="s">
        <v>93</v>
      </c>
      <c r="G220" s="129"/>
      <c r="H220" s="10" t="s">
        <v>93</v>
      </c>
    </row>
    <row r="221" spans="1:8" ht="18" customHeight="1" x14ac:dyDescent="0.2">
      <c r="A221" s="6" t="s">
        <v>93</v>
      </c>
      <c r="B221" s="125"/>
      <c r="C221" s="7" t="s">
        <v>93</v>
      </c>
      <c r="D221" s="7" t="s">
        <v>93</v>
      </c>
      <c r="E221" s="8" t="s">
        <v>93</v>
      </c>
      <c r="F221" s="9" t="s">
        <v>93</v>
      </c>
      <c r="G221" s="129"/>
      <c r="H221" s="10" t="s">
        <v>93</v>
      </c>
    </row>
    <row r="222" spans="1:8" ht="18" customHeight="1" x14ac:dyDescent="0.2">
      <c r="A222" s="6" t="s">
        <v>93</v>
      </c>
      <c r="B222" s="125"/>
      <c r="C222" s="7" t="s">
        <v>93</v>
      </c>
      <c r="D222" s="7" t="s">
        <v>93</v>
      </c>
      <c r="E222" s="8" t="s">
        <v>93</v>
      </c>
      <c r="F222" s="9" t="s">
        <v>93</v>
      </c>
      <c r="G222" s="129"/>
      <c r="H222" s="10" t="s">
        <v>93</v>
      </c>
    </row>
    <row r="223" spans="1:8" ht="18" customHeight="1" x14ac:dyDescent="0.2">
      <c r="A223" s="6" t="s">
        <v>93</v>
      </c>
      <c r="B223" s="125"/>
      <c r="C223" s="7" t="s">
        <v>93</v>
      </c>
      <c r="D223" s="7" t="s">
        <v>93</v>
      </c>
      <c r="E223" s="8" t="s">
        <v>93</v>
      </c>
      <c r="F223" s="9" t="s">
        <v>93</v>
      </c>
      <c r="G223" s="129"/>
      <c r="H223" s="10" t="s">
        <v>93</v>
      </c>
    </row>
    <row r="224" spans="1:8" ht="18" customHeight="1" x14ac:dyDescent="0.2">
      <c r="A224" s="6" t="s">
        <v>93</v>
      </c>
      <c r="B224" s="125"/>
      <c r="C224" s="7" t="s">
        <v>93</v>
      </c>
      <c r="D224" s="7" t="s">
        <v>93</v>
      </c>
      <c r="E224" s="8" t="s">
        <v>93</v>
      </c>
      <c r="F224" s="9" t="s">
        <v>93</v>
      </c>
      <c r="G224" s="129"/>
      <c r="H224" s="10" t="s">
        <v>93</v>
      </c>
    </row>
    <row r="225" spans="1:8" ht="18" customHeight="1" x14ac:dyDescent="0.2">
      <c r="A225" s="6" t="s">
        <v>93</v>
      </c>
      <c r="B225" s="125"/>
      <c r="C225" s="7" t="s">
        <v>93</v>
      </c>
      <c r="D225" s="7" t="s">
        <v>93</v>
      </c>
      <c r="E225" s="8" t="s">
        <v>93</v>
      </c>
      <c r="F225" s="9" t="s">
        <v>93</v>
      </c>
      <c r="G225" s="129"/>
      <c r="H225" s="10" t="s">
        <v>93</v>
      </c>
    </row>
    <row r="226" spans="1:8" ht="18" customHeight="1" x14ac:dyDescent="0.2">
      <c r="A226" s="6" t="s">
        <v>93</v>
      </c>
      <c r="B226" s="125"/>
      <c r="C226" s="7" t="s">
        <v>93</v>
      </c>
      <c r="D226" s="7" t="s">
        <v>93</v>
      </c>
      <c r="E226" s="8" t="s">
        <v>93</v>
      </c>
      <c r="F226" s="9" t="s">
        <v>93</v>
      </c>
      <c r="G226" s="129"/>
      <c r="H226" s="10" t="s">
        <v>93</v>
      </c>
    </row>
    <row r="227" spans="1:8" ht="18" customHeight="1" x14ac:dyDescent="0.2">
      <c r="A227" s="6" t="s">
        <v>93</v>
      </c>
      <c r="B227" s="125"/>
      <c r="C227" s="7" t="s">
        <v>93</v>
      </c>
      <c r="D227" s="7" t="s">
        <v>93</v>
      </c>
      <c r="E227" s="8" t="s">
        <v>93</v>
      </c>
      <c r="F227" s="9" t="s">
        <v>93</v>
      </c>
      <c r="G227" s="129"/>
      <c r="H227" s="10" t="s">
        <v>93</v>
      </c>
    </row>
    <row r="228" spans="1:8" ht="18" customHeight="1" x14ac:dyDescent="0.2">
      <c r="A228" s="6" t="s">
        <v>93</v>
      </c>
      <c r="B228" s="125"/>
      <c r="C228" s="7" t="s">
        <v>93</v>
      </c>
      <c r="D228" s="7" t="s">
        <v>93</v>
      </c>
      <c r="E228" s="8" t="s">
        <v>93</v>
      </c>
      <c r="F228" s="9" t="s">
        <v>93</v>
      </c>
      <c r="G228" s="129"/>
      <c r="H228" s="10" t="s">
        <v>93</v>
      </c>
    </row>
    <row r="229" spans="1:8" ht="18" customHeight="1" x14ac:dyDescent="0.2">
      <c r="A229" s="6" t="s">
        <v>93</v>
      </c>
      <c r="B229" s="125"/>
      <c r="C229" s="7" t="s">
        <v>93</v>
      </c>
      <c r="D229" s="7" t="s">
        <v>93</v>
      </c>
      <c r="E229" s="8" t="s">
        <v>93</v>
      </c>
      <c r="F229" s="9" t="s">
        <v>93</v>
      </c>
      <c r="G229" s="129"/>
      <c r="H229" s="10" t="s">
        <v>93</v>
      </c>
    </row>
    <row r="230" spans="1:8" ht="18" customHeight="1" x14ac:dyDescent="0.2">
      <c r="A230" s="6" t="s">
        <v>93</v>
      </c>
      <c r="B230" s="125"/>
      <c r="C230" s="7" t="s">
        <v>93</v>
      </c>
      <c r="D230" s="7" t="s">
        <v>93</v>
      </c>
      <c r="E230" s="8" t="s">
        <v>93</v>
      </c>
      <c r="F230" s="9" t="s">
        <v>93</v>
      </c>
      <c r="G230" s="129"/>
      <c r="H230" s="10" t="s">
        <v>93</v>
      </c>
    </row>
    <row r="231" spans="1:8" ht="18" customHeight="1" x14ac:dyDescent="0.2">
      <c r="A231" s="6" t="s">
        <v>93</v>
      </c>
      <c r="B231" s="125"/>
      <c r="C231" s="7" t="s">
        <v>93</v>
      </c>
      <c r="D231" s="7" t="s">
        <v>93</v>
      </c>
      <c r="E231" s="8" t="s">
        <v>93</v>
      </c>
      <c r="F231" s="9" t="s">
        <v>93</v>
      </c>
      <c r="G231" s="129"/>
      <c r="H231" s="10" t="s">
        <v>93</v>
      </c>
    </row>
    <row r="232" spans="1:8" ht="18" customHeight="1" x14ac:dyDescent="0.2">
      <c r="A232" s="6" t="s">
        <v>93</v>
      </c>
      <c r="B232" s="125"/>
      <c r="C232" s="7" t="s">
        <v>93</v>
      </c>
      <c r="D232" s="7" t="s">
        <v>93</v>
      </c>
      <c r="E232" s="8" t="s">
        <v>93</v>
      </c>
      <c r="F232" s="9" t="s">
        <v>93</v>
      </c>
      <c r="G232" s="129"/>
      <c r="H232" s="10" t="s">
        <v>93</v>
      </c>
    </row>
    <row r="233" spans="1:8" ht="18" customHeight="1" x14ac:dyDescent="0.2">
      <c r="A233" s="6" t="s">
        <v>93</v>
      </c>
      <c r="B233" s="125"/>
      <c r="C233" s="7" t="s">
        <v>93</v>
      </c>
      <c r="D233" s="7" t="s">
        <v>93</v>
      </c>
      <c r="E233" s="8" t="s">
        <v>93</v>
      </c>
      <c r="F233" s="9" t="s">
        <v>93</v>
      </c>
      <c r="G233" s="129"/>
      <c r="H233" s="10" t="s">
        <v>93</v>
      </c>
    </row>
    <row r="234" spans="1:8" ht="18" customHeight="1" x14ac:dyDescent="0.2">
      <c r="A234" s="6" t="s">
        <v>93</v>
      </c>
      <c r="B234" s="125"/>
      <c r="C234" s="7" t="s">
        <v>93</v>
      </c>
      <c r="D234" s="7" t="s">
        <v>93</v>
      </c>
      <c r="E234" s="8" t="s">
        <v>93</v>
      </c>
      <c r="F234" s="9" t="s">
        <v>93</v>
      </c>
      <c r="G234" s="129"/>
      <c r="H234" s="10" t="s">
        <v>93</v>
      </c>
    </row>
    <row r="235" spans="1:8" ht="18" customHeight="1" x14ac:dyDescent="0.2">
      <c r="A235" s="6" t="s">
        <v>93</v>
      </c>
      <c r="B235" s="125"/>
      <c r="C235" s="7" t="s">
        <v>93</v>
      </c>
      <c r="D235" s="7" t="s">
        <v>93</v>
      </c>
      <c r="E235" s="8" t="s">
        <v>93</v>
      </c>
      <c r="F235" s="9" t="s">
        <v>93</v>
      </c>
      <c r="G235" s="129"/>
      <c r="H235" s="10" t="s">
        <v>93</v>
      </c>
    </row>
    <row r="236" spans="1:8" ht="18" customHeight="1" x14ac:dyDescent="0.2">
      <c r="A236" s="6" t="s">
        <v>93</v>
      </c>
      <c r="B236" s="125"/>
      <c r="C236" s="7" t="s">
        <v>93</v>
      </c>
      <c r="D236" s="7" t="s">
        <v>93</v>
      </c>
      <c r="E236" s="8" t="s">
        <v>93</v>
      </c>
      <c r="F236" s="9" t="s">
        <v>93</v>
      </c>
      <c r="G236" s="129"/>
      <c r="H236" s="10" t="s">
        <v>93</v>
      </c>
    </row>
    <row r="237" spans="1:8" ht="18" customHeight="1" x14ac:dyDescent="0.2">
      <c r="A237" s="6" t="s">
        <v>93</v>
      </c>
      <c r="B237" s="125"/>
      <c r="C237" s="7" t="s">
        <v>93</v>
      </c>
      <c r="D237" s="7" t="s">
        <v>93</v>
      </c>
      <c r="E237" s="8" t="s">
        <v>93</v>
      </c>
      <c r="F237" s="9" t="s">
        <v>93</v>
      </c>
      <c r="G237" s="129"/>
      <c r="H237" s="10" t="s">
        <v>93</v>
      </c>
    </row>
    <row r="238" spans="1:8" ht="18" customHeight="1" x14ac:dyDescent="0.2">
      <c r="A238" s="6" t="s">
        <v>93</v>
      </c>
      <c r="B238" s="125"/>
      <c r="C238" s="7" t="s">
        <v>93</v>
      </c>
      <c r="D238" s="7" t="s">
        <v>93</v>
      </c>
      <c r="E238" s="8" t="s">
        <v>93</v>
      </c>
      <c r="F238" s="9" t="s">
        <v>93</v>
      </c>
      <c r="G238" s="129"/>
      <c r="H238" s="10" t="s">
        <v>93</v>
      </c>
    </row>
    <row r="239" spans="1:8" ht="18" customHeight="1" x14ac:dyDescent="0.2">
      <c r="A239" s="6" t="s">
        <v>93</v>
      </c>
      <c r="B239" s="125"/>
      <c r="C239" s="7" t="s">
        <v>93</v>
      </c>
      <c r="D239" s="7" t="s">
        <v>93</v>
      </c>
      <c r="E239" s="8" t="s">
        <v>93</v>
      </c>
      <c r="F239" s="9" t="s">
        <v>93</v>
      </c>
      <c r="G239" s="129"/>
      <c r="H239" s="10" t="s">
        <v>93</v>
      </c>
    </row>
    <row r="240" spans="1:8" ht="18" customHeight="1" x14ac:dyDescent="0.2">
      <c r="A240" s="6" t="s">
        <v>93</v>
      </c>
      <c r="B240" s="125"/>
      <c r="C240" s="7" t="s">
        <v>93</v>
      </c>
      <c r="D240" s="7" t="s">
        <v>93</v>
      </c>
      <c r="E240" s="8" t="s">
        <v>93</v>
      </c>
      <c r="F240" s="9" t="s">
        <v>93</v>
      </c>
      <c r="G240" s="129"/>
      <c r="H240" s="10" t="s">
        <v>93</v>
      </c>
    </row>
    <row r="241" spans="1:8" ht="18" customHeight="1" x14ac:dyDescent="0.2">
      <c r="A241" s="6" t="s">
        <v>93</v>
      </c>
      <c r="B241" s="125"/>
      <c r="C241" s="7" t="s">
        <v>93</v>
      </c>
      <c r="D241" s="7" t="s">
        <v>93</v>
      </c>
      <c r="E241" s="8" t="s">
        <v>93</v>
      </c>
      <c r="F241" s="9" t="s">
        <v>93</v>
      </c>
      <c r="G241" s="129"/>
      <c r="H241" s="10" t="s">
        <v>93</v>
      </c>
    </row>
    <row r="242" spans="1:8" ht="18" customHeight="1" x14ac:dyDescent="0.2">
      <c r="A242" s="6" t="s">
        <v>93</v>
      </c>
      <c r="B242" s="125"/>
      <c r="C242" s="7" t="s">
        <v>93</v>
      </c>
      <c r="D242" s="7" t="s">
        <v>93</v>
      </c>
      <c r="E242" s="8" t="s">
        <v>93</v>
      </c>
      <c r="F242" s="9" t="s">
        <v>93</v>
      </c>
      <c r="G242" s="129"/>
      <c r="H242" s="10" t="s">
        <v>93</v>
      </c>
    </row>
    <row r="243" spans="1:8" ht="18" customHeight="1" x14ac:dyDescent="0.2">
      <c r="A243" s="6" t="s">
        <v>93</v>
      </c>
      <c r="B243" s="125"/>
      <c r="C243" s="7" t="s">
        <v>93</v>
      </c>
      <c r="D243" s="7" t="s">
        <v>93</v>
      </c>
      <c r="E243" s="8" t="s">
        <v>93</v>
      </c>
      <c r="F243" s="9" t="s">
        <v>93</v>
      </c>
      <c r="G243" s="129"/>
      <c r="H243" s="10" t="s">
        <v>93</v>
      </c>
    </row>
    <row r="244" spans="1:8" ht="18" customHeight="1" x14ac:dyDescent="0.2">
      <c r="A244" s="6" t="s">
        <v>93</v>
      </c>
      <c r="B244" s="125"/>
      <c r="C244" s="7" t="s">
        <v>93</v>
      </c>
      <c r="D244" s="7" t="s">
        <v>93</v>
      </c>
      <c r="E244" s="8" t="s">
        <v>93</v>
      </c>
      <c r="F244" s="9" t="s">
        <v>93</v>
      </c>
      <c r="G244" s="129"/>
      <c r="H244" s="10" t="s">
        <v>93</v>
      </c>
    </row>
    <row r="245" spans="1:8" ht="18" customHeight="1" x14ac:dyDescent="0.2">
      <c r="A245" s="6" t="s">
        <v>93</v>
      </c>
      <c r="B245" s="125"/>
      <c r="C245" s="7" t="s">
        <v>93</v>
      </c>
      <c r="D245" s="7" t="s">
        <v>93</v>
      </c>
      <c r="E245" s="8" t="s">
        <v>93</v>
      </c>
      <c r="F245" s="9" t="s">
        <v>93</v>
      </c>
      <c r="G245" s="129"/>
      <c r="H245" s="10" t="s">
        <v>93</v>
      </c>
    </row>
    <row r="246" spans="1:8" ht="18" customHeight="1" x14ac:dyDescent="0.2">
      <c r="A246" s="6" t="s">
        <v>93</v>
      </c>
      <c r="B246" s="125"/>
      <c r="C246" s="7" t="s">
        <v>93</v>
      </c>
      <c r="D246" s="7" t="s">
        <v>93</v>
      </c>
      <c r="E246" s="8" t="s">
        <v>93</v>
      </c>
      <c r="F246" s="9" t="s">
        <v>93</v>
      </c>
      <c r="G246" s="129"/>
      <c r="H246" s="10" t="s">
        <v>93</v>
      </c>
    </row>
    <row r="247" spans="1:8" ht="18" customHeight="1" x14ac:dyDescent="0.2">
      <c r="A247" s="6" t="s">
        <v>93</v>
      </c>
      <c r="B247" s="125"/>
      <c r="C247" s="7" t="s">
        <v>93</v>
      </c>
      <c r="D247" s="7" t="s">
        <v>93</v>
      </c>
      <c r="E247" s="8" t="s">
        <v>93</v>
      </c>
      <c r="F247" s="9" t="s">
        <v>93</v>
      </c>
      <c r="G247" s="129"/>
      <c r="H247" s="10" t="s">
        <v>93</v>
      </c>
    </row>
    <row r="248" spans="1:8" ht="18" customHeight="1" x14ac:dyDescent="0.2">
      <c r="A248" s="6" t="s">
        <v>93</v>
      </c>
      <c r="B248" s="125"/>
      <c r="C248" s="7" t="s">
        <v>93</v>
      </c>
      <c r="D248" s="7" t="s">
        <v>93</v>
      </c>
      <c r="E248" s="8" t="s">
        <v>93</v>
      </c>
      <c r="F248" s="9" t="s">
        <v>93</v>
      </c>
      <c r="G248" s="129"/>
      <c r="H248" s="10" t="s">
        <v>93</v>
      </c>
    </row>
    <row r="249" spans="1:8" ht="18" customHeight="1" x14ac:dyDescent="0.2">
      <c r="A249" s="6" t="s">
        <v>93</v>
      </c>
      <c r="B249" s="125"/>
      <c r="C249" s="7" t="s">
        <v>93</v>
      </c>
      <c r="D249" s="7" t="s">
        <v>93</v>
      </c>
      <c r="E249" s="8" t="s">
        <v>93</v>
      </c>
      <c r="F249" s="9" t="s">
        <v>93</v>
      </c>
      <c r="G249" s="129"/>
      <c r="H249" s="10" t="s">
        <v>93</v>
      </c>
    </row>
    <row r="250" spans="1:8" ht="18" customHeight="1" x14ac:dyDescent="0.2">
      <c r="A250" s="6" t="s">
        <v>93</v>
      </c>
      <c r="B250" s="125"/>
      <c r="C250" s="7" t="s">
        <v>93</v>
      </c>
      <c r="D250" s="7" t="s">
        <v>93</v>
      </c>
      <c r="E250" s="8" t="s">
        <v>93</v>
      </c>
      <c r="F250" s="9" t="s">
        <v>93</v>
      </c>
      <c r="G250" s="129"/>
      <c r="H250" s="10" t="s">
        <v>93</v>
      </c>
    </row>
    <row r="251" spans="1:8" ht="18" customHeight="1" x14ac:dyDescent="0.2">
      <c r="A251" s="6" t="s">
        <v>93</v>
      </c>
      <c r="B251" s="125"/>
      <c r="C251" s="7" t="s">
        <v>93</v>
      </c>
      <c r="D251" s="7" t="s">
        <v>93</v>
      </c>
      <c r="E251" s="8" t="s">
        <v>93</v>
      </c>
      <c r="F251" s="9" t="s">
        <v>93</v>
      </c>
      <c r="G251" s="129"/>
      <c r="H251" s="10" t="s">
        <v>93</v>
      </c>
    </row>
    <row r="252" spans="1:8" ht="18" customHeight="1" x14ac:dyDescent="0.2">
      <c r="A252" s="6" t="s">
        <v>93</v>
      </c>
      <c r="B252" s="125"/>
      <c r="C252" s="7" t="s">
        <v>93</v>
      </c>
      <c r="D252" s="7" t="s">
        <v>93</v>
      </c>
      <c r="E252" s="8" t="s">
        <v>93</v>
      </c>
      <c r="F252" s="9" t="s">
        <v>93</v>
      </c>
      <c r="G252" s="129"/>
      <c r="H252" s="10" t="s">
        <v>93</v>
      </c>
    </row>
    <row r="253" spans="1:8" ht="18" customHeight="1" x14ac:dyDescent="0.2">
      <c r="A253" s="6" t="s">
        <v>93</v>
      </c>
      <c r="B253" s="125"/>
      <c r="C253" s="7" t="s">
        <v>93</v>
      </c>
      <c r="D253" s="7" t="s">
        <v>93</v>
      </c>
      <c r="E253" s="8" t="s">
        <v>93</v>
      </c>
      <c r="F253" s="9" t="s">
        <v>93</v>
      </c>
      <c r="G253" s="129"/>
      <c r="H253" s="10" t="s">
        <v>93</v>
      </c>
    </row>
    <row r="254" spans="1:8" ht="18" customHeight="1" x14ac:dyDescent="0.2">
      <c r="A254" s="6" t="s">
        <v>93</v>
      </c>
      <c r="B254" s="125"/>
      <c r="C254" s="7" t="s">
        <v>93</v>
      </c>
      <c r="D254" s="7" t="s">
        <v>93</v>
      </c>
      <c r="E254" s="8" t="s">
        <v>93</v>
      </c>
      <c r="F254" s="9" t="s">
        <v>93</v>
      </c>
      <c r="G254" s="129"/>
      <c r="H254" s="10" t="s">
        <v>93</v>
      </c>
    </row>
    <row r="255" spans="1:8" ht="18" customHeight="1" x14ac:dyDescent="0.2">
      <c r="A255" s="6" t="s">
        <v>93</v>
      </c>
      <c r="B255" s="125"/>
      <c r="C255" s="7" t="s">
        <v>93</v>
      </c>
      <c r="D255" s="7" t="s">
        <v>93</v>
      </c>
      <c r="E255" s="8" t="s">
        <v>93</v>
      </c>
      <c r="F255" s="9" t="s">
        <v>93</v>
      </c>
      <c r="G255" s="129"/>
      <c r="H255" s="10" t="s">
        <v>93</v>
      </c>
    </row>
    <row r="256" spans="1:8" ht="18" customHeight="1" x14ac:dyDescent="0.2">
      <c r="A256" s="6" t="s">
        <v>93</v>
      </c>
      <c r="B256" s="125"/>
      <c r="C256" s="7" t="s">
        <v>93</v>
      </c>
      <c r="D256" s="7" t="s">
        <v>93</v>
      </c>
      <c r="E256" s="8" t="s">
        <v>93</v>
      </c>
      <c r="F256" s="9" t="s">
        <v>93</v>
      </c>
      <c r="G256" s="129"/>
      <c r="H256" s="10" t="s">
        <v>93</v>
      </c>
    </row>
    <row r="257" spans="1:8" ht="18" customHeight="1" x14ac:dyDescent="0.2">
      <c r="A257" s="6" t="s">
        <v>93</v>
      </c>
      <c r="B257" s="125"/>
      <c r="C257" s="7" t="s">
        <v>93</v>
      </c>
      <c r="D257" s="7" t="s">
        <v>93</v>
      </c>
      <c r="E257" s="8" t="s">
        <v>93</v>
      </c>
      <c r="F257" s="9" t="s">
        <v>93</v>
      </c>
      <c r="G257" s="129"/>
      <c r="H257" s="10" t="s">
        <v>93</v>
      </c>
    </row>
    <row r="258" spans="1:8" ht="18" customHeight="1" x14ac:dyDescent="0.2">
      <c r="A258" s="6" t="s">
        <v>93</v>
      </c>
      <c r="B258" s="125"/>
      <c r="C258" s="7" t="s">
        <v>93</v>
      </c>
      <c r="D258" s="7" t="s">
        <v>93</v>
      </c>
      <c r="E258" s="8" t="s">
        <v>93</v>
      </c>
      <c r="F258" s="9" t="s">
        <v>93</v>
      </c>
      <c r="G258" s="129"/>
      <c r="H258" s="10" t="s">
        <v>93</v>
      </c>
    </row>
    <row r="259" spans="1:8" ht="18" customHeight="1" x14ac:dyDescent="0.2">
      <c r="A259" s="6" t="s">
        <v>93</v>
      </c>
      <c r="B259" s="125"/>
      <c r="C259" s="7" t="s">
        <v>93</v>
      </c>
      <c r="D259" s="7" t="s">
        <v>93</v>
      </c>
      <c r="E259" s="8" t="s">
        <v>93</v>
      </c>
      <c r="F259" s="9" t="s">
        <v>93</v>
      </c>
      <c r="G259" s="129"/>
      <c r="H259" s="10" t="s">
        <v>93</v>
      </c>
    </row>
    <row r="260" spans="1:8" ht="18" customHeight="1" x14ac:dyDescent="0.2">
      <c r="A260" s="6" t="s">
        <v>93</v>
      </c>
      <c r="B260" s="125"/>
      <c r="C260" s="7" t="s">
        <v>93</v>
      </c>
      <c r="D260" s="7" t="s">
        <v>93</v>
      </c>
      <c r="E260" s="8" t="s">
        <v>93</v>
      </c>
      <c r="F260" s="9" t="s">
        <v>93</v>
      </c>
      <c r="G260" s="129"/>
      <c r="H260" s="10" t="s">
        <v>93</v>
      </c>
    </row>
    <row r="261" spans="1:8" ht="18" customHeight="1" x14ac:dyDescent="0.2">
      <c r="A261" s="6" t="s">
        <v>93</v>
      </c>
      <c r="B261" s="125"/>
      <c r="C261" s="7" t="s">
        <v>93</v>
      </c>
      <c r="D261" s="7" t="s">
        <v>93</v>
      </c>
      <c r="E261" s="8" t="s">
        <v>93</v>
      </c>
      <c r="F261" s="9" t="s">
        <v>93</v>
      </c>
      <c r="G261" s="129"/>
      <c r="H261" s="10" t="s">
        <v>93</v>
      </c>
    </row>
    <row r="262" spans="1:8" ht="18" customHeight="1" x14ac:dyDescent="0.2">
      <c r="A262" s="6" t="s">
        <v>93</v>
      </c>
      <c r="B262" s="125"/>
      <c r="C262" s="7" t="s">
        <v>93</v>
      </c>
      <c r="D262" s="7" t="s">
        <v>93</v>
      </c>
      <c r="E262" s="8" t="s">
        <v>93</v>
      </c>
      <c r="F262" s="9" t="s">
        <v>93</v>
      </c>
      <c r="G262" s="129"/>
      <c r="H262" s="10" t="s">
        <v>93</v>
      </c>
    </row>
    <row r="263" spans="1:8" ht="18" customHeight="1" x14ac:dyDescent="0.2">
      <c r="A263" s="6" t="s">
        <v>93</v>
      </c>
      <c r="B263" s="125"/>
      <c r="C263" s="7" t="s">
        <v>93</v>
      </c>
      <c r="D263" s="7" t="s">
        <v>93</v>
      </c>
      <c r="E263" s="8" t="s">
        <v>93</v>
      </c>
      <c r="F263" s="9" t="s">
        <v>93</v>
      </c>
      <c r="G263" s="129"/>
      <c r="H263" s="10" t="s">
        <v>93</v>
      </c>
    </row>
    <row r="264" spans="1:8" ht="18" customHeight="1" x14ac:dyDescent="0.2">
      <c r="A264" s="6" t="s">
        <v>93</v>
      </c>
      <c r="B264" s="125"/>
      <c r="C264" s="7" t="s">
        <v>93</v>
      </c>
      <c r="D264" s="7" t="s">
        <v>93</v>
      </c>
      <c r="E264" s="8" t="s">
        <v>93</v>
      </c>
      <c r="F264" s="9" t="s">
        <v>93</v>
      </c>
      <c r="G264" s="129"/>
      <c r="H264" s="10" t="s">
        <v>93</v>
      </c>
    </row>
    <row r="265" spans="1:8" ht="18" customHeight="1" x14ac:dyDescent="0.2">
      <c r="A265" s="6" t="s">
        <v>93</v>
      </c>
      <c r="B265" s="125"/>
      <c r="C265" s="7" t="s">
        <v>93</v>
      </c>
      <c r="D265" s="7" t="s">
        <v>93</v>
      </c>
      <c r="E265" s="8" t="s">
        <v>93</v>
      </c>
      <c r="F265" s="9" t="s">
        <v>93</v>
      </c>
      <c r="G265" s="129"/>
      <c r="H265" s="10" t="s">
        <v>93</v>
      </c>
    </row>
    <row r="266" spans="1:8" ht="18" customHeight="1" x14ac:dyDescent="0.2">
      <c r="A266" s="6" t="s">
        <v>93</v>
      </c>
      <c r="B266" s="125"/>
      <c r="C266" s="7" t="s">
        <v>93</v>
      </c>
      <c r="D266" s="7" t="s">
        <v>93</v>
      </c>
      <c r="E266" s="8" t="s">
        <v>93</v>
      </c>
      <c r="F266" s="9" t="s">
        <v>93</v>
      </c>
      <c r="G266" s="129"/>
      <c r="H266" s="10" t="s">
        <v>93</v>
      </c>
    </row>
    <row r="267" spans="1:8" ht="18" customHeight="1" x14ac:dyDescent="0.2">
      <c r="A267" s="6" t="s">
        <v>93</v>
      </c>
      <c r="B267" s="125"/>
      <c r="C267" s="7" t="s">
        <v>93</v>
      </c>
      <c r="D267" s="7" t="s">
        <v>93</v>
      </c>
      <c r="E267" s="8" t="s">
        <v>93</v>
      </c>
      <c r="F267" s="9" t="s">
        <v>93</v>
      </c>
      <c r="G267" s="129"/>
      <c r="H267" s="10" t="s">
        <v>93</v>
      </c>
    </row>
    <row r="268" spans="1:8" ht="18" customHeight="1" x14ac:dyDescent="0.2">
      <c r="A268" s="6" t="s">
        <v>93</v>
      </c>
      <c r="B268" s="125"/>
      <c r="C268" s="7" t="s">
        <v>93</v>
      </c>
      <c r="D268" s="7" t="s">
        <v>93</v>
      </c>
      <c r="E268" s="8" t="s">
        <v>93</v>
      </c>
      <c r="F268" s="9" t="s">
        <v>93</v>
      </c>
      <c r="G268" s="129"/>
      <c r="H268" s="10" t="s">
        <v>93</v>
      </c>
    </row>
    <row r="269" spans="1:8" ht="18" customHeight="1" x14ac:dyDescent="0.2">
      <c r="A269" s="6" t="s">
        <v>93</v>
      </c>
      <c r="B269" s="125"/>
      <c r="C269" s="7" t="s">
        <v>93</v>
      </c>
      <c r="D269" s="7" t="s">
        <v>93</v>
      </c>
      <c r="E269" s="8" t="s">
        <v>93</v>
      </c>
      <c r="F269" s="9" t="s">
        <v>93</v>
      </c>
      <c r="G269" s="129"/>
      <c r="H269" s="10" t="s">
        <v>93</v>
      </c>
    </row>
    <row r="270" spans="1:8" ht="18" customHeight="1" x14ac:dyDescent="0.2">
      <c r="A270" s="6" t="s">
        <v>93</v>
      </c>
      <c r="B270" s="125"/>
      <c r="C270" s="7" t="s">
        <v>93</v>
      </c>
      <c r="D270" s="7" t="s">
        <v>93</v>
      </c>
      <c r="E270" s="8" t="s">
        <v>93</v>
      </c>
      <c r="F270" s="9" t="s">
        <v>93</v>
      </c>
      <c r="G270" s="129"/>
      <c r="H270" s="10" t="s">
        <v>93</v>
      </c>
    </row>
    <row r="271" spans="1:8" ht="18" customHeight="1" x14ac:dyDescent="0.2">
      <c r="A271" s="6" t="s">
        <v>93</v>
      </c>
      <c r="B271" s="125"/>
      <c r="C271" s="7" t="s">
        <v>93</v>
      </c>
      <c r="D271" s="7" t="s">
        <v>93</v>
      </c>
      <c r="E271" s="8" t="s">
        <v>93</v>
      </c>
      <c r="F271" s="9" t="s">
        <v>93</v>
      </c>
      <c r="G271" s="129"/>
      <c r="H271" s="10" t="s">
        <v>93</v>
      </c>
    </row>
    <row r="272" spans="1:8" ht="18" customHeight="1" x14ac:dyDescent="0.2">
      <c r="A272" s="6" t="s">
        <v>93</v>
      </c>
      <c r="B272" s="125"/>
      <c r="C272" s="7" t="s">
        <v>93</v>
      </c>
      <c r="D272" s="7" t="s">
        <v>93</v>
      </c>
      <c r="E272" s="8" t="s">
        <v>93</v>
      </c>
      <c r="F272" s="9" t="s">
        <v>93</v>
      </c>
      <c r="G272" s="129"/>
      <c r="H272" s="10" t="s">
        <v>93</v>
      </c>
    </row>
    <row r="273" spans="1:8" ht="18" customHeight="1" x14ac:dyDescent="0.2">
      <c r="A273" s="6" t="s">
        <v>93</v>
      </c>
      <c r="B273" s="125"/>
      <c r="C273" s="7" t="s">
        <v>93</v>
      </c>
      <c r="D273" s="7" t="s">
        <v>93</v>
      </c>
      <c r="E273" s="8" t="s">
        <v>93</v>
      </c>
      <c r="F273" s="9" t="s">
        <v>93</v>
      </c>
      <c r="G273" s="129"/>
      <c r="H273" s="10" t="s">
        <v>93</v>
      </c>
    </row>
    <row r="274" spans="1:8" ht="18" customHeight="1" x14ac:dyDescent="0.2">
      <c r="A274" s="6" t="s">
        <v>93</v>
      </c>
      <c r="B274" s="125"/>
      <c r="C274" s="7" t="s">
        <v>93</v>
      </c>
      <c r="D274" s="7" t="s">
        <v>93</v>
      </c>
      <c r="E274" s="8" t="s">
        <v>93</v>
      </c>
      <c r="F274" s="9" t="s">
        <v>93</v>
      </c>
      <c r="G274" s="129"/>
      <c r="H274" s="10" t="s">
        <v>93</v>
      </c>
    </row>
    <row r="275" spans="1:8" ht="18" customHeight="1" x14ac:dyDescent="0.2">
      <c r="A275" s="6" t="s">
        <v>93</v>
      </c>
      <c r="B275" s="125"/>
      <c r="C275" s="7" t="s">
        <v>93</v>
      </c>
      <c r="D275" s="7" t="s">
        <v>93</v>
      </c>
      <c r="E275" s="8" t="s">
        <v>93</v>
      </c>
      <c r="F275" s="9" t="s">
        <v>93</v>
      </c>
      <c r="G275" s="129"/>
      <c r="H275" s="10" t="s">
        <v>93</v>
      </c>
    </row>
    <row r="276" spans="1:8" ht="18" customHeight="1" x14ac:dyDescent="0.2">
      <c r="A276" s="6" t="s">
        <v>93</v>
      </c>
      <c r="B276" s="125"/>
      <c r="C276" s="7" t="s">
        <v>93</v>
      </c>
      <c r="D276" s="7" t="s">
        <v>93</v>
      </c>
      <c r="E276" s="8" t="s">
        <v>93</v>
      </c>
      <c r="F276" s="9" t="s">
        <v>93</v>
      </c>
      <c r="G276" s="129"/>
      <c r="H276" s="10" t="s">
        <v>93</v>
      </c>
    </row>
    <row r="277" spans="1:8" ht="18" customHeight="1" x14ac:dyDescent="0.2">
      <c r="A277" s="6" t="s">
        <v>93</v>
      </c>
      <c r="B277" s="125"/>
      <c r="C277" s="7" t="s">
        <v>93</v>
      </c>
      <c r="D277" s="7" t="s">
        <v>93</v>
      </c>
      <c r="E277" s="8" t="s">
        <v>93</v>
      </c>
      <c r="F277" s="9" t="s">
        <v>93</v>
      </c>
      <c r="G277" s="129"/>
      <c r="H277" s="10" t="s">
        <v>93</v>
      </c>
    </row>
    <row r="278" spans="1:8" ht="18" customHeight="1" x14ac:dyDescent="0.2">
      <c r="A278" s="6" t="s">
        <v>93</v>
      </c>
      <c r="B278" s="125"/>
      <c r="C278" s="7" t="s">
        <v>93</v>
      </c>
      <c r="D278" s="7" t="s">
        <v>93</v>
      </c>
      <c r="E278" s="8" t="s">
        <v>93</v>
      </c>
      <c r="F278" s="9" t="s">
        <v>93</v>
      </c>
      <c r="G278" s="129"/>
      <c r="H278" s="10" t="s">
        <v>93</v>
      </c>
    </row>
    <row r="279" spans="1:8" ht="18" customHeight="1" x14ac:dyDescent="0.2">
      <c r="A279" s="6" t="s">
        <v>93</v>
      </c>
      <c r="B279" s="125"/>
      <c r="C279" s="7" t="s">
        <v>93</v>
      </c>
      <c r="D279" s="7" t="s">
        <v>93</v>
      </c>
      <c r="E279" s="8" t="s">
        <v>93</v>
      </c>
      <c r="F279" s="9" t="s">
        <v>93</v>
      </c>
      <c r="G279" s="129"/>
      <c r="H279" s="10" t="s">
        <v>93</v>
      </c>
    </row>
    <row r="280" spans="1:8" ht="18" customHeight="1" x14ac:dyDescent="0.2">
      <c r="A280" s="6" t="s">
        <v>93</v>
      </c>
      <c r="B280" s="125"/>
      <c r="C280" s="7" t="s">
        <v>93</v>
      </c>
      <c r="D280" s="7" t="s">
        <v>93</v>
      </c>
      <c r="E280" s="8" t="s">
        <v>93</v>
      </c>
      <c r="F280" s="9" t="s">
        <v>93</v>
      </c>
      <c r="G280" s="129"/>
      <c r="H280" s="10" t="s">
        <v>93</v>
      </c>
    </row>
    <row r="281" spans="1:8" ht="18" customHeight="1" x14ac:dyDescent="0.2">
      <c r="A281" s="6" t="s">
        <v>93</v>
      </c>
      <c r="B281" s="125"/>
      <c r="C281" s="7" t="s">
        <v>93</v>
      </c>
      <c r="D281" s="7" t="s">
        <v>93</v>
      </c>
      <c r="E281" s="8" t="s">
        <v>93</v>
      </c>
      <c r="F281" s="9" t="s">
        <v>93</v>
      </c>
      <c r="G281" s="129"/>
      <c r="H281" s="10" t="s">
        <v>93</v>
      </c>
    </row>
    <row r="282" spans="1:8" ht="18" customHeight="1" x14ac:dyDescent="0.2">
      <c r="A282" s="6" t="s">
        <v>93</v>
      </c>
      <c r="B282" s="125"/>
      <c r="C282" s="7" t="s">
        <v>93</v>
      </c>
      <c r="D282" s="7" t="s">
        <v>93</v>
      </c>
      <c r="E282" s="8" t="s">
        <v>93</v>
      </c>
      <c r="F282" s="9" t="s">
        <v>93</v>
      </c>
      <c r="G282" s="129"/>
      <c r="H282" s="10" t="s">
        <v>93</v>
      </c>
    </row>
    <row r="283" spans="1:8" ht="18" customHeight="1" x14ac:dyDescent="0.2">
      <c r="A283" s="6" t="s">
        <v>93</v>
      </c>
      <c r="B283" s="125"/>
      <c r="C283" s="7" t="s">
        <v>93</v>
      </c>
      <c r="D283" s="7" t="s">
        <v>93</v>
      </c>
      <c r="E283" s="8" t="s">
        <v>93</v>
      </c>
      <c r="F283" s="9" t="s">
        <v>93</v>
      </c>
      <c r="G283" s="129"/>
      <c r="H283" s="10" t="s">
        <v>93</v>
      </c>
    </row>
    <row r="284" spans="1:8" ht="18" customHeight="1" x14ac:dyDescent="0.2">
      <c r="A284" s="6" t="s">
        <v>93</v>
      </c>
      <c r="B284" s="125"/>
      <c r="C284" s="7" t="s">
        <v>93</v>
      </c>
      <c r="D284" s="7" t="s">
        <v>93</v>
      </c>
      <c r="E284" s="8" t="s">
        <v>93</v>
      </c>
      <c r="F284" s="9" t="s">
        <v>93</v>
      </c>
      <c r="G284" s="129"/>
      <c r="H284" s="10" t="s">
        <v>93</v>
      </c>
    </row>
    <row r="285" spans="1:8" ht="18" customHeight="1" x14ac:dyDescent="0.2">
      <c r="A285" s="6" t="s">
        <v>93</v>
      </c>
      <c r="B285" s="125"/>
      <c r="C285" s="7" t="s">
        <v>93</v>
      </c>
      <c r="D285" s="7" t="s">
        <v>93</v>
      </c>
      <c r="E285" s="8" t="s">
        <v>93</v>
      </c>
      <c r="F285" s="9" t="s">
        <v>93</v>
      </c>
      <c r="G285" s="129"/>
      <c r="H285" s="10" t="s">
        <v>93</v>
      </c>
    </row>
    <row r="286" spans="1:8" ht="18" customHeight="1" x14ac:dyDescent="0.2">
      <c r="A286" s="6" t="s">
        <v>93</v>
      </c>
      <c r="B286" s="125"/>
      <c r="C286" s="7" t="s">
        <v>93</v>
      </c>
      <c r="D286" s="7" t="s">
        <v>93</v>
      </c>
      <c r="E286" s="8" t="s">
        <v>93</v>
      </c>
      <c r="F286" s="9" t="s">
        <v>93</v>
      </c>
      <c r="G286" s="129"/>
      <c r="H286" s="10" t="s">
        <v>93</v>
      </c>
    </row>
    <row r="287" spans="1:8" ht="18" customHeight="1" x14ac:dyDescent="0.2">
      <c r="A287" s="6" t="s">
        <v>93</v>
      </c>
      <c r="B287" s="125"/>
      <c r="C287" s="7" t="s">
        <v>93</v>
      </c>
      <c r="D287" s="7" t="s">
        <v>93</v>
      </c>
      <c r="E287" s="8" t="s">
        <v>93</v>
      </c>
      <c r="F287" s="9" t="s">
        <v>93</v>
      </c>
      <c r="G287" s="129"/>
      <c r="H287" s="10" t="s">
        <v>93</v>
      </c>
    </row>
    <row r="288" spans="1:8" ht="18" customHeight="1" x14ac:dyDescent="0.2">
      <c r="A288" s="6" t="s">
        <v>93</v>
      </c>
      <c r="B288" s="125"/>
      <c r="C288" s="7" t="s">
        <v>93</v>
      </c>
      <c r="D288" s="7" t="s">
        <v>93</v>
      </c>
      <c r="E288" s="8" t="s">
        <v>93</v>
      </c>
      <c r="F288" s="9" t="s">
        <v>93</v>
      </c>
      <c r="G288" s="129"/>
      <c r="H288" s="10" t="s">
        <v>93</v>
      </c>
    </row>
    <row r="289" spans="1:8" ht="18" customHeight="1" x14ac:dyDescent="0.2">
      <c r="A289" s="6" t="s">
        <v>93</v>
      </c>
      <c r="B289" s="125"/>
      <c r="C289" s="7" t="s">
        <v>93</v>
      </c>
      <c r="D289" s="7" t="s">
        <v>93</v>
      </c>
      <c r="E289" s="8" t="s">
        <v>93</v>
      </c>
      <c r="F289" s="9" t="s">
        <v>93</v>
      </c>
      <c r="G289" s="129"/>
      <c r="H289" s="10" t="s">
        <v>93</v>
      </c>
    </row>
    <row r="290" spans="1:8" ht="18" customHeight="1" x14ac:dyDescent="0.2">
      <c r="A290" s="6" t="s">
        <v>93</v>
      </c>
      <c r="B290" s="125"/>
      <c r="C290" s="7" t="s">
        <v>93</v>
      </c>
      <c r="D290" s="7" t="s">
        <v>93</v>
      </c>
      <c r="E290" s="8" t="s">
        <v>93</v>
      </c>
      <c r="F290" s="9" t="s">
        <v>93</v>
      </c>
      <c r="G290" s="129"/>
      <c r="H290" s="10" t="s">
        <v>93</v>
      </c>
    </row>
    <row r="291" spans="1:8" ht="18" customHeight="1" x14ac:dyDescent="0.2">
      <c r="A291" s="6" t="s">
        <v>93</v>
      </c>
      <c r="B291" s="125"/>
      <c r="C291" s="7" t="s">
        <v>93</v>
      </c>
      <c r="D291" s="7" t="s">
        <v>93</v>
      </c>
      <c r="E291" s="8" t="s">
        <v>93</v>
      </c>
      <c r="F291" s="9" t="s">
        <v>93</v>
      </c>
      <c r="G291" s="129"/>
      <c r="H291" s="10" t="s">
        <v>93</v>
      </c>
    </row>
    <row r="292" spans="1:8" ht="18" customHeight="1" x14ac:dyDescent="0.2">
      <c r="A292" s="6" t="s">
        <v>93</v>
      </c>
      <c r="B292" s="125"/>
      <c r="C292" s="7" t="s">
        <v>93</v>
      </c>
      <c r="D292" s="7" t="s">
        <v>93</v>
      </c>
      <c r="E292" s="8" t="s">
        <v>93</v>
      </c>
      <c r="F292" s="9" t="s">
        <v>93</v>
      </c>
      <c r="G292" s="129"/>
      <c r="H292" s="10" t="s">
        <v>93</v>
      </c>
    </row>
    <row r="293" spans="1:8" ht="18" customHeight="1" x14ac:dyDescent="0.2">
      <c r="A293" s="6" t="s">
        <v>93</v>
      </c>
      <c r="B293" s="125"/>
      <c r="C293" s="7" t="s">
        <v>93</v>
      </c>
      <c r="D293" s="7" t="s">
        <v>93</v>
      </c>
      <c r="E293" s="8" t="s">
        <v>93</v>
      </c>
      <c r="F293" s="9" t="s">
        <v>93</v>
      </c>
      <c r="G293" s="129"/>
      <c r="H293" s="10" t="s">
        <v>93</v>
      </c>
    </row>
    <row r="294" spans="1:8" ht="18" customHeight="1" x14ac:dyDescent="0.2">
      <c r="A294" s="6" t="s">
        <v>93</v>
      </c>
      <c r="B294" s="125"/>
      <c r="C294" s="7" t="s">
        <v>93</v>
      </c>
      <c r="D294" s="7" t="s">
        <v>93</v>
      </c>
      <c r="E294" s="8" t="s">
        <v>93</v>
      </c>
      <c r="F294" s="9" t="s">
        <v>93</v>
      </c>
      <c r="G294" s="129"/>
      <c r="H294" s="10" t="s">
        <v>93</v>
      </c>
    </row>
    <row r="295" spans="1:8" ht="18" customHeight="1" x14ac:dyDescent="0.2">
      <c r="A295" s="6" t="s">
        <v>93</v>
      </c>
      <c r="B295" s="125"/>
      <c r="C295" s="7" t="s">
        <v>93</v>
      </c>
      <c r="D295" s="7" t="s">
        <v>93</v>
      </c>
      <c r="E295" s="8" t="s">
        <v>93</v>
      </c>
      <c r="F295" s="9" t="s">
        <v>93</v>
      </c>
      <c r="G295" s="129"/>
      <c r="H295" s="10" t="s">
        <v>93</v>
      </c>
    </row>
    <row r="296" spans="1:8" ht="18" customHeight="1" x14ac:dyDescent="0.2">
      <c r="A296" s="6" t="s">
        <v>93</v>
      </c>
      <c r="B296" s="125"/>
      <c r="C296" s="7" t="s">
        <v>93</v>
      </c>
      <c r="D296" s="7" t="s">
        <v>93</v>
      </c>
      <c r="E296" s="8" t="s">
        <v>93</v>
      </c>
      <c r="F296" s="9" t="s">
        <v>93</v>
      </c>
      <c r="G296" s="129"/>
      <c r="H296" s="10" t="s">
        <v>93</v>
      </c>
    </row>
    <row r="297" spans="1:8" ht="18" customHeight="1" x14ac:dyDescent="0.2">
      <c r="A297" s="6" t="s">
        <v>93</v>
      </c>
      <c r="B297" s="125"/>
      <c r="C297" s="7" t="s">
        <v>93</v>
      </c>
      <c r="D297" s="7" t="s">
        <v>93</v>
      </c>
      <c r="E297" s="8" t="s">
        <v>93</v>
      </c>
      <c r="F297" s="9" t="s">
        <v>93</v>
      </c>
      <c r="G297" s="129"/>
      <c r="H297" s="10" t="s">
        <v>93</v>
      </c>
    </row>
    <row r="298" spans="1:8" ht="18" customHeight="1" x14ac:dyDescent="0.2">
      <c r="A298" s="6" t="s">
        <v>93</v>
      </c>
      <c r="B298" s="125"/>
      <c r="C298" s="7" t="s">
        <v>93</v>
      </c>
      <c r="D298" s="7" t="s">
        <v>93</v>
      </c>
      <c r="E298" s="8" t="s">
        <v>93</v>
      </c>
      <c r="F298" s="9" t="s">
        <v>93</v>
      </c>
      <c r="G298" s="129"/>
      <c r="H298" s="10" t="s">
        <v>93</v>
      </c>
    </row>
    <row r="299" spans="1:8" ht="18" customHeight="1" x14ac:dyDescent="0.2">
      <c r="A299" s="6" t="s">
        <v>93</v>
      </c>
      <c r="B299" s="125"/>
      <c r="C299" s="7" t="s">
        <v>93</v>
      </c>
      <c r="D299" s="7" t="s">
        <v>93</v>
      </c>
      <c r="E299" s="8" t="s">
        <v>93</v>
      </c>
      <c r="F299" s="9" t="s">
        <v>93</v>
      </c>
      <c r="G299" s="129"/>
      <c r="H299" s="10" t="s">
        <v>93</v>
      </c>
    </row>
    <row r="300" spans="1:8" ht="18" customHeight="1" x14ac:dyDescent="0.2">
      <c r="A300" s="6" t="s">
        <v>93</v>
      </c>
      <c r="B300" s="125"/>
      <c r="C300" s="7" t="s">
        <v>93</v>
      </c>
      <c r="D300" s="7" t="s">
        <v>93</v>
      </c>
      <c r="E300" s="8" t="s">
        <v>93</v>
      </c>
      <c r="F300" s="9" t="s">
        <v>93</v>
      </c>
      <c r="G300" s="129"/>
      <c r="H300" s="10" t="s">
        <v>93</v>
      </c>
    </row>
    <row r="301" spans="1:8" ht="18" customHeight="1" x14ac:dyDescent="0.2">
      <c r="A301" s="6" t="s">
        <v>93</v>
      </c>
      <c r="B301" s="125"/>
      <c r="C301" s="7" t="s">
        <v>93</v>
      </c>
      <c r="D301" s="7" t="s">
        <v>93</v>
      </c>
      <c r="E301" s="8" t="s">
        <v>93</v>
      </c>
      <c r="F301" s="9" t="s">
        <v>93</v>
      </c>
      <c r="G301" s="129"/>
      <c r="H301" s="10" t="s">
        <v>93</v>
      </c>
    </row>
    <row r="302" spans="1:8" ht="18" customHeight="1" x14ac:dyDescent="0.2">
      <c r="A302" s="6" t="s">
        <v>93</v>
      </c>
      <c r="B302" s="125"/>
      <c r="C302" s="7" t="s">
        <v>93</v>
      </c>
      <c r="D302" s="7" t="s">
        <v>93</v>
      </c>
      <c r="E302" s="8" t="s">
        <v>93</v>
      </c>
      <c r="F302" s="9" t="s">
        <v>93</v>
      </c>
      <c r="G302" s="129"/>
      <c r="H302" s="10" t="s">
        <v>93</v>
      </c>
    </row>
    <row r="303" spans="1:8" ht="18" customHeight="1" x14ac:dyDescent="0.2">
      <c r="A303" s="6" t="s">
        <v>93</v>
      </c>
      <c r="B303" s="125"/>
      <c r="C303" s="7" t="s">
        <v>93</v>
      </c>
      <c r="D303" s="7" t="s">
        <v>93</v>
      </c>
      <c r="E303" s="8" t="s">
        <v>93</v>
      </c>
      <c r="F303" s="9" t="s">
        <v>93</v>
      </c>
      <c r="G303" s="129"/>
      <c r="H303" s="10" t="s">
        <v>93</v>
      </c>
    </row>
    <row r="304" spans="1:8" ht="18" customHeight="1" x14ac:dyDescent="0.2">
      <c r="A304" s="6" t="s">
        <v>93</v>
      </c>
      <c r="B304" s="125"/>
      <c r="C304" s="7" t="s">
        <v>93</v>
      </c>
      <c r="D304" s="7" t="s">
        <v>93</v>
      </c>
      <c r="E304" s="8" t="s">
        <v>93</v>
      </c>
      <c r="F304" s="9" t="s">
        <v>93</v>
      </c>
      <c r="G304" s="129"/>
      <c r="H304" s="10" t="s">
        <v>93</v>
      </c>
    </row>
    <row r="305" spans="1:8" ht="18" customHeight="1" x14ac:dyDescent="0.2">
      <c r="A305" s="6" t="s">
        <v>93</v>
      </c>
      <c r="B305" s="125"/>
      <c r="C305" s="7" t="s">
        <v>93</v>
      </c>
      <c r="D305" s="7" t="s">
        <v>93</v>
      </c>
      <c r="E305" s="8" t="s">
        <v>93</v>
      </c>
      <c r="F305" s="9" t="s">
        <v>93</v>
      </c>
      <c r="G305" s="129"/>
      <c r="H305" s="10" t="s">
        <v>93</v>
      </c>
    </row>
    <row r="306" spans="1:8" ht="18" customHeight="1" x14ac:dyDescent="0.2">
      <c r="A306" s="6" t="s">
        <v>93</v>
      </c>
      <c r="B306" s="125"/>
      <c r="C306" s="7" t="s">
        <v>93</v>
      </c>
      <c r="D306" s="7" t="s">
        <v>93</v>
      </c>
      <c r="E306" s="8" t="s">
        <v>93</v>
      </c>
      <c r="F306" s="9" t="s">
        <v>93</v>
      </c>
      <c r="G306" s="129"/>
      <c r="H306" s="10" t="s">
        <v>93</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4" type="noConversion"/>
  <conditionalFormatting sqref="H6:H306">
    <cfRule type="containsText" dxfId="2576" priority="3" stopIfTrue="1" operator="containsText" text="$E$7=&quot;F&quot;">
      <formula>NOT(ISERROR(SEARCH("$E$7=""F""",H6)))</formula>
    </cfRule>
    <cfRule type="containsText" dxfId="2575" priority="5" stopIfTrue="1" operator="containsText" text="F=E7">
      <formula>NOT(ISERROR(SEARCH("F=E7",H6)))</formula>
    </cfRule>
  </conditionalFormatting>
  <conditionalFormatting sqref="B6:B306">
    <cfRule type="duplicateValues" dxfId="2574" priority="1"/>
    <cfRule type="duplicateValues" dxfId="2573" priority="8" stopIfTrue="1"/>
  </conditionalFormatting>
  <printOptions horizontalCentered="1"/>
  <pageMargins left="0.55118110236220474" right="0.23622047244094491" top="0.62992125984251968" bottom="0.43307086614173229" header="0.39370078740157483" footer="0.23622047244094491"/>
  <pageSetup paperSize="9" scale="81" orientation="portrait" horizontalDpi="300" verticalDpi="300" r:id="rId1"/>
  <headerFooter alignWithMargins="0">
    <oddFooter>&amp;C&amp;P</oddFooter>
  </headerFooter>
  <rowBreaks count="5" manualBreakCount="5">
    <brk id="47"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E262"/>
  <sheetViews>
    <sheetView view="pageBreakPreview" topLeftCell="B1" zoomScaleSheetLayoutView="100" workbookViewId="0">
      <selection activeCell="E20" sqref="E20"/>
    </sheetView>
  </sheetViews>
  <sheetFormatPr defaultRowHeight="12.75" x14ac:dyDescent="0.2"/>
  <cols>
    <col min="1" max="1" width="11.140625" style="45" hidden="1" customWidth="1"/>
    <col min="2" max="2" width="8.7109375" style="46" customWidth="1"/>
    <col min="3" max="3" width="30.28515625" style="45" customWidth="1"/>
    <col min="4" max="4" width="6.7109375" style="45" customWidth="1"/>
    <col min="5" max="5" width="26.28515625" style="45" customWidth="1"/>
    <col min="6" max="6" width="6.5703125" style="45" bestFit="1" customWidth="1"/>
    <col min="7" max="7" width="7.7109375" style="107" customWidth="1"/>
    <col min="8" max="8" width="9.7109375" style="45" hidden="1" customWidth="1"/>
    <col min="9" max="9" width="7.7109375" style="45" customWidth="1"/>
    <col min="10" max="10" width="5" style="45" customWidth="1"/>
    <col min="11" max="13" width="5.140625" style="45" hidden="1" customWidth="1"/>
    <col min="14" max="14" width="7.140625" style="45" customWidth="1"/>
    <col min="15" max="15" width="7.42578125" style="46" hidden="1" customWidth="1"/>
    <col min="16" max="16" width="8.85546875" style="45" customWidth="1"/>
    <col min="17" max="55" width="9.140625" style="45"/>
    <col min="56" max="56" width="0" style="45" hidden="1" customWidth="1"/>
    <col min="57" max="57" width="5" style="47" hidden="1" customWidth="1"/>
    <col min="58" max="16384" width="9.140625" style="45"/>
  </cols>
  <sheetData>
    <row r="1" spans="1:57" s="5" customFormat="1" ht="30" customHeight="1" x14ac:dyDescent="0.2">
      <c r="B1" s="184" t="s">
        <v>30</v>
      </c>
      <c r="C1" s="184"/>
      <c r="D1" s="184"/>
      <c r="E1" s="184"/>
      <c r="F1" s="184"/>
      <c r="G1" s="184"/>
      <c r="H1" s="184"/>
      <c r="I1" s="184"/>
      <c r="J1" s="184"/>
      <c r="K1" s="184"/>
      <c r="L1" s="184"/>
      <c r="M1" s="184"/>
      <c r="N1" s="184"/>
      <c r="O1" s="184"/>
      <c r="BE1" s="25"/>
    </row>
    <row r="2" spans="1:57" s="5" customFormat="1" ht="15.75" x14ac:dyDescent="0.2">
      <c r="B2" s="186" t="s">
        <v>43</v>
      </c>
      <c r="C2" s="186"/>
      <c r="D2" s="186"/>
      <c r="E2" s="186"/>
      <c r="F2" s="186"/>
      <c r="G2" s="186"/>
      <c r="H2" s="186"/>
      <c r="I2" s="186"/>
      <c r="J2" s="186"/>
      <c r="K2" s="186"/>
      <c r="L2" s="186"/>
      <c r="M2" s="186"/>
      <c r="N2" s="186"/>
      <c r="O2" s="186"/>
      <c r="BE2" s="25"/>
    </row>
    <row r="3" spans="1:57" s="5" customFormat="1" ht="14.25" x14ac:dyDescent="0.2">
      <c r="B3" s="195" t="s">
        <v>39</v>
      </c>
      <c r="C3" s="195"/>
      <c r="D3" s="195"/>
      <c r="E3" s="195"/>
      <c r="F3" s="195"/>
      <c r="G3" s="195"/>
      <c r="H3" s="195"/>
      <c r="I3" s="195"/>
      <c r="J3" s="195"/>
      <c r="K3" s="195"/>
      <c r="L3" s="195"/>
      <c r="M3" s="195"/>
      <c r="N3" s="195"/>
      <c r="O3" s="195"/>
      <c r="BE3" s="25"/>
    </row>
    <row r="4" spans="1:57" s="5" customFormat="1" ht="18" customHeight="1" x14ac:dyDescent="0.2">
      <c r="B4" s="51" t="s">
        <v>80</v>
      </c>
      <c r="C4" s="51"/>
      <c r="D4" s="196">
        <v>1500</v>
      </c>
      <c r="E4" s="196"/>
      <c r="F4" s="48"/>
      <c r="G4" s="194" t="s">
        <v>42</v>
      </c>
      <c r="H4" s="194"/>
      <c r="I4" s="194"/>
      <c r="J4" s="194"/>
      <c r="K4" s="194"/>
      <c r="L4" s="194"/>
      <c r="M4" s="194"/>
      <c r="N4" s="194"/>
      <c r="O4" s="194"/>
      <c r="BE4" s="25"/>
    </row>
    <row r="5" spans="1:57" s="26" customFormat="1" ht="38.25" customHeight="1" thickBot="1" x14ac:dyDescent="0.25">
      <c r="A5" s="49" t="s">
        <v>5</v>
      </c>
      <c r="B5" s="135" t="s">
        <v>5</v>
      </c>
      <c r="C5" s="136" t="s">
        <v>23</v>
      </c>
      <c r="D5" s="137" t="s">
        <v>1</v>
      </c>
      <c r="E5" s="136" t="s">
        <v>3</v>
      </c>
      <c r="F5" s="136" t="s">
        <v>8</v>
      </c>
      <c r="G5" s="138" t="s">
        <v>7</v>
      </c>
      <c r="H5" s="136" t="s">
        <v>9</v>
      </c>
      <c r="I5" s="136" t="s">
        <v>15</v>
      </c>
      <c r="J5" s="139" t="s">
        <v>17</v>
      </c>
      <c r="K5" s="140" t="s">
        <v>26</v>
      </c>
      <c r="L5" s="140" t="s">
        <v>27</v>
      </c>
      <c r="M5" s="140" t="s">
        <v>28</v>
      </c>
      <c r="N5" s="136" t="s">
        <v>6</v>
      </c>
      <c r="O5" s="136" t="s">
        <v>6</v>
      </c>
      <c r="P5" s="27"/>
      <c r="Q5" s="27"/>
      <c r="R5" s="27"/>
      <c r="BE5" s="28"/>
    </row>
    <row r="6" spans="1:57" s="36" customFormat="1" ht="15" customHeight="1" x14ac:dyDescent="0.2">
      <c r="B6" s="29"/>
      <c r="C6" s="31"/>
      <c r="D6" s="108">
        <v>790</v>
      </c>
      <c r="E6" s="32" t="s">
        <v>44</v>
      </c>
      <c r="F6" s="33" t="s">
        <v>40</v>
      </c>
      <c r="G6" s="130" t="s">
        <v>91</v>
      </c>
      <c r="H6" s="34">
        <v>27</v>
      </c>
      <c r="I6" s="34">
        <v>27</v>
      </c>
      <c r="J6" s="35">
        <v>27</v>
      </c>
      <c r="K6" s="153"/>
      <c r="L6" s="153"/>
      <c r="M6" s="153"/>
      <c r="N6" s="95"/>
      <c r="O6" s="30"/>
      <c r="BD6" s="37">
        <v>1000</v>
      </c>
      <c r="BE6" s="37">
        <v>1000</v>
      </c>
    </row>
    <row r="7" spans="1:57" s="36" customFormat="1" ht="15" customHeight="1" x14ac:dyDescent="0.2">
      <c r="B7" s="38"/>
      <c r="C7" s="40"/>
      <c r="D7" s="109">
        <v>791</v>
      </c>
      <c r="E7" s="41" t="s">
        <v>46</v>
      </c>
      <c r="F7" s="42" t="s">
        <v>40</v>
      </c>
      <c r="G7" s="131" t="s">
        <v>91</v>
      </c>
      <c r="H7" s="43">
        <v>29</v>
      </c>
      <c r="I7" s="43">
        <v>29</v>
      </c>
      <c r="J7" s="44">
        <v>29</v>
      </c>
      <c r="K7" s="154"/>
      <c r="L7" s="154"/>
      <c r="M7" s="154"/>
      <c r="N7" s="96"/>
      <c r="O7" s="39"/>
      <c r="BD7" s="37">
        <v>1001</v>
      </c>
      <c r="BE7" s="37">
        <v>1001</v>
      </c>
    </row>
    <row r="8" spans="1:57" s="36" customFormat="1" ht="15" customHeight="1" x14ac:dyDescent="0.2">
      <c r="A8" s="86">
        <v>9</v>
      </c>
      <c r="B8" s="86">
        <v>1002</v>
      </c>
      <c r="C8" s="40" t="s">
        <v>45</v>
      </c>
      <c r="D8" s="109">
        <v>792</v>
      </c>
      <c r="E8" s="41" t="s">
        <v>47</v>
      </c>
      <c r="F8" s="42" t="s">
        <v>40</v>
      </c>
      <c r="G8" s="131" t="s">
        <v>93</v>
      </c>
      <c r="H8" s="43" t="s">
        <v>94</v>
      </c>
      <c r="I8" s="43" t="s">
        <v>94</v>
      </c>
      <c r="J8" s="44" t="s">
        <v>94</v>
      </c>
      <c r="K8" s="154"/>
      <c r="L8" s="154"/>
      <c r="M8" s="154"/>
      <c r="N8" s="97" t="s">
        <v>95</v>
      </c>
      <c r="O8" s="97">
        <v>0</v>
      </c>
      <c r="BD8" s="37">
        <v>1002</v>
      </c>
      <c r="BE8" s="37">
        <v>1002</v>
      </c>
    </row>
    <row r="9" spans="1:57" s="36" customFormat="1" ht="15" customHeight="1" thickBot="1" x14ac:dyDescent="0.25">
      <c r="B9" s="38"/>
      <c r="C9" s="40"/>
      <c r="D9" s="110">
        <v>793</v>
      </c>
      <c r="E9" s="41" t="s">
        <v>48</v>
      </c>
      <c r="F9" s="42" t="s">
        <v>40</v>
      </c>
      <c r="G9" s="131" t="s">
        <v>93</v>
      </c>
      <c r="H9" s="43" t="s">
        <v>94</v>
      </c>
      <c r="I9" s="43" t="s">
        <v>94</v>
      </c>
      <c r="J9" s="44" t="s">
        <v>94</v>
      </c>
      <c r="K9" s="154"/>
      <c r="L9" s="154"/>
      <c r="M9" s="154"/>
      <c r="N9" s="96"/>
      <c r="O9" s="39"/>
      <c r="BD9" s="37">
        <v>1003</v>
      </c>
      <c r="BE9" s="37">
        <v>1003</v>
      </c>
    </row>
    <row r="10" spans="1:57" ht="15" customHeight="1" x14ac:dyDescent="0.2">
      <c r="B10" s="29"/>
      <c r="C10" s="31"/>
      <c r="D10" s="108">
        <v>801</v>
      </c>
      <c r="E10" s="32" t="s">
        <v>49</v>
      </c>
      <c r="F10" s="33" t="s">
        <v>40</v>
      </c>
      <c r="G10" s="130" t="s">
        <v>90</v>
      </c>
      <c r="H10" s="34" t="s">
        <v>94</v>
      </c>
      <c r="I10" s="34" t="s">
        <v>94</v>
      </c>
      <c r="J10" s="35">
        <v>22</v>
      </c>
      <c r="K10" s="153"/>
      <c r="L10" s="153"/>
      <c r="M10" s="153"/>
      <c r="N10" s="95"/>
      <c r="O10" s="30"/>
      <c r="BD10" s="37">
        <v>1004</v>
      </c>
      <c r="BE10" s="37">
        <v>1004</v>
      </c>
    </row>
    <row r="11" spans="1:57" ht="15" customHeight="1" x14ac:dyDescent="0.2">
      <c r="B11" s="38"/>
      <c r="C11" s="40"/>
      <c r="D11" s="109">
        <v>802</v>
      </c>
      <c r="E11" s="41" t="s">
        <v>51</v>
      </c>
      <c r="F11" s="42" t="s">
        <v>40</v>
      </c>
      <c r="G11" s="131" t="s">
        <v>91</v>
      </c>
      <c r="H11" s="43">
        <v>23</v>
      </c>
      <c r="I11" s="43">
        <v>23</v>
      </c>
      <c r="J11" s="44">
        <v>23</v>
      </c>
      <c r="K11" s="154"/>
      <c r="L11" s="154"/>
      <c r="M11" s="154"/>
      <c r="N11" s="96"/>
      <c r="O11" s="39"/>
      <c r="BD11" s="37">
        <v>1005</v>
      </c>
      <c r="BE11" s="37">
        <v>1005</v>
      </c>
    </row>
    <row r="12" spans="1:57" ht="15" customHeight="1" x14ac:dyDescent="0.2">
      <c r="A12" s="86">
        <v>8</v>
      </c>
      <c r="B12" s="86">
        <v>1006</v>
      </c>
      <c r="C12" s="40" t="s">
        <v>50</v>
      </c>
      <c r="D12" s="109">
        <v>803</v>
      </c>
      <c r="E12" s="41" t="s">
        <v>52</v>
      </c>
      <c r="F12" s="42" t="s">
        <v>40</v>
      </c>
      <c r="G12" s="131" t="s">
        <v>90</v>
      </c>
      <c r="H12" s="43" t="s">
        <v>94</v>
      </c>
      <c r="I12" s="43" t="s">
        <v>94</v>
      </c>
      <c r="J12" s="44" t="s">
        <v>94</v>
      </c>
      <c r="K12" s="154"/>
      <c r="L12" s="154"/>
      <c r="M12" s="154"/>
      <c r="N12" s="97" t="s">
        <v>95</v>
      </c>
      <c r="O12" s="97">
        <v>0</v>
      </c>
      <c r="BD12" s="37">
        <v>1006</v>
      </c>
      <c r="BE12" s="37">
        <v>1006</v>
      </c>
    </row>
    <row r="13" spans="1:57" ht="15" customHeight="1" thickBot="1" x14ac:dyDescent="0.25">
      <c r="B13" s="38"/>
      <c r="C13" s="40"/>
      <c r="D13" s="110">
        <v>804</v>
      </c>
      <c r="E13" s="41" t="s">
        <v>53</v>
      </c>
      <c r="F13" s="42" t="s">
        <v>40</v>
      </c>
      <c r="G13" s="131" t="s">
        <v>91</v>
      </c>
      <c r="H13" s="43">
        <v>22</v>
      </c>
      <c r="I13" s="43">
        <v>22</v>
      </c>
      <c r="J13" s="44" t="s">
        <v>94</v>
      </c>
      <c r="K13" s="154"/>
      <c r="L13" s="154"/>
      <c r="M13" s="154"/>
      <c r="N13" s="96"/>
      <c r="O13" s="39"/>
      <c r="BD13" s="37">
        <v>1009</v>
      </c>
      <c r="BE13" s="37">
        <v>1007</v>
      </c>
    </row>
    <row r="14" spans="1:57" ht="15" customHeight="1" x14ac:dyDescent="0.2">
      <c r="B14" s="29"/>
      <c r="C14" s="31"/>
      <c r="D14" s="108">
        <v>10</v>
      </c>
      <c r="E14" s="32" t="s">
        <v>68</v>
      </c>
      <c r="F14" s="33" t="s">
        <v>40</v>
      </c>
      <c r="G14" s="130" t="s">
        <v>91</v>
      </c>
      <c r="H14" s="34">
        <v>14</v>
      </c>
      <c r="I14" s="34">
        <v>14</v>
      </c>
      <c r="J14" s="35">
        <v>6</v>
      </c>
      <c r="K14" s="153"/>
      <c r="L14" s="153"/>
      <c r="M14" s="153"/>
      <c r="N14" s="95"/>
      <c r="O14" s="30"/>
      <c r="BD14" s="37">
        <v>1012</v>
      </c>
      <c r="BE14" s="37">
        <v>1008</v>
      </c>
    </row>
    <row r="15" spans="1:57" ht="15" customHeight="1" x14ac:dyDescent="0.2">
      <c r="B15" s="38"/>
      <c r="C15" s="40"/>
      <c r="D15" s="109">
        <v>11</v>
      </c>
      <c r="E15" s="41" t="s">
        <v>70</v>
      </c>
      <c r="F15" s="42" t="s">
        <v>40</v>
      </c>
      <c r="G15" s="131" t="s">
        <v>91</v>
      </c>
      <c r="H15" s="43">
        <v>12</v>
      </c>
      <c r="I15" s="43">
        <v>12</v>
      </c>
      <c r="J15" s="44">
        <v>12</v>
      </c>
      <c r="K15" s="154"/>
      <c r="L15" s="154"/>
      <c r="M15" s="154"/>
      <c r="N15" s="96"/>
      <c r="O15" s="39"/>
      <c r="BD15" s="37">
        <v>1013</v>
      </c>
      <c r="BE15" s="37">
        <v>1009</v>
      </c>
    </row>
    <row r="16" spans="1:57" ht="15" customHeight="1" x14ac:dyDescent="0.2">
      <c r="A16" s="86">
        <v>7</v>
      </c>
      <c r="B16" s="86">
        <v>3</v>
      </c>
      <c r="C16" s="40" t="s">
        <v>69</v>
      </c>
      <c r="D16" s="109">
        <v>12</v>
      </c>
      <c r="E16" s="41" t="s">
        <v>71</v>
      </c>
      <c r="F16" s="42" t="s">
        <v>40</v>
      </c>
      <c r="G16" s="131">
        <v>755</v>
      </c>
      <c r="H16" s="43">
        <v>6</v>
      </c>
      <c r="I16" s="43">
        <v>6</v>
      </c>
      <c r="J16" s="44">
        <v>14</v>
      </c>
      <c r="K16" s="154"/>
      <c r="L16" s="154"/>
      <c r="M16" s="154"/>
      <c r="N16" s="97">
        <v>32</v>
      </c>
      <c r="O16" s="97">
        <v>0</v>
      </c>
      <c r="BD16" s="37">
        <v>1014</v>
      </c>
      <c r="BE16" s="37">
        <v>1010</v>
      </c>
    </row>
    <row r="17" spans="1:57" ht="15" customHeight="1" thickBot="1" x14ac:dyDescent="0.25">
      <c r="B17" s="38"/>
      <c r="C17" s="40"/>
      <c r="D17" s="110">
        <v>13</v>
      </c>
      <c r="E17" s="41" t="s">
        <v>72</v>
      </c>
      <c r="F17" s="42" t="s">
        <v>40</v>
      </c>
      <c r="G17" s="131" t="s">
        <v>91</v>
      </c>
      <c r="H17" s="43">
        <v>21</v>
      </c>
      <c r="I17" s="43">
        <v>21</v>
      </c>
      <c r="J17" s="44">
        <v>21</v>
      </c>
      <c r="K17" s="154"/>
      <c r="L17" s="154"/>
      <c r="M17" s="154"/>
      <c r="N17" s="96"/>
      <c r="O17" s="39"/>
      <c r="BD17" s="37">
        <v>1015</v>
      </c>
      <c r="BE17" s="37">
        <v>1011</v>
      </c>
    </row>
    <row r="18" spans="1:57" ht="15" customHeight="1" x14ac:dyDescent="0.2">
      <c r="B18" s="29"/>
      <c r="C18" s="31"/>
      <c r="D18" s="108">
        <v>463</v>
      </c>
      <c r="E18" s="32" t="s">
        <v>54</v>
      </c>
      <c r="F18" s="33" t="s">
        <v>40</v>
      </c>
      <c r="G18" s="130">
        <v>806</v>
      </c>
      <c r="H18" s="33">
        <v>8</v>
      </c>
      <c r="I18" s="33">
        <v>8</v>
      </c>
      <c r="J18" s="35">
        <v>8</v>
      </c>
      <c r="K18" s="153"/>
      <c r="L18" s="153"/>
      <c r="M18" s="153"/>
      <c r="N18" s="95"/>
      <c r="O18" s="30"/>
      <c r="BD18" s="37">
        <v>1018</v>
      </c>
      <c r="BE18" s="37">
        <v>1012</v>
      </c>
    </row>
    <row r="19" spans="1:57" ht="15" customHeight="1" x14ac:dyDescent="0.2">
      <c r="B19" s="38"/>
      <c r="C19" s="40"/>
      <c r="D19" s="109">
        <v>461</v>
      </c>
      <c r="E19" s="41" t="s">
        <v>55</v>
      </c>
      <c r="F19" s="42" t="s">
        <v>40</v>
      </c>
      <c r="G19" s="131" t="s">
        <v>91</v>
      </c>
      <c r="H19" s="42">
        <v>15</v>
      </c>
      <c r="I19" s="42">
        <v>15</v>
      </c>
      <c r="J19" s="44">
        <v>10</v>
      </c>
      <c r="K19" s="154"/>
      <c r="L19" s="154"/>
      <c r="M19" s="154"/>
      <c r="N19" s="96"/>
      <c r="O19" s="39"/>
      <c r="BD19" s="37">
        <v>1019</v>
      </c>
      <c r="BE19" s="37">
        <v>1013</v>
      </c>
    </row>
    <row r="20" spans="1:57" ht="15" customHeight="1" x14ac:dyDescent="0.2">
      <c r="A20" s="86">
        <v>6</v>
      </c>
      <c r="B20" s="86">
        <v>4</v>
      </c>
      <c r="C20" s="40" t="s">
        <v>78</v>
      </c>
      <c r="D20" s="109">
        <v>462</v>
      </c>
      <c r="E20" s="41" t="s">
        <v>56</v>
      </c>
      <c r="F20" s="42" t="s">
        <v>40</v>
      </c>
      <c r="G20" s="131">
        <v>815</v>
      </c>
      <c r="H20" s="42">
        <v>10</v>
      </c>
      <c r="I20" s="42">
        <v>10</v>
      </c>
      <c r="J20" s="44">
        <v>15</v>
      </c>
      <c r="K20" s="154"/>
      <c r="L20" s="154"/>
      <c r="M20" s="154"/>
      <c r="N20" s="97">
        <v>33</v>
      </c>
      <c r="O20" s="97">
        <v>0</v>
      </c>
      <c r="BD20" s="37">
        <v>1020</v>
      </c>
      <c r="BE20" s="37">
        <v>1014</v>
      </c>
    </row>
    <row r="21" spans="1:57" ht="15" customHeight="1" thickBot="1" x14ac:dyDescent="0.25">
      <c r="B21" s="38"/>
      <c r="C21" s="40"/>
      <c r="D21" s="110">
        <v>464</v>
      </c>
      <c r="E21" s="41" t="s">
        <v>57</v>
      </c>
      <c r="F21" s="42" t="s">
        <v>40</v>
      </c>
      <c r="G21" s="131" t="s">
        <v>93</v>
      </c>
      <c r="H21" s="42" t="s">
        <v>94</v>
      </c>
      <c r="I21" s="42" t="s">
        <v>94</v>
      </c>
      <c r="J21" s="44" t="s">
        <v>94</v>
      </c>
      <c r="K21" s="154"/>
      <c r="L21" s="154"/>
      <c r="M21" s="154"/>
      <c r="N21" s="96"/>
      <c r="O21" s="39"/>
      <c r="BD21" s="37">
        <v>1021</v>
      </c>
      <c r="BE21" s="37">
        <v>1015</v>
      </c>
    </row>
    <row r="22" spans="1:57" ht="15" customHeight="1" x14ac:dyDescent="0.2">
      <c r="B22" s="29"/>
      <c r="C22" s="31"/>
      <c r="D22" s="108">
        <v>310</v>
      </c>
      <c r="E22" s="32" t="s">
        <v>61</v>
      </c>
      <c r="F22" s="33" t="s">
        <v>40</v>
      </c>
      <c r="G22" s="130">
        <v>747</v>
      </c>
      <c r="H22" s="33">
        <v>4</v>
      </c>
      <c r="I22" s="33">
        <v>4</v>
      </c>
      <c r="J22" s="35">
        <v>4</v>
      </c>
      <c r="K22" s="153"/>
      <c r="L22" s="153"/>
      <c r="M22" s="153"/>
      <c r="N22" s="95"/>
      <c r="O22" s="30"/>
      <c r="BD22" s="37">
        <v>1024</v>
      </c>
      <c r="BE22" s="37">
        <v>1016</v>
      </c>
    </row>
    <row r="23" spans="1:57" ht="15" customHeight="1" x14ac:dyDescent="0.2">
      <c r="B23" s="38"/>
      <c r="C23" s="40"/>
      <c r="D23" s="109">
        <v>311</v>
      </c>
      <c r="E23" s="41" t="s">
        <v>62</v>
      </c>
      <c r="F23" s="42" t="s">
        <v>40</v>
      </c>
      <c r="G23" s="131" t="s">
        <v>91</v>
      </c>
      <c r="H23" s="42">
        <v>13</v>
      </c>
      <c r="I23" s="42">
        <v>13</v>
      </c>
      <c r="J23" s="44">
        <v>7</v>
      </c>
      <c r="K23" s="154"/>
      <c r="L23" s="154"/>
      <c r="M23" s="154"/>
      <c r="N23" s="96"/>
      <c r="O23" s="39"/>
      <c r="BD23" s="37">
        <v>1025</v>
      </c>
      <c r="BE23" s="37">
        <v>1017</v>
      </c>
    </row>
    <row r="24" spans="1:57" ht="15" customHeight="1" x14ac:dyDescent="0.2">
      <c r="A24" s="86">
        <v>5</v>
      </c>
      <c r="B24" s="86">
        <v>2</v>
      </c>
      <c r="C24" s="40" t="s">
        <v>58</v>
      </c>
      <c r="D24" s="109">
        <v>312</v>
      </c>
      <c r="E24" s="41" t="s">
        <v>59</v>
      </c>
      <c r="F24" s="42" t="s">
        <v>40</v>
      </c>
      <c r="G24" s="131">
        <v>802</v>
      </c>
      <c r="H24" s="42">
        <v>7</v>
      </c>
      <c r="I24" s="42">
        <v>7</v>
      </c>
      <c r="J24" s="44">
        <v>11</v>
      </c>
      <c r="K24" s="154"/>
      <c r="L24" s="154"/>
      <c r="M24" s="154"/>
      <c r="N24" s="97">
        <v>22</v>
      </c>
      <c r="O24" s="97">
        <v>0</v>
      </c>
      <c r="BD24" s="37">
        <v>1026</v>
      </c>
      <c r="BE24" s="37">
        <v>1018</v>
      </c>
    </row>
    <row r="25" spans="1:57" ht="15" customHeight="1" thickBot="1" x14ac:dyDescent="0.25">
      <c r="B25" s="38"/>
      <c r="C25" s="40"/>
      <c r="D25" s="110">
        <v>313</v>
      </c>
      <c r="E25" s="41" t="s">
        <v>60</v>
      </c>
      <c r="F25" s="42" t="s">
        <v>40</v>
      </c>
      <c r="G25" s="131" t="s">
        <v>91</v>
      </c>
      <c r="H25" s="42">
        <v>11</v>
      </c>
      <c r="I25" s="42">
        <v>11</v>
      </c>
      <c r="J25" s="44">
        <v>13</v>
      </c>
      <c r="K25" s="154"/>
      <c r="L25" s="154"/>
      <c r="M25" s="154"/>
      <c r="N25" s="96"/>
      <c r="O25" s="39"/>
      <c r="BD25" s="37">
        <v>1027</v>
      </c>
      <c r="BE25" s="37">
        <v>1019</v>
      </c>
    </row>
    <row r="26" spans="1:57" ht="15" customHeight="1" x14ac:dyDescent="0.2">
      <c r="B26" s="29"/>
      <c r="C26" s="31"/>
      <c r="D26" s="108">
        <v>585</v>
      </c>
      <c r="E26" s="32" t="s">
        <v>63</v>
      </c>
      <c r="F26" s="33" t="s">
        <v>40</v>
      </c>
      <c r="G26" s="130" t="s">
        <v>91</v>
      </c>
      <c r="H26" s="33">
        <v>20</v>
      </c>
      <c r="I26" s="33">
        <v>20</v>
      </c>
      <c r="J26" s="35">
        <v>9</v>
      </c>
      <c r="K26" s="153"/>
      <c r="L26" s="153"/>
      <c r="M26" s="153"/>
      <c r="N26" s="95"/>
      <c r="O26" s="30"/>
      <c r="BD26" s="37">
        <v>1030</v>
      </c>
      <c r="BE26" s="37">
        <v>1020</v>
      </c>
    </row>
    <row r="27" spans="1:57" ht="15" customHeight="1" x14ac:dyDescent="0.2">
      <c r="B27" s="38"/>
      <c r="C27" s="40"/>
      <c r="D27" s="109">
        <v>586</v>
      </c>
      <c r="E27" s="41" t="s">
        <v>65</v>
      </c>
      <c r="F27" s="42" t="s">
        <v>40</v>
      </c>
      <c r="G27" s="131">
        <v>810</v>
      </c>
      <c r="H27" s="42">
        <v>9</v>
      </c>
      <c r="I27" s="42">
        <v>9</v>
      </c>
      <c r="J27" s="44">
        <v>16</v>
      </c>
      <c r="K27" s="154"/>
      <c r="L27" s="154"/>
      <c r="M27" s="154"/>
      <c r="N27" s="96"/>
      <c r="O27" s="39"/>
      <c r="BD27" s="37">
        <v>1031</v>
      </c>
      <c r="BE27" s="37">
        <v>1021</v>
      </c>
    </row>
    <row r="28" spans="1:57" ht="15" customHeight="1" x14ac:dyDescent="0.2">
      <c r="A28" s="86">
        <v>4</v>
      </c>
      <c r="B28" s="86">
        <v>5</v>
      </c>
      <c r="C28" s="40" t="s">
        <v>64</v>
      </c>
      <c r="D28" s="109">
        <v>587</v>
      </c>
      <c r="E28" s="41" t="s">
        <v>66</v>
      </c>
      <c r="F28" s="42" t="s">
        <v>40</v>
      </c>
      <c r="G28" s="131" t="s">
        <v>91</v>
      </c>
      <c r="H28" s="42">
        <v>16</v>
      </c>
      <c r="I28" s="42">
        <v>16</v>
      </c>
      <c r="J28" s="44">
        <v>20</v>
      </c>
      <c r="K28" s="154"/>
      <c r="L28" s="154"/>
      <c r="M28" s="154"/>
      <c r="N28" s="97">
        <v>45</v>
      </c>
      <c r="O28" s="97">
        <v>0</v>
      </c>
      <c r="BD28" s="37">
        <v>1032</v>
      </c>
      <c r="BE28" s="37">
        <v>1022</v>
      </c>
    </row>
    <row r="29" spans="1:57" ht="15" customHeight="1" thickBot="1" x14ac:dyDescent="0.25">
      <c r="B29" s="38"/>
      <c r="C29" s="40"/>
      <c r="D29" s="110">
        <v>588</v>
      </c>
      <c r="E29" s="41" t="s">
        <v>67</v>
      </c>
      <c r="F29" s="42" t="s">
        <v>40</v>
      </c>
      <c r="G29" s="131" t="s">
        <v>91</v>
      </c>
      <c r="H29" s="42">
        <v>28</v>
      </c>
      <c r="I29" s="42">
        <v>28</v>
      </c>
      <c r="J29" s="44">
        <v>28</v>
      </c>
      <c r="K29" s="154"/>
      <c r="L29" s="154"/>
      <c r="M29" s="154"/>
      <c r="N29" s="96"/>
      <c r="O29" s="39"/>
      <c r="BD29" s="37">
        <v>1033</v>
      </c>
      <c r="BE29" s="37">
        <v>1023</v>
      </c>
    </row>
    <row r="30" spans="1:57" ht="15" customHeight="1" x14ac:dyDescent="0.2">
      <c r="B30" s="29"/>
      <c r="C30" s="31"/>
      <c r="D30" s="108">
        <v>270</v>
      </c>
      <c r="E30" s="32" t="s">
        <v>73</v>
      </c>
      <c r="F30" s="33" t="s">
        <v>40</v>
      </c>
      <c r="G30" s="130">
        <v>727</v>
      </c>
      <c r="H30" s="33">
        <v>1</v>
      </c>
      <c r="I30" s="33">
        <v>1</v>
      </c>
      <c r="J30" s="35">
        <v>1</v>
      </c>
      <c r="K30" s="153"/>
      <c r="L30" s="153"/>
      <c r="M30" s="153"/>
      <c r="N30" s="95"/>
      <c r="O30" s="30"/>
      <c r="BD30" s="37">
        <v>1036</v>
      </c>
      <c r="BE30" s="37">
        <v>1024</v>
      </c>
    </row>
    <row r="31" spans="1:57" ht="15" customHeight="1" x14ac:dyDescent="0.2">
      <c r="B31" s="38"/>
      <c r="C31" s="40"/>
      <c r="D31" s="109">
        <v>271</v>
      </c>
      <c r="E31" s="41" t="s">
        <v>75</v>
      </c>
      <c r="F31" s="42" t="s">
        <v>40</v>
      </c>
      <c r="G31" s="131">
        <v>740</v>
      </c>
      <c r="H31" s="42">
        <v>3</v>
      </c>
      <c r="I31" s="42">
        <v>3</v>
      </c>
      <c r="J31" s="44">
        <v>2</v>
      </c>
      <c r="K31" s="154"/>
      <c r="L31" s="154"/>
      <c r="M31" s="154"/>
      <c r="N31" s="96"/>
      <c r="O31" s="39"/>
      <c r="BD31" s="37">
        <v>1037</v>
      </c>
      <c r="BE31" s="37">
        <v>1025</v>
      </c>
    </row>
    <row r="32" spans="1:57" ht="15" customHeight="1" x14ac:dyDescent="0.2">
      <c r="A32" s="86">
        <v>3</v>
      </c>
      <c r="B32" s="86">
        <v>1</v>
      </c>
      <c r="C32" s="40" t="s">
        <v>74</v>
      </c>
      <c r="D32" s="109">
        <v>272</v>
      </c>
      <c r="E32" s="41" t="s">
        <v>76</v>
      </c>
      <c r="F32" s="42" t="s">
        <v>40</v>
      </c>
      <c r="G32" s="131">
        <v>734</v>
      </c>
      <c r="H32" s="42">
        <v>2</v>
      </c>
      <c r="I32" s="42">
        <v>2</v>
      </c>
      <c r="J32" s="44">
        <v>3</v>
      </c>
      <c r="K32" s="154"/>
      <c r="L32" s="154"/>
      <c r="M32" s="154"/>
      <c r="N32" s="97">
        <v>6</v>
      </c>
      <c r="O32" s="97">
        <v>0</v>
      </c>
      <c r="BD32" s="37">
        <v>1038</v>
      </c>
      <c r="BE32" s="37">
        <v>1026</v>
      </c>
    </row>
    <row r="33" spans="1:57" ht="15" customHeight="1" thickBot="1" x14ac:dyDescent="0.25">
      <c r="B33" s="38"/>
      <c r="C33" s="40"/>
      <c r="D33" s="110">
        <v>273</v>
      </c>
      <c r="E33" s="41" t="s">
        <v>77</v>
      </c>
      <c r="F33" s="42" t="s">
        <v>40</v>
      </c>
      <c r="G33" s="131">
        <v>753</v>
      </c>
      <c r="H33" s="42">
        <v>5</v>
      </c>
      <c r="I33" s="42">
        <v>5</v>
      </c>
      <c r="J33" s="44">
        <v>5</v>
      </c>
      <c r="K33" s="154"/>
      <c r="L33" s="154"/>
      <c r="M33" s="154"/>
      <c r="N33" s="96"/>
      <c r="O33" s="39"/>
      <c r="BD33" s="37">
        <v>1039</v>
      </c>
      <c r="BE33" s="37">
        <v>1027</v>
      </c>
    </row>
    <row r="34" spans="1:57" ht="15" customHeight="1" x14ac:dyDescent="0.2">
      <c r="B34" s="29"/>
      <c r="C34" s="31"/>
      <c r="D34" s="108">
        <v>380</v>
      </c>
      <c r="E34" s="32" t="s">
        <v>86</v>
      </c>
      <c r="F34" s="33" t="s">
        <v>40</v>
      </c>
      <c r="G34" s="130" t="s">
        <v>91</v>
      </c>
      <c r="H34" s="33">
        <v>17</v>
      </c>
      <c r="I34" s="33">
        <v>17</v>
      </c>
      <c r="J34" s="35">
        <v>17</v>
      </c>
      <c r="K34" s="153"/>
      <c r="L34" s="153"/>
      <c r="M34" s="153"/>
      <c r="N34" s="95"/>
      <c r="O34" s="30"/>
      <c r="BD34" s="37">
        <v>1042</v>
      </c>
      <c r="BE34" s="37">
        <v>1028</v>
      </c>
    </row>
    <row r="35" spans="1:57" ht="15" customHeight="1" x14ac:dyDescent="0.2">
      <c r="B35" s="38"/>
      <c r="C35" s="40"/>
      <c r="D35" s="109">
        <v>381</v>
      </c>
      <c r="E35" s="41" t="s">
        <v>87</v>
      </c>
      <c r="F35" s="42" t="s">
        <v>40</v>
      </c>
      <c r="G35" s="131" t="s">
        <v>91</v>
      </c>
      <c r="H35" s="42">
        <v>24</v>
      </c>
      <c r="I35" s="42">
        <v>24</v>
      </c>
      <c r="J35" s="44">
        <v>24</v>
      </c>
      <c r="K35" s="154"/>
      <c r="L35" s="154"/>
      <c r="M35" s="154"/>
      <c r="N35" s="96"/>
      <c r="O35" s="39"/>
      <c r="BD35" s="37">
        <v>1043</v>
      </c>
      <c r="BE35" s="37">
        <v>1029</v>
      </c>
    </row>
    <row r="36" spans="1:57" ht="15" customHeight="1" x14ac:dyDescent="0.2">
      <c r="A36" s="86">
        <v>2</v>
      </c>
      <c r="B36" s="86">
        <v>7</v>
      </c>
      <c r="C36" s="40" t="s">
        <v>79</v>
      </c>
      <c r="D36" s="109">
        <v>382</v>
      </c>
      <c r="E36" s="41" t="s">
        <v>88</v>
      </c>
      <c r="F36" s="42" t="s">
        <v>40</v>
      </c>
      <c r="G36" s="131" t="s">
        <v>91</v>
      </c>
      <c r="H36" s="42">
        <v>30</v>
      </c>
      <c r="I36" s="42">
        <v>30</v>
      </c>
      <c r="J36" s="44">
        <v>25</v>
      </c>
      <c r="K36" s="154"/>
      <c r="L36" s="154"/>
      <c r="M36" s="154"/>
      <c r="N36" s="97">
        <v>66</v>
      </c>
      <c r="O36" s="97">
        <v>0</v>
      </c>
      <c r="BD36" s="37">
        <v>1044</v>
      </c>
      <c r="BE36" s="37">
        <v>1030</v>
      </c>
    </row>
    <row r="37" spans="1:57" ht="15" customHeight="1" thickBot="1" x14ac:dyDescent="0.25">
      <c r="B37" s="38"/>
      <c r="C37" s="40"/>
      <c r="D37" s="110">
        <v>383</v>
      </c>
      <c r="E37" s="41" t="s">
        <v>89</v>
      </c>
      <c r="F37" s="42" t="s">
        <v>40</v>
      </c>
      <c r="G37" s="131" t="s">
        <v>91</v>
      </c>
      <c r="H37" s="42">
        <v>25</v>
      </c>
      <c r="I37" s="42">
        <v>25</v>
      </c>
      <c r="J37" s="44">
        <v>30</v>
      </c>
      <c r="K37" s="154"/>
      <c r="L37" s="154"/>
      <c r="M37" s="154"/>
      <c r="N37" s="96"/>
      <c r="O37" s="39"/>
      <c r="BD37" s="37">
        <v>1045</v>
      </c>
      <c r="BE37" s="37">
        <v>1031</v>
      </c>
    </row>
    <row r="38" spans="1:57" ht="15" customHeight="1" x14ac:dyDescent="0.2">
      <c r="B38" s="29"/>
      <c r="C38" s="31"/>
      <c r="D38" s="108">
        <v>330</v>
      </c>
      <c r="E38" s="32" t="s">
        <v>81</v>
      </c>
      <c r="F38" s="33" t="s">
        <v>40</v>
      </c>
      <c r="G38" s="130" t="s">
        <v>91</v>
      </c>
      <c r="H38" s="33">
        <v>18</v>
      </c>
      <c r="I38" s="33">
        <v>18</v>
      </c>
      <c r="J38" s="35">
        <v>18</v>
      </c>
      <c r="K38" s="153"/>
      <c r="L38" s="153"/>
      <c r="M38" s="153"/>
      <c r="N38" s="95"/>
      <c r="O38" s="30"/>
      <c r="BD38" s="37">
        <v>1048</v>
      </c>
      <c r="BE38" s="37">
        <v>1032</v>
      </c>
    </row>
    <row r="39" spans="1:57" ht="15" customHeight="1" x14ac:dyDescent="0.2">
      <c r="B39" s="38"/>
      <c r="C39" s="40"/>
      <c r="D39" s="109">
        <v>331</v>
      </c>
      <c r="E39" s="41" t="s">
        <v>83</v>
      </c>
      <c r="F39" s="42" t="s">
        <v>40</v>
      </c>
      <c r="G39" s="131" t="s">
        <v>91</v>
      </c>
      <c r="H39" s="42">
        <v>19</v>
      </c>
      <c r="I39" s="42">
        <v>19</v>
      </c>
      <c r="J39" s="44">
        <v>19</v>
      </c>
      <c r="K39" s="154"/>
      <c r="L39" s="154"/>
      <c r="M39" s="154"/>
      <c r="N39" s="96"/>
      <c r="O39" s="39"/>
      <c r="BD39" s="37">
        <v>1049</v>
      </c>
      <c r="BE39" s="37">
        <v>1033</v>
      </c>
    </row>
    <row r="40" spans="1:57" ht="15" customHeight="1" x14ac:dyDescent="0.2">
      <c r="A40" s="86">
        <v>1</v>
      </c>
      <c r="B40" s="86">
        <v>6</v>
      </c>
      <c r="C40" s="40" t="s">
        <v>82</v>
      </c>
      <c r="D40" s="109">
        <v>332</v>
      </c>
      <c r="E40" s="41" t="s">
        <v>84</v>
      </c>
      <c r="F40" s="42" t="s">
        <v>40</v>
      </c>
      <c r="G40" s="131" t="s">
        <v>91</v>
      </c>
      <c r="H40" s="42">
        <v>26</v>
      </c>
      <c r="I40" s="42">
        <v>26</v>
      </c>
      <c r="J40" s="44">
        <v>26</v>
      </c>
      <c r="K40" s="154"/>
      <c r="L40" s="154"/>
      <c r="M40" s="154"/>
      <c r="N40" s="97">
        <v>63</v>
      </c>
      <c r="O40" s="97">
        <v>0</v>
      </c>
      <c r="BD40" s="37">
        <v>1050</v>
      </c>
      <c r="BE40" s="37">
        <v>1034</v>
      </c>
    </row>
    <row r="41" spans="1:57" ht="15" customHeight="1" thickBot="1" x14ac:dyDescent="0.25">
      <c r="B41" s="38"/>
      <c r="C41" s="40"/>
      <c r="D41" s="110">
        <v>333</v>
      </c>
      <c r="E41" s="41" t="s">
        <v>85</v>
      </c>
      <c r="F41" s="42" t="s">
        <v>40</v>
      </c>
      <c r="G41" s="131" t="s">
        <v>93</v>
      </c>
      <c r="H41" s="42" t="s">
        <v>94</v>
      </c>
      <c r="I41" s="42" t="s">
        <v>94</v>
      </c>
      <c r="J41" s="44" t="s">
        <v>94</v>
      </c>
      <c r="K41" s="154"/>
      <c r="L41" s="154"/>
      <c r="M41" s="154"/>
      <c r="N41" s="96"/>
      <c r="O41" s="39"/>
      <c r="BD41" s="37">
        <v>1051</v>
      </c>
      <c r="BE41" s="37">
        <v>1035</v>
      </c>
    </row>
    <row r="42" spans="1:57" ht="15" customHeight="1" x14ac:dyDescent="0.2">
      <c r="B42" s="29"/>
      <c r="C42" s="31"/>
      <c r="D42" s="116"/>
      <c r="E42" s="32" t="s">
        <v>93</v>
      </c>
      <c r="F42" s="33" t="s">
        <v>93</v>
      </c>
      <c r="G42" s="130" t="s">
        <v>93</v>
      </c>
      <c r="H42" s="33" t="s">
        <v>94</v>
      </c>
      <c r="I42" s="33" t="s">
        <v>94</v>
      </c>
      <c r="J42" s="35" t="s">
        <v>94</v>
      </c>
      <c r="K42" s="153"/>
      <c r="L42" s="153"/>
      <c r="M42" s="153"/>
      <c r="N42" s="95"/>
      <c r="O42" s="30"/>
      <c r="BD42" s="37">
        <v>1054</v>
      </c>
      <c r="BE42" s="37">
        <v>1036</v>
      </c>
    </row>
    <row r="43" spans="1:57" ht="15" customHeight="1" x14ac:dyDescent="0.2">
      <c r="B43" s="38"/>
      <c r="C43" s="40"/>
      <c r="D43" s="116"/>
      <c r="E43" s="41" t="s">
        <v>93</v>
      </c>
      <c r="F43" s="42" t="s">
        <v>93</v>
      </c>
      <c r="G43" s="131" t="s">
        <v>93</v>
      </c>
      <c r="H43" s="42" t="s">
        <v>94</v>
      </c>
      <c r="I43" s="42" t="s">
        <v>94</v>
      </c>
      <c r="J43" s="44" t="s">
        <v>94</v>
      </c>
      <c r="K43" s="154"/>
      <c r="L43" s="154"/>
      <c r="M43" s="154"/>
      <c r="N43" s="96"/>
      <c r="O43" s="39"/>
      <c r="BD43" s="37">
        <v>1055</v>
      </c>
      <c r="BE43" s="37">
        <v>1037</v>
      </c>
    </row>
    <row r="44" spans="1:57" ht="15" customHeight="1" x14ac:dyDescent="0.2">
      <c r="A44" s="86" t="s">
        <v>93</v>
      </c>
      <c r="B44" s="86" t="s">
        <v>93</v>
      </c>
      <c r="C44" s="40" t="s">
        <v>93</v>
      </c>
      <c r="D44" s="116"/>
      <c r="E44" s="41" t="s">
        <v>93</v>
      </c>
      <c r="F44" s="42" t="s">
        <v>93</v>
      </c>
      <c r="G44" s="131" t="s">
        <v>93</v>
      </c>
      <c r="H44" s="42" t="s">
        <v>94</v>
      </c>
      <c r="I44" s="42" t="s">
        <v>94</v>
      </c>
      <c r="J44" s="44" t="s">
        <v>94</v>
      </c>
      <c r="K44" s="154"/>
      <c r="L44" s="154"/>
      <c r="M44" s="154"/>
      <c r="N44" s="97" t="s">
        <v>95</v>
      </c>
      <c r="O44" s="97" t="s">
        <v>93</v>
      </c>
      <c r="BD44" s="37">
        <v>1056</v>
      </c>
      <c r="BE44" s="37">
        <v>1038</v>
      </c>
    </row>
    <row r="45" spans="1:57" ht="15" customHeight="1" x14ac:dyDescent="0.2">
      <c r="B45" s="38"/>
      <c r="C45" s="40"/>
      <c r="D45" s="116"/>
      <c r="E45" s="41" t="s">
        <v>93</v>
      </c>
      <c r="F45" s="42" t="s">
        <v>93</v>
      </c>
      <c r="G45" s="131" t="s">
        <v>93</v>
      </c>
      <c r="H45" s="42" t="s">
        <v>94</v>
      </c>
      <c r="I45" s="42" t="s">
        <v>94</v>
      </c>
      <c r="J45" s="44" t="s">
        <v>94</v>
      </c>
      <c r="K45" s="154"/>
      <c r="L45" s="154"/>
      <c r="M45" s="154"/>
      <c r="N45" s="96"/>
      <c r="O45" s="39"/>
      <c r="BD45" s="37">
        <v>1057</v>
      </c>
      <c r="BE45" s="37">
        <v>1039</v>
      </c>
    </row>
    <row r="46" spans="1:57" ht="15" customHeight="1" x14ac:dyDescent="0.2">
      <c r="B46" s="29"/>
      <c r="C46" s="31"/>
      <c r="D46" s="116"/>
      <c r="E46" s="32" t="s">
        <v>93</v>
      </c>
      <c r="F46" s="33" t="s">
        <v>93</v>
      </c>
      <c r="G46" s="130" t="s">
        <v>93</v>
      </c>
      <c r="H46" s="33" t="s">
        <v>94</v>
      </c>
      <c r="I46" s="33" t="s">
        <v>94</v>
      </c>
      <c r="J46" s="35" t="s">
        <v>94</v>
      </c>
      <c r="K46" s="153"/>
      <c r="L46" s="153"/>
      <c r="M46" s="153"/>
      <c r="N46" s="95"/>
      <c r="O46" s="30"/>
      <c r="BD46" s="37">
        <v>1060</v>
      </c>
      <c r="BE46" s="37">
        <v>1040</v>
      </c>
    </row>
    <row r="47" spans="1:57" ht="15" customHeight="1" x14ac:dyDescent="0.2">
      <c r="B47" s="38"/>
      <c r="C47" s="40"/>
      <c r="D47" s="116"/>
      <c r="E47" s="41" t="s">
        <v>93</v>
      </c>
      <c r="F47" s="42" t="s">
        <v>93</v>
      </c>
      <c r="G47" s="131" t="s">
        <v>93</v>
      </c>
      <c r="H47" s="42" t="s">
        <v>94</v>
      </c>
      <c r="I47" s="42" t="s">
        <v>94</v>
      </c>
      <c r="J47" s="44" t="s">
        <v>94</v>
      </c>
      <c r="K47" s="154"/>
      <c r="L47" s="154"/>
      <c r="M47" s="154"/>
      <c r="N47" s="96"/>
      <c r="O47" s="39"/>
      <c r="BD47" s="37">
        <v>1061</v>
      </c>
      <c r="BE47" s="37">
        <v>1041</v>
      </c>
    </row>
    <row r="48" spans="1:57" ht="15" customHeight="1" x14ac:dyDescent="0.2">
      <c r="A48" s="86" t="s">
        <v>93</v>
      </c>
      <c r="B48" s="86" t="s">
        <v>93</v>
      </c>
      <c r="C48" s="40" t="s">
        <v>93</v>
      </c>
      <c r="D48" s="116"/>
      <c r="E48" s="41" t="s">
        <v>93</v>
      </c>
      <c r="F48" s="42" t="s">
        <v>93</v>
      </c>
      <c r="G48" s="131" t="s">
        <v>93</v>
      </c>
      <c r="H48" s="42" t="s">
        <v>94</v>
      </c>
      <c r="I48" s="42" t="s">
        <v>94</v>
      </c>
      <c r="J48" s="44" t="s">
        <v>94</v>
      </c>
      <c r="K48" s="154"/>
      <c r="L48" s="154"/>
      <c r="M48" s="154"/>
      <c r="N48" s="97" t="s">
        <v>95</v>
      </c>
      <c r="O48" s="97" t="s">
        <v>93</v>
      </c>
      <c r="BD48" s="37">
        <v>1062</v>
      </c>
      <c r="BE48" s="37">
        <v>1042</v>
      </c>
    </row>
    <row r="49" spans="1:57" ht="15" customHeight="1" x14ac:dyDescent="0.2">
      <c r="B49" s="38"/>
      <c r="C49" s="40"/>
      <c r="D49" s="116"/>
      <c r="E49" s="41" t="s">
        <v>93</v>
      </c>
      <c r="F49" s="42" t="s">
        <v>93</v>
      </c>
      <c r="G49" s="131" t="s">
        <v>93</v>
      </c>
      <c r="H49" s="42" t="s">
        <v>94</v>
      </c>
      <c r="I49" s="42" t="s">
        <v>94</v>
      </c>
      <c r="J49" s="44" t="s">
        <v>94</v>
      </c>
      <c r="K49" s="154"/>
      <c r="L49" s="154"/>
      <c r="M49" s="154"/>
      <c r="N49" s="96"/>
      <c r="O49" s="39"/>
      <c r="BD49" s="37">
        <v>1063</v>
      </c>
      <c r="BE49" s="37">
        <v>1043</v>
      </c>
    </row>
    <row r="50" spans="1:57" ht="15" customHeight="1" x14ac:dyDescent="0.2">
      <c r="B50" s="29"/>
      <c r="C50" s="31"/>
      <c r="D50" s="116"/>
      <c r="E50" s="32" t="s">
        <v>93</v>
      </c>
      <c r="F50" s="33" t="s">
        <v>93</v>
      </c>
      <c r="G50" s="130" t="s">
        <v>93</v>
      </c>
      <c r="H50" s="33" t="s">
        <v>94</v>
      </c>
      <c r="I50" s="33" t="s">
        <v>94</v>
      </c>
      <c r="J50" s="35" t="s">
        <v>94</v>
      </c>
      <c r="K50" s="153"/>
      <c r="L50" s="153"/>
      <c r="M50" s="153"/>
      <c r="N50" s="95"/>
      <c r="O50" s="30"/>
      <c r="BD50" s="37">
        <v>1066</v>
      </c>
      <c r="BE50" s="37">
        <v>1044</v>
      </c>
    </row>
    <row r="51" spans="1:57" ht="15" customHeight="1" x14ac:dyDescent="0.2">
      <c r="B51" s="38"/>
      <c r="C51" s="40"/>
      <c r="D51" s="116"/>
      <c r="E51" s="41" t="s">
        <v>93</v>
      </c>
      <c r="F51" s="42" t="s">
        <v>93</v>
      </c>
      <c r="G51" s="131" t="s">
        <v>93</v>
      </c>
      <c r="H51" s="42" t="s">
        <v>94</v>
      </c>
      <c r="I51" s="42" t="s">
        <v>94</v>
      </c>
      <c r="J51" s="44" t="s">
        <v>94</v>
      </c>
      <c r="K51" s="154"/>
      <c r="L51" s="154"/>
      <c r="M51" s="154"/>
      <c r="N51" s="96"/>
      <c r="O51" s="39"/>
      <c r="BD51" s="37">
        <v>1067</v>
      </c>
      <c r="BE51" s="37">
        <v>1045</v>
      </c>
    </row>
    <row r="52" spans="1:57" ht="15" customHeight="1" x14ac:dyDescent="0.2">
      <c r="A52" s="86" t="s">
        <v>93</v>
      </c>
      <c r="B52" s="86" t="s">
        <v>93</v>
      </c>
      <c r="C52" s="40" t="s">
        <v>93</v>
      </c>
      <c r="D52" s="116"/>
      <c r="E52" s="41" t="s">
        <v>93</v>
      </c>
      <c r="F52" s="42" t="s">
        <v>93</v>
      </c>
      <c r="G52" s="131" t="s">
        <v>93</v>
      </c>
      <c r="H52" s="42" t="s">
        <v>94</v>
      </c>
      <c r="I52" s="42" t="s">
        <v>94</v>
      </c>
      <c r="J52" s="44" t="s">
        <v>94</v>
      </c>
      <c r="K52" s="154"/>
      <c r="L52" s="154"/>
      <c r="M52" s="154"/>
      <c r="N52" s="97" t="s">
        <v>95</v>
      </c>
      <c r="O52" s="97" t="s">
        <v>93</v>
      </c>
      <c r="BD52" s="37">
        <v>1068</v>
      </c>
      <c r="BE52" s="37">
        <v>1046</v>
      </c>
    </row>
    <row r="53" spans="1:57" ht="15" customHeight="1" x14ac:dyDescent="0.2">
      <c r="B53" s="38"/>
      <c r="C53" s="40"/>
      <c r="D53" s="116"/>
      <c r="E53" s="41" t="s">
        <v>93</v>
      </c>
      <c r="F53" s="42" t="s">
        <v>93</v>
      </c>
      <c r="G53" s="131" t="s">
        <v>93</v>
      </c>
      <c r="H53" s="42" t="s">
        <v>94</v>
      </c>
      <c r="I53" s="42" t="s">
        <v>94</v>
      </c>
      <c r="J53" s="44" t="s">
        <v>94</v>
      </c>
      <c r="K53" s="154"/>
      <c r="L53" s="154"/>
      <c r="M53" s="154"/>
      <c r="N53" s="96"/>
      <c r="O53" s="39"/>
      <c r="BD53" s="37">
        <v>1069</v>
      </c>
      <c r="BE53" s="37">
        <v>1047</v>
      </c>
    </row>
    <row r="54" spans="1:57" ht="15" customHeight="1" x14ac:dyDescent="0.2">
      <c r="B54" s="29"/>
      <c r="C54" s="31"/>
      <c r="D54" s="116"/>
      <c r="E54" s="32" t="s">
        <v>93</v>
      </c>
      <c r="F54" s="33" t="s">
        <v>93</v>
      </c>
      <c r="G54" s="130" t="s">
        <v>93</v>
      </c>
      <c r="H54" s="33" t="s">
        <v>94</v>
      </c>
      <c r="I54" s="33" t="s">
        <v>94</v>
      </c>
      <c r="J54" s="35" t="s">
        <v>94</v>
      </c>
      <c r="K54" s="153"/>
      <c r="L54" s="153"/>
      <c r="M54" s="153"/>
      <c r="N54" s="95"/>
      <c r="O54" s="30"/>
      <c r="BD54" s="37">
        <v>1072</v>
      </c>
      <c r="BE54" s="37">
        <v>1048</v>
      </c>
    </row>
    <row r="55" spans="1:57" ht="15" customHeight="1" x14ac:dyDescent="0.2">
      <c r="B55" s="38"/>
      <c r="C55" s="40"/>
      <c r="D55" s="116"/>
      <c r="E55" s="41" t="s">
        <v>93</v>
      </c>
      <c r="F55" s="42" t="s">
        <v>93</v>
      </c>
      <c r="G55" s="131" t="s">
        <v>93</v>
      </c>
      <c r="H55" s="42" t="s">
        <v>94</v>
      </c>
      <c r="I55" s="42" t="s">
        <v>94</v>
      </c>
      <c r="J55" s="44" t="s">
        <v>94</v>
      </c>
      <c r="K55" s="154"/>
      <c r="L55" s="154"/>
      <c r="M55" s="154"/>
      <c r="N55" s="96"/>
      <c r="O55" s="39"/>
      <c r="BD55" s="37">
        <v>1073</v>
      </c>
      <c r="BE55" s="37">
        <v>1049</v>
      </c>
    </row>
    <row r="56" spans="1:57" ht="15" customHeight="1" x14ac:dyDescent="0.2">
      <c r="A56" s="86" t="s">
        <v>93</v>
      </c>
      <c r="B56" s="86" t="s">
        <v>93</v>
      </c>
      <c r="C56" s="40" t="s">
        <v>93</v>
      </c>
      <c r="D56" s="116"/>
      <c r="E56" s="41" t="s">
        <v>93</v>
      </c>
      <c r="F56" s="42" t="s">
        <v>93</v>
      </c>
      <c r="G56" s="131" t="s">
        <v>93</v>
      </c>
      <c r="H56" s="42" t="s">
        <v>94</v>
      </c>
      <c r="I56" s="42" t="s">
        <v>94</v>
      </c>
      <c r="J56" s="44" t="s">
        <v>94</v>
      </c>
      <c r="K56" s="154"/>
      <c r="L56" s="154"/>
      <c r="M56" s="154"/>
      <c r="N56" s="97" t="s">
        <v>95</v>
      </c>
      <c r="O56" s="97" t="s">
        <v>93</v>
      </c>
      <c r="BD56" s="37">
        <v>1074</v>
      </c>
      <c r="BE56" s="37">
        <v>1050</v>
      </c>
    </row>
    <row r="57" spans="1:57" ht="15" customHeight="1" x14ac:dyDescent="0.2">
      <c r="B57" s="38"/>
      <c r="C57" s="40"/>
      <c r="D57" s="116"/>
      <c r="E57" s="41" t="s">
        <v>93</v>
      </c>
      <c r="F57" s="42" t="s">
        <v>93</v>
      </c>
      <c r="G57" s="131" t="s">
        <v>93</v>
      </c>
      <c r="H57" s="42" t="s">
        <v>94</v>
      </c>
      <c r="I57" s="42" t="s">
        <v>94</v>
      </c>
      <c r="J57" s="44" t="s">
        <v>94</v>
      </c>
      <c r="K57" s="154"/>
      <c r="L57" s="154"/>
      <c r="M57" s="154"/>
      <c r="N57" s="96"/>
      <c r="O57" s="39"/>
      <c r="BD57" s="37">
        <v>1075</v>
      </c>
      <c r="BE57" s="37">
        <v>1051</v>
      </c>
    </row>
    <row r="58" spans="1:57" ht="15" customHeight="1" x14ac:dyDescent="0.2">
      <c r="B58" s="29"/>
      <c r="C58" s="31"/>
      <c r="D58" s="116"/>
      <c r="E58" s="32" t="s">
        <v>93</v>
      </c>
      <c r="F58" s="33" t="s">
        <v>93</v>
      </c>
      <c r="G58" s="130" t="s">
        <v>93</v>
      </c>
      <c r="H58" s="33" t="s">
        <v>94</v>
      </c>
      <c r="I58" s="33" t="s">
        <v>94</v>
      </c>
      <c r="J58" s="35" t="s">
        <v>94</v>
      </c>
      <c r="K58" s="153"/>
      <c r="L58" s="153"/>
      <c r="M58" s="153"/>
      <c r="N58" s="95"/>
      <c r="O58" s="30"/>
      <c r="BD58" s="37">
        <v>1078</v>
      </c>
      <c r="BE58" s="37">
        <v>1052</v>
      </c>
    </row>
    <row r="59" spans="1:57" ht="15" customHeight="1" x14ac:dyDescent="0.2">
      <c r="B59" s="38"/>
      <c r="C59" s="40"/>
      <c r="D59" s="116"/>
      <c r="E59" s="41" t="s">
        <v>93</v>
      </c>
      <c r="F59" s="42" t="s">
        <v>93</v>
      </c>
      <c r="G59" s="131" t="s">
        <v>93</v>
      </c>
      <c r="H59" s="42" t="s">
        <v>94</v>
      </c>
      <c r="I59" s="42" t="s">
        <v>94</v>
      </c>
      <c r="J59" s="44" t="s">
        <v>94</v>
      </c>
      <c r="K59" s="154"/>
      <c r="L59" s="154"/>
      <c r="M59" s="154"/>
      <c r="N59" s="96"/>
      <c r="O59" s="39"/>
      <c r="BD59" s="37">
        <v>1079</v>
      </c>
      <c r="BE59" s="37">
        <v>1053</v>
      </c>
    </row>
    <row r="60" spans="1:57" ht="15" customHeight="1" x14ac:dyDescent="0.2">
      <c r="A60" s="86" t="s">
        <v>93</v>
      </c>
      <c r="B60" s="86" t="s">
        <v>93</v>
      </c>
      <c r="C60" s="40" t="s">
        <v>93</v>
      </c>
      <c r="D60" s="116"/>
      <c r="E60" s="41" t="s">
        <v>93</v>
      </c>
      <c r="F60" s="42" t="s">
        <v>93</v>
      </c>
      <c r="G60" s="131" t="s">
        <v>93</v>
      </c>
      <c r="H60" s="42" t="s">
        <v>94</v>
      </c>
      <c r="I60" s="42" t="s">
        <v>94</v>
      </c>
      <c r="J60" s="44" t="s">
        <v>94</v>
      </c>
      <c r="K60" s="154"/>
      <c r="L60" s="154"/>
      <c r="M60" s="154"/>
      <c r="N60" s="97" t="s">
        <v>95</v>
      </c>
      <c r="O60" s="97" t="s">
        <v>93</v>
      </c>
      <c r="BD60" s="37">
        <v>1080</v>
      </c>
      <c r="BE60" s="37">
        <v>1054</v>
      </c>
    </row>
    <row r="61" spans="1:57" ht="15" customHeight="1" x14ac:dyDescent="0.2">
      <c r="B61" s="38"/>
      <c r="C61" s="40"/>
      <c r="D61" s="116"/>
      <c r="E61" s="41" t="s">
        <v>93</v>
      </c>
      <c r="F61" s="42" t="s">
        <v>93</v>
      </c>
      <c r="G61" s="131" t="s">
        <v>93</v>
      </c>
      <c r="H61" s="42" t="s">
        <v>94</v>
      </c>
      <c r="I61" s="42" t="s">
        <v>94</v>
      </c>
      <c r="J61" s="44" t="s">
        <v>94</v>
      </c>
      <c r="K61" s="154"/>
      <c r="L61" s="154"/>
      <c r="M61" s="154"/>
      <c r="N61" s="96"/>
      <c r="O61" s="39"/>
      <c r="BD61" s="37">
        <v>1081</v>
      </c>
      <c r="BE61" s="37">
        <v>1055</v>
      </c>
    </row>
    <row r="62" spans="1:57" ht="15" customHeight="1" x14ac:dyDescent="0.2">
      <c r="B62" s="29"/>
      <c r="C62" s="31"/>
      <c r="D62" s="116"/>
      <c r="E62" s="32" t="s">
        <v>93</v>
      </c>
      <c r="F62" s="33" t="s">
        <v>93</v>
      </c>
      <c r="G62" s="130" t="s">
        <v>93</v>
      </c>
      <c r="H62" s="33" t="s">
        <v>94</v>
      </c>
      <c r="I62" s="33" t="s">
        <v>94</v>
      </c>
      <c r="J62" s="35" t="s">
        <v>94</v>
      </c>
      <c r="K62" s="153"/>
      <c r="L62" s="153"/>
      <c r="M62" s="153"/>
      <c r="N62" s="95"/>
      <c r="O62" s="30"/>
      <c r="BD62" s="37">
        <v>1084</v>
      </c>
      <c r="BE62" s="37">
        <v>1056</v>
      </c>
    </row>
    <row r="63" spans="1:57" ht="15" customHeight="1" x14ac:dyDescent="0.2">
      <c r="B63" s="38"/>
      <c r="C63" s="40"/>
      <c r="D63" s="116"/>
      <c r="E63" s="41" t="s">
        <v>93</v>
      </c>
      <c r="F63" s="42" t="s">
        <v>93</v>
      </c>
      <c r="G63" s="131" t="s">
        <v>93</v>
      </c>
      <c r="H63" s="42" t="s">
        <v>94</v>
      </c>
      <c r="I63" s="42" t="s">
        <v>94</v>
      </c>
      <c r="J63" s="44" t="s">
        <v>94</v>
      </c>
      <c r="K63" s="154"/>
      <c r="L63" s="154"/>
      <c r="M63" s="154"/>
      <c r="N63" s="96"/>
      <c r="O63" s="39"/>
      <c r="BD63" s="37">
        <v>1085</v>
      </c>
      <c r="BE63" s="37">
        <v>1057</v>
      </c>
    </row>
    <row r="64" spans="1:57" ht="15" customHeight="1" x14ac:dyDescent="0.2">
      <c r="A64" s="86" t="s">
        <v>93</v>
      </c>
      <c r="B64" s="86" t="s">
        <v>93</v>
      </c>
      <c r="C64" s="40" t="s">
        <v>93</v>
      </c>
      <c r="D64" s="116"/>
      <c r="E64" s="41" t="s">
        <v>93</v>
      </c>
      <c r="F64" s="42" t="s">
        <v>93</v>
      </c>
      <c r="G64" s="131" t="s">
        <v>93</v>
      </c>
      <c r="H64" s="42" t="s">
        <v>94</v>
      </c>
      <c r="I64" s="42" t="s">
        <v>94</v>
      </c>
      <c r="J64" s="44" t="s">
        <v>94</v>
      </c>
      <c r="K64" s="154"/>
      <c r="L64" s="154"/>
      <c r="M64" s="154"/>
      <c r="N64" s="97" t="s">
        <v>95</v>
      </c>
      <c r="O64" s="97" t="s">
        <v>93</v>
      </c>
      <c r="BD64" s="37">
        <v>1086</v>
      </c>
      <c r="BE64" s="37">
        <v>1058</v>
      </c>
    </row>
    <row r="65" spans="1:57" ht="15" customHeight="1" x14ac:dyDescent="0.2">
      <c r="B65" s="38"/>
      <c r="C65" s="40"/>
      <c r="D65" s="116"/>
      <c r="E65" s="41" t="s">
        <v>93</v>
      </c>
      <c r="F65" s="42" t="s">
        <v>93</v>
      </c>
      <c r="G65" s="131" t="s">
        <v>93</v>
      </c>
      <c r="H65" s="42" t="s">
        <v>94</v>
      </c>
      <c r="I65" s="42" t="s">
        <v>94</v>
      </c>
      <c r="J65" s="44" t="s">
        <v>94</v>
      </c>
      <c r="K65" s="154"/>
      <c r="L65" s="154"/>
      <c r="M65" s="154"/>
      <c r="N65" s="96"/>
      <c r="O65" s="39"/>
      <c r="BD65" s="37">
        <v>1087</v>
      </c>
      <c r="BE65" s="37">
        <v>1059</v>
      </c>
    </row>
    <row r="66" spans="1:57" ht="15" customHeight="1" x14ac:dyDescent="0.2">
      <c r="B66" s="29"/>
      <c r="C66" s="31"/>
      <c r="D66" s="116"/>
      <c r="E66" s="32" t="s">
        <v>93</v>
      </c>
      <c r="F66" s="33" t="s">
        <v>93</v>
      </c>
      <c r="G66" s="130" t="s">
        <v>93</v>
      </c>
      <c r="H66" s="33" t="s">
        <v>94</v>
      </c>
      <c r="I66" s="33" t="s">
        <v>94</v>
      </c>
      <c r="J66" s="35" t="s">
        <v>94</v>
      </c>
      <c r="K66" s="153"/>
      <c r="L66" s="153"/>
      <c r="M66" s="153"/>
      <c r="N66" s="95"/>
      <c r="O66" s="30"/>
      <c r="BD66" s="37">
        <v>1090</v>
      </c>
      <c r="BE66" s="37">
        <v>1060</v>
      </c>
    </row>
    <row r="67" spans="1:57" ht="15" customHeight="1" x14ac:dyDescent="0.2">
      <c r="B67" s="38"/>
      <c r="C67" s="40"/>
      <c r="D67" s="116"/>
      <c r="E67" s="41" t="s">
        <v>93</v>
      </c>
      <c r="F67" s="42" t="s">
        <v>93</v>
      </c>
      <c r="G67" s="131" t="s">
        <v>93</v>
      </c>
      <c r="H67" s="42" t="s">
        <v>94</v>
      </c>
      <c r="I67" s="42" t="s">
        <v>94</v>
      </c>
      <c r="J67" s="44" t="s">
        <v>94</v>
      </c>
      <c r="K67" s="154"/>
      <c r="L67" s="154"/>
      <c r="M67" s="154"/>
      <c r="N67" s="96"/>
      <c r="O67" s="39"/>
      <c r="BD67" s="37">
        <v>1091</v>
      </c>
      <c r="BE67" s="37">
        <v>1061</v>
      </c>
    </row>
    <row r="68" spans="1:57" ht="15" customHeight="1" x14ac:dyDescent="0.2">
      <c r="A68" s="86" t="s">
        <v>93</v>
      </c>
      <c r="B68" s="86" t="s">
        <v>93</v>
      </c>
      <c r="C68" s="40" t="s">
        <v>93</v>
      </c>
      <c r="D68" s="116"/>
      <c r="E68" s="41" t="s">
        <v>93</v>
      </c>
      <c r="F68" s="42" t="s">
        <v>93</v>
      </c>
      <c r="G68" s="131" t="s">
        <v>93</v>
      </c>
      <c r="H68" s="42" t="s">
        <v>94</v>
      </c>
      <c r="I68" s="42" t="s">
        <v>94</v>
      </c>
      <c r="J68" s="44" t="s">
        <v>94</v>
      </c>
      <c r="K68" s="154"/>
      <c r="L68" s="154"/>
      <c r="M68" s="154"/>
      <c r="N68" s="97" t="s">
        <v>95</v>
      </c>
      <c r="O68" s="97" t="s">
        <v>93</v>
      </c>
      <c r="BD68" s="37">
        <v>1092</v>
      </c>
      <c r="BE68" s="37">
        <v>1062</v>
      </c>
    </row>
    <row r="69" spans="1:57" ht="15" customHeight="1" x14ac:dyDescent="0.2">
      <c r="B69" s="38"/>
      <c r="C69" s="40"/>
      <c r="D69" s="116"/>
      <c r="E69" s="41" t="s">
        <v>93</v>
      </c>
      <c r="F69" s="42" t="s">
        <v>93</v>
      </c>
      <c r="G69" s="131" t="s">
        <v>93</v>
      </c>
      <c r="H69" s="42" t="s">
        <v>94</v>
      </c>
      <c r="I69" s="42" t="s">
        <v>94</v>
      </c>
      <c r="J69" s="44" t="s">
        <v>94</v>
      </c>
      <c r="K69" s="154"/>
      <c r="L69" s="154"/>
      <c r="M69" s="154"/>
      <c r="N69" s="96"/>
      <c r="O69" s="39"/>
      <c r="BD69" s="37">
        <v>1093</v>
      </c>
      <c r="BE69" s="37">
        <v>1063</v>
      </c>
    </row>
    <row r="70" spans="1:57" ht="15" customHeight="1" x14ac:dyDescent="0.2">
      <c r="B70" s="29"/>
      <c r="C70" s="31"/>
      <c r="D70" s="116"/>
      <c r="E70" s="32" t="s">
        <v>93</v>
      </c>
      <c r="F70" s="33" t="s">
        <v>93</v>
      </c>
      <c r="G70" s="130" t="s">
        <v>93</v>
      </c>
      <c r="H70" s="33" t="s">
        <v>94</v>
      </c>
      <c r="I70" s="33" t="s">
        <v>94</v>
      </c>
      <c r="J70" s="35" t="s">
        <v>94</v>
      </c>
      <c r="K70" s="153"/>
      <c r="L70" s="153"/>
      <c r="M70" s="153"/>
      <c r="N70" s="95"/>
      <c r="O70" s="30"/>
      <c r="BD70" s="37">
        <v>1096</v>
      </c>
      <c r="BE70" s="37">
        <v>1064</v>
      </c>
    </row>
    <row r="71" spans="1:57" ht="15" customHeight="1" x14ac:dyDescent="0.2">
      <c r="B71" s="38"/>
      <c r="C71" s="40"/>
      <c r="D71" s="116"/>
      <c r="E71" s="41" t="s">
        <v>93</v>
      </c>
      <c r="F71" s="42" t="s">
        <v>93</v>
      </c>
      <c r="G71" s="131" t="s">
        <v>93</v>
      </c>
      <c r="H71" s="42" t="s">
        <v>94</v>
      </c>
      <c r="I71" s="42" t="s">
        <v>94</v>
      </c>
      <c r="J71" s="44" t="s">
        <v>94</v>
      </c>
      <c r="K71" s="154"/>
      <c r="L71" s="154"/>
      <c r="M71" s="154"/>
      <c r="N71" s="96"/>
      <c r="O71" s="39"/>
      <c r="BD71" s="37">
        <v>1097</v>
      </c>
      <c r="BE71" s="37">
        <v>1065</v>
      </c>
    </row>
    <row r="72" spans="1:57" ht="15" customHeight="1" x14ac:dyDescent="0.2">
      <c r="A72" s="86" t="s">
        <v>93</v>
      </c>
      <c r="B72" s="86" t="s">
        <v>93</v>
      </c>
      <c r="C72" s="40" t="s">
        <v>93</v>
      </c>
      <c r="D72" s="116"/>
      <c r="E72" s="41" t="s">
        <v>93</v>
      </c>
      <c r="F72" s="42" t="s">
        <v>93</v>
      </c>
      <c r="G72" s="131" t="s">
        <v>93</v>
      </c>
      <c r="H72" s="42" t="s">
        <v>94</v>
      </c>
      <c r="I72" s="42" t="s">
        <v>94</v>
      </c>
      <c r="J72" s="44" t="s">
        <v>94</v>
      </c>
      <c r="K72" s="154"/>
      <c r="L72" s="154"/>
      <c r="M72" s="154"/>
      <c r="N72" s="97" t="s">
        <v>95</v>
      </c>
      <c r="O72" s="97" t="s">
        <v>93</v>
      </c>
      <c r="BD72" s="37">
        <v>1098</v>
      </c>
      <c r="BE72" s="37">
        <v>1066</v>
      </c>
    </row>
    <row r="73" spans="1:57" ht="15" customHeight="1" x14ac:dyDescent="0.2">
      <c r="B73" s="38"/>
      <c r="C73" s="40"/>
      <c r="D73" s="116"/>
      <c r="E73" s="41" t="s">
        <v>93</v>
      </c>
      <c r="F73" s="42" t="s">
        <v>93</v>
      </c>
      <c r="G73" s="131" t="s">
        <v>93</v>
      </c>
      <c r="H73" s="42" t="s">
        <v>94</v>
      </c>
      <c r="I73" s="42" t="s">
        <v>94</v>
      </c>
      <c r="J73" s="44" t="s">
        <v>94</v>
      </c>
      <c r="K73" s="154"/>
      <c r="L73" s="154"/>
      <c r="M73" s="154"/>
      <c r="N73" s="96"/>
      <c r="O73" s="39"/>
      <c r="BD73" s="37">
        <v>1099</v>
      </c>
      <c r="BE73" s="37">
        <v>1067</v>
      </c>
    </row>
    <row r="74" spans="1:57" ht="15" customHeight="1" x14ac:dyDescent="0.2">
      <c r="B74" s="29"/>
      <c r="C74" s="31"/>
      <c r="D74" s="116"/>
      <c r="E74" s="32" t="s">
        <v>93</v>
      </c>
      <c r="F74" s="33" t="s">
        <v>93</v>
      </c>
      <c r="G74" s="130" t="s">
        <v>93</v>
      </c>
      <c r="H74" s="33" t="s">
        <v>94</v>
      </c>
      <c r="I74" s="33" t="s">
        <v>94</v>
      </c>
      <c r="J74" s="35" t="s">
        <v>94</v>
      </c>
      <c r="K74" s="153"/>
      <c r="L74" s="153"/>
      <c r="M74" s="153"/>
      <c r="N74" s="95"/>
      <c r="O74" s="30"/>
      <c r="BD74" s="37">
        <v>1102</v>
      </c>
      <c r="BE74" s="37">
        <v>1068</v>
      </c>
    </row>
    <row r="75" spans="1:57" ht="15" customHeight="1" x14ac:dyDescent="0.2">
      <c r="B75" s="38"/>
      <c r="C75" s="40"/>
      <c r="D75" s="116"/>
      <c r="E75" s="41" t="s">
        <v>93</v>
      </c>
      <c r="F75" s="42" t="s">
        <v>93</v>
      </c>
      <c r="G75" s="131" t="s">
        <v>93</v>
      </c>
      <c r="H75" s="42" t="s">
        <v>94</v>
      </c>
      <c r="I75" s="42" t="s">
        <v>94</v>
      </c>
      <c r="J75" s="44" t="s">
        <v>94</v>
      </c>
      <c r="K75" s="154"/>
      <c r="L75" s="154"/>
      <c r="M75" s="154"/>
      <c r="N75" s="96"/>
      <c r="O75" s="39"/>
      <c r="BD75" s="37">
        <v>1103</v>
      </c>
      <c r="BE75" s="37">
        <v>1069</v>
      </c>
    </row>
    <row r="76" spans="1:57" ht="15" customHeight="1" x14ac:dyDescent="0.2">
      <c r="A76" s="86" t="s">
        <v>93</v>
      </c>
      <c r="B76" s="86" t="s">
        <v>93</v>
      </c>
      <c r="C76" s="40" t="s">
        <v>93</v>
      </c>
      <c r="D76" s="116"/>
      <c r="E76" s="41" t="s">
        <v>93</v>
      </c>
      <c r="F76" s="42" t="s">
        <v>93</v>
      </c>
      <c r="G76" s="131" t="s">
        <v>93</v>
      </c>
      <c r="H76" s="42" t="s">
        <v>94</v>
      </c>
      <c r="I76" s="42" t="s">
        <v>94</v>
      </c>
      <c r="J76" s="44" t="s">
        <v>94</v>
      </c>
      <c r="K76" s="154"/>
      <c r="L76" s="154"/>
      <c r="M76" s="154"/>
      <c r="N76" s="97" t="s">
        <v>95</v>
      </c>
      <c r="O76" s="97" t="s">
        <v>93</v>
      </c>
      <c r="BD76" s="37">
        <v>1104</v>
      </c>
      <c r="BE76" s="37">
        <v>1070</v>
      </c>
    </row>
    <row r="77" spans="1:57" ht="15" customHeight="1" x14ac:dyDescent="0.2">
      <c r="B77" s="38"/>
      <c r="C77" s="40"/>
      <c r="D77" s="116"/>
      <c r="E77" s="41" t="s">
        <v>93</v>
      </c>
      <c r="F77" s="42" t="s">
        <v>93</v>
      </c>
      <c r="G77" s="131" t="s">
        <v>93</v>
      </c>
      <c r="H77" s="42" t="s">
        <v>94</v>
      </c>
      <c r="I77" s="42" t="s">
        <v>94</v>
      </c>
      <c r="J77" s="44" t="s">
        <v>94</v>
      </c>
      <c r="K77" s="154"/>
      <c r="L77" s="154"/>
      <c r="M77" s="154"/>
      <c r="N77" s="96"/>
      <c r="O77" s="39"/>
      <c r="BD77" s="37">
        <v>1105</v>
      </c>
      <c r="BE77" s="37">
        <v>1071</v>
      </c>
    </row>
    <row r="78" spans="1:57" ht="15" customHeight="1" x14ac:dyDescent="0.2">
      <c r="B78" s="29"/>
      <c r="C78" s="31"/>
      <c r="D78" s="116"/>
      <c r="E78" s="32" t="s">
        <v>93</v>
      </c>
      <c r="F78" s="33" t="s">
        <v>93</v>
      </c>
      <c r="G78" s="130" t="s">
        <v>93</v>
      </c>
      <c r="H78" s="33" t="s">
        <v>94</v>
      </c>
      <c r="I78" s="33" t="s">
        <v>94</v>
      </c>
      <c r="J78" s="35" t="s">
        <v>94</v>
      </c>
      <c r="K78" s="153"/>
      <c r="L78" s="153"/>
      <c r="M78" s="153"/>
      <c r="N78" s="95"/>
      <c r="O78" s="30"/>
      <c r="BD78" s="37">
        <v>1108</v>
      </c>
      <c r="BE78" s="37">
        <v>1072</v>
      </c>
    </row>
    <row r="79" spans="1:57" ht="15" customHeight="1" x14ac:dyDescent="0.2">
      <c r="B79" s="38"/>
      <c r="C79" s="40"/>
      <c r="D79" s="116"/>
      <c r="E79" s="41" t="s">
        <v>93</v>
      </c>
      <c r="F79" s="42" t="s">
        <v>93</v>
      </c>
      <c r="G79" s="131" t="s">
        <v>93</v>
      </c>
      <c r="H79" s="42" t="s">
        <v>94</v>
      </c>
      <c r="I79" s="42" t="s">
        <v>94</v>
      </c>
      <c r="J79" s="44" t="s">
        <v>94</v>
      </c>
      <c r="K79" s="154"/>
      <c r="L79" s="154"/>
      <c r="M79" s="154"/>
      <c r="N79" s="96"/>
      <c r="O79" s="39"/>
      <c r="BD79" s="37">
        <v>1109</v>
      </c>
      <c r="BE79" s="37">
        <v>1073</v>
      </c>
    </row>
    <row r="80" spans="1:57" ht="15" customHeight="1" x14ac:dyDescent="0.2">
      <c r="A80" s="86" t="s">
        <v>93</v>
      </c>
      <c r="B80" s="86" t="s">
        <v>93</v>
      </c>
      <c r="C80" s="40" t="s">
        <v>93</v>
      </c>
      <c r="D80" s="116"/>
      <c r="E80" s="41" t="s">
        <v>93</v>
      </c>
      <c r="F80" s="42" t="s">
        <v>93</v>
      </c>
      <c r="G80" s="131" t="s">
        <v>93</v>
      </c>
      <c r="H80" s="42" t="s">
        <v>94</v>
      </c>
      <c r="I80" s="42" t="s">
        <v>94</v>
      </c>
      <c r="J80" s="44" t="s">
        <v>94</v>
      </c>
      <c r="K80" s="154"/>
      <c r="L80" s="154"/>
      <c r="M80" s="154"/>
      <c r="N80" s="97" t="s">
        <v>95</v>
      </c>
      <c r="O80" s="97" t="s">
        <v>93</v>
      </c>
      <c r="BD80" s="37">
        <v>1110</v>
      </c>
      <c r="BE80" s="37">
        <v>1074</v>
      </c>
    </row>
    <row r="81" spans="1:57" ht="15" customHeight="1" x14ac:dyDescent="0.2">
      <c r="B81" s="38"/>
      <c r="C81" s="40"/>
      <c r="D81" s="116"/>
      <c r="E81" s="41" t="s">
        <v>93</v>
      </c>
      <c r="F81" s="42" t="s">
        <v>93</v>
      </c>
      <c r="G81" s="131" t="s">
        <v>93</v>
      </c>
      <c r="H81" s="42" t="s">
        <v>94</v>
      </c>
      <c r="I81" s="42" t="s">
        <v>94</v>
      </c>
      <c r="J81" s="44" t="s">
        <v>94</v>
      </c>
      <c r="K81" s="154"/>
      <c r="L81" s="154"/>
      <c r="M81" s="154"/>
      <c r="N81" s="96"/>
      <c r="O81" s="39"/>
      <c r="BD81" s="37">
        <v>1111</v>
      </c>
      <c r="BE81" s="37">
        <v>1075</v>
      </c>
    </row>
    <row r="82" spans="1:57" ht="15" customHeight="1" x14ac:dyDescent="0.2">
      <c r="B82" s="29"/>
      <c r="C82" s="31"/>
      <c r="D82" s="116"/>
      <c r="E82" s="32" t="s">
        <v>93</v>
      </c>
      <c r="F82" s="33" t="s">
        <v>93</v>
      </c>
      <c r="G82" s="130" t="s">
        <v>93</v>
      </c>
      <c r="H82" s="33" t="s">
        <v>94</v>
      </c>
      <c r="I82" s="33" t="s">
        <v>94</v>
      </c>
      <c r="J82" s="35" t="s">
        <v>94</v>
      </c>
      <c r="K82" s="153"/>
      <c r="L82" s="153"/>
      <c r="M82" s="153"/>
      <c r="N82" s="95"/>
      <c r="O82" s="30"/>
      <c r="BD82" s="37">
        <v>1114</v>
      </c>
      <c r="BE82" s="37">
        <v>1076</v>
      </c>
    </row>
    <row r="83" spans="1:57" ht="15" customHeight="1" x14ac:dyDescent="0.2">
      <c r="B83" s="38"/>
      <c r="C83" s="40"/>
      <c r="D83" s="116"/>
      <c r="E83" s="41" t="s">
        <v>93</v>
      </c>
      <c r="F83" s="42" t="s">
        <v>93</v>
      </c>
      <c r="G83" s="131" t="s">
        <v>93</v>
      </c>
      <c r="H83" s="42" t="s">
        <v>94</v>
      </c>
      <c r="I83" s="42" t="s">
        <v>94</v>
      </c>
      <c r="J83" s="44" t="s">
        <v>94</v>
      </c>
      <c r="K83" s="154"/>
      <c r="L83" s="154"/>
      <c r="M83" s="154"/>
      <c r="N83" s="96"/>
      <c r="O83" s="39"/>
      <c r="BD83" s="37">
        <v>1115</v>
      </c>
      <c r="BE83" s="37">
        <v>1077</v>
      </c>
    </row>
    <row r="84" spans="1:57" ht="15" customHeight="1" x14ac:dyDescent="0.2">
      <c r="A84" s="86" t="s">
        <v>93</v>
      </c>
      <c r="B84" s="86" t="s">
        <v>93</v>
      </c>
      <c r="C84" s="40" t="s">
        <v>93</v>
      </c>
      <c r="D84" s="116"/>
      <c r="E84" s="41" t="s">
        <v>93</v>
      </c>
      <c r="F84" s="42" t="s">
        <v>93</v>
      </c>
      <c r="G84" s="131" t="s">
        <v>93</v>
      </c>
      <c r="H84" s="42" t="s">
        <v>94</v>
      </c>
      <c r="I84" s="42" t="s">
        <v>94</v>
      </c>
      <c r="J84" s="44" t="s">
        <v>94</v>
      </c>
      <c r="K84" s="154"/>
      <c r="L84" s="154"/>
      <c r="M84" s="154"/>
      <c r="N84" s="97" t="s">
        <v>95</v>
      </c>
      <c r="O84" s="97" t="s">
        <v>93</v>
      </c>
      <c r="BD84" s="37">
        <v>1116</v>
      </c>
      <c r="BE84" s="37">
        <v>1078</v>
      </c>
    </row>
    <row r="85" spans="1:57" ht="15" customHeight="1" x14ac:dyDescent="0.2">
      <c r="B85" s="38"/>
      <c r="C85" s="40"/>
      <c r="D85" s="116"/>
      <c r="E85" s="41" t="s">
        <v>93</v>
      </c>
      <c r="F85" s="42" t="s">
        <v>93</v>
      </c>
      <c r="G85" s="131" t="s">
        <v>93</v>
      </c>
      <c r="H85" s="42" t="s">
        <v>94</v>
      </c>
      <c r="I85" s="42" t="s">
        <v>94</v>
      </c>
      <c r="J85" s="44" t="s">
        <v>94</v>
      </c>
      <c r="K85" s="154"/>
      <c r="L85" s="154"/>
      <c r="M85" s="154"/>
      <c r="N85" s="96"/>
      <c r="O85" s="39"/>
      <c r="BD85" s="37">
        <v>1117</v>
      </c>
      <c r="BE85" s="37">
        <v>1079</v>
      </c>
    </row>
    <row r="86" spans="1:57" ht="15" customHeight="1" x14ac:dyDescent="0.2">
      <c r="B86" s="29"/>
      <c r="C86" s="31"/>
      <c r="D86" s="116"/>
      <c r="E86" s="32" t="s">
        <v>93</v>
      </c>
      <c r="F86" s="33" t="s">
        <v>93</v>
      </c>
      <c r="G86" s="130" t="s">
        <v>93</v>
      </c>
      <c r="H86" s="33" t="s">
        <v>94</v>
      </c>
      <c r="I86" s="33" t="s">
        <v>94</v>
      </c>
      <c r="J86" s="35" t="s">
        <v>94</v>
      </c>
      <c r="K86" s="153"/>
      <c r="L86" s="153"/>
      <c r="M86" s="153"/>
      <c r="N86" s="95"/>
      <c r="O86" s="30"/>
      <c r="BD86" s="37">
        <v>1120</v>
      </c>
      <c r="BE86" s="37">
        <v>1080</v>
      </c>
    </row>
    <row r="87" spans="1:57" ht="15" customHeight="1" x14ac:dyDescent="0.2">
      <c r="B87" s="38"/>
      <c r="C87" s="40"/>
      <c r="D87" s="116"/>
      <c r="E87" s="41" t="s">
        <v>93</v>
      </c>
      <c r="F87" s="42" t="s">
        <v>93</v>
      </c>
      <c r="G87" s="131" t="s">
        <v>93</v>
      </c>
      <c r="H87" s="42" t="s">
        <v>94</v>
      </c>
      <c r="I87" s="42" t="s">
        <v>94</v>
      </c>
      <c r="J87" s="44" t="s">
        <v>94</v>
      </c>
      <c r="K87" s="154"/>
      <c r="L87" s="154"/>
      <c r="M87" s="154"/>
      <c r="N87" s="96"/>
      <c r="O87" s="39"/>
      <c r="BD87" s="37">
        <v>1121</v>
      </c>
      <c r="BE87" s="37">
        <v>1081</v>
      </c>
    </row>
    <row r="88" spans="1:57" ht="15" customHeight="1" x14ac:dyDescent="0.2">
      <c r="A88" s="86" t="s">
        <v>93</v>
      </c>
      <c r="B88" s="86" t="s">
        <v>93</v>
      </c>
      <c r="C88" s="40" t="s">
        <v>93</v>
      </c>
      <c r="D88" s="116"/>
      <c r="E88" s="41" t="s">
        <v>93</v>
      </c>
      <c r="F88" s="42" t="s">
        <v>93</v>
      </c>
      <c r="G88" s="131" t="s">
        <v>93</v>
      </c>
      <c r="H88" s="42" t="s">
        <v>94</v>
      </c>
      <c r="I88" s="42" t="s">
        <v>94</v>
      </c>
      <c r="J88" s="44" t="s">
        <v>94</v>
      </c>
      <c r="K88" s="154"/>
      <c r="L88" s="154"/>
      <c r="M88" s="154"/>
      <c r="N88" s="97" t="s">
        <v>95</v>
      </c>
      <c r="O88" s="97" t="s">
        <v>93</v>
      </c>
      <c r="BD88" s="37">
        <v>1122</v>
      </c>
      <c r="BE88" s="37">
        <v>1082</v>
      </c>
    </row>
    <row r="89" spans="1:57" ht="15" customHeight="1" x14ac:dyDescent="0.2">
      <c r="B89" s="38"/>
      <c r="C89" s="40"/>
      <c r="D89" s="116"/>
      <c r="E89" s="41" t="s">
        <v>93</v>
      </c>
      <c r="F89" s="42" t="s">
        <v>93</v>
      </c>
      <c r="G89" s="131" t="s">
        <v>93</v>
      </c>
      <c r="H89" s="42" t="s">
        <v>94</v>
      </c>
      <c r="I89" s="42" t="s">
        <v>94</v>
      </c>
      <c r="J89" s="44" t="s">
        <v>94</v>
      </c>
      <c r="K89" s="154"/>
      <c r="L89" s="154"/>
      <c r="M89" s="154"/>
      <c r="N89" s="96"/>
      <c r="O89" s="39"/>
      <c r="BD89" s="37">
        <v>1123</v>
      </c>
      <c r="BE89" s="37">
        <v>1083</v>
      </c>
    </row>
    <row r="90" spans="1:57" ht="15" customHeight="1" x14ac:dyDescent="0.2">
      <c r="B90" s="29"/>
      <c r="C90" s="31"/>
      <c r="D90" s="116"/>
      <c r="E90" s="32" t="s">
        <v>93</v>
      </c>
      <c r="F90" s="33" t="s">
        <v>93</v>
      </c>
      <c r="G90" s="130" t="s">
        <v>93</v>
      </c>
      <c r="H90" s="33" t="s">
        <v>94</v>
      </c>
      <c r="I90" s="33" t="s">
        <v>94</v>
      </c>
      <c r="J90" s="35" t="s">
        <v>94</v>
      </c>
      <c r="K90" s="153"/>
      <c r="L90" s="153"/>
      <c r="M90" s="153"/>
      <c r="N90" s="95"/>
      <c r="O90" s="30"/>
      <c r="BD90" s="37">
        <v>1126</v>
      </c>
      <c r="BE90" s="37">
        <v>1084</v>
      </c>
    </row>
    <row r="91" spans="1:57" ht="15" customHeight="1" x14ac:dyDescent="0.2">
      <c r="B91" s="38"/>
      <c r="C91" s="40"/>
      <c r="D91" s="116"/>
      <c r="E91" s="41" t="s">
        <v>93</v>
      </c>
      <c r="F91" s="42" t="s">
        <v>93</v>
      </c>
      <c r="G91" s="131" t="s">
        <v>93</v>
      </c>
      <c r="H91" s="42" t="s">
        <v>94</v>
      </c>
      <c r="I91" s="42" t="s">
        <v>94</v>
      </c>
      <c r="J91" s="44" t="s">
        <v>94</v>
      </c>
      <c r="K91" s="154"/>
      <c r="L91" s="154"/>
      <c r="M91" s="154"/>
      <c r="N91" s="96"/>
      <c r="O91" s="39"/>
      <c r="BD91" s="37">
        <v>1127</v>
      </c>
      <c r="BE91" s="37">
        <v>1085</v>
      </c>
    </row>
    <row r="92" spans="1:57" ht="15" customHeight="1" x14ac:dyDescent="0.2">
      <c r="A92" s="86" t="s">
        <v>93</v>
      </c>
      <c r="B92" s="86" t="s">
        <v>93</v>
      </c>
      <c r="C92" s="40" t="s">
        <v>93</v>
      </c>
      <c r="D92" s="116"/>
      <c r="E92" s="41" t="s">
        <v>93</v>
      </c>
      <c r="F92" s="42" t="s">
        <v>93</v>
      </c>
      <c r="G92" s="131" t="s">
        <v>93</v>
      </c>
      <c r="H92" s="42" t="s">
        <v>94</v>
      </c>
      <c r="I92" s="42" t="s">
        <v>94</v>
      </c>
      <c r="J92" s="44" t="s">
        <v>94</v>
      </c>
      <c r="K92" s="154"/>
      <c r="L92" s="154"/>
      <c r="M92" s="154"/>
      <c r="N92" s="97" t="s">
        <v>95</v>
      </c>
      <c r="O92" s="97" t="s">
        <v>93</v>
      </c>
      <c r="BD92" s="37">
        <v>1128</v>
      </c>
      <c r="BE92" s="37">
        <v>1086</v>
      </c>
    </row>
    <row r="93" spans="1:57" ht="15" customHeight="1" x14ac:dyDescent="0.2">
      <c r="B93" s="38"/>
      <c r="C93" s="40"/>
      <c r="D93" s="116"/>
      <c r="E93" s="41" t="s">
        <v>93</v>
      </c>
      <c r="F93" s="42" t="s">
        <v>93</v>
      </c>
      <c r="G93" s="131" t="s">
        <v>93</v>
      </c>
      <c r="H93" s="42" t="s">
        <v>94</v>
      </c>
      <c r="I93" s="42" t="s">
        <v>94</v>
      </c>
      <c r="J93" s="44" t="s">
        <v>94</v>
      </c>
      <c r="K93" s="154"/>
      <c r="L93" s="154"/>
      <c r="M93" s="154"/>
      <c r="N93" s="96"/>
      <c r="O93" s="39"/>
      <c r="BD93" s="37">
        <v>1129</v>
      </c>
      <c r="BE93" s="37">
        <v>1087</v>
      </c>
    </row>
    <row r="94" spans="1:57" ht="15" customHeight="1" x14ac:dyDescent="0.2">
      <c r="B94" s="29"/>
      <c r="C94" s="31"/>
      <c r="D94" s="116"/>
      <c r="E94" s="32" t="s">
        <v>93</v>
      </c>
      <c r="F94" s="33" t="s">
        <v>93</v>
      </c>
      <c r="G94" s="130" t="s">
        <v>93</v>
      </c>
      <c r="H94" s="33" t="s">
        <v>94</v>
      </c>
      <c r="I94" s="33" t="s">
        <v>94</v>
      </c>
      <c r="J94" s="35" t="s">
        <v>94</v>
      </c>
      <c r="K94" s="153"/>
      <c r="L94" s="153"/>
      <c r="M94" s="153"/>
      <c r="N94" s="95"/>
      <c r="O94" s="30"/>
      <c r="BD94" s="37">
        <v>1132</v>
      </c>
      <c r="BE94" s="37">
        <v>1088</v>
      </c>
    </row>
    <row r="95" spans="1:57" ht="15" customHeight="1" x14ac:dyDescent="0.2">
      <c r="B95" s="38"/>
      <c r="C95" s="40"/>
      <c r="D95" s="116"/>
      <c r="E95" s="41" t="s">
        <v>93</v>
      </c>
      <c r="F95" s="42" t="s">
        <v>93</v>
      </c>
      <c r="G95" s="131" t="s">
        <v>93</v>
      </c>
      <c r="H95" s="42" t="s">
        <v>94</v>
      </c>
      <c r="I95" s="42" t="s">
        <v>94</v>
      </c>
      <c r="J95" s="44" t="s">
        <v>94</v>
      </c>
      <c r="K95" s="154"/>
      <c r="L95" s="154"/>
      <c r="M95" s="154"/>
      <c r="N95" s="96"/>
      <c r="O95" s="39"/>
      <c r="BD95" s="37">
        <v>1133</v>
      </c>
      <c r="BE95" s="37">
        <v>1089</v>
      </c>
    </row>
    <row r="96" spans="1:57" ht="15" customHeight="1" x14ac:dyDescent="0.2">
      <c r="A96" s="86" t="s">
        <v>93</v>
      </c>
      <c r="B96" s="86" t="s">
        <v>93</v>
      </c>
      <c r="C96" s="40" t="s">
        <v>93</v>
      </c>
      <c r="D96" s="116"/>
      <c r="E96" s="41" t="s">
        <v>93</v>
      </c>
      <c r="F96" s="42" t="s">
        <v>93</v>
      </c>
      <c r="G96" s="131" t="s">
        <v>93</v>
      </c>
      <c r="H96" s="42" t="s">
        <v>94</v>
      </c>
      <c r="I96" s="42" t="s">
        <v>94</v>
      </c>
      <c r="J96" s="44" t="s">
        <v>94</v>
      </c>
      <c r="K96" s="154"/>
      <c r="L96" s="154"/>
      <c r="M96" s="154"/>
      <c r="N96" s="97" t="s">
        <v>95</v>
      </c>
      <c r="O96" s="97" t="s">
        <v>93</v>
      </c>
      <c r="BD96" s="37">
        <v>1134</v>
      </c>
      <c r="BE96" s="37">
        <v>1090</v>
      </c>
    </row>
    <row r="97" spans="1:57" ht="15" customHeight="1" x14ac:dyDescent="0.2">
      <c r="B97" s="38"/>
      <c r="C97" s="40"/>
      <c r="D97" s="116"/>
      <c r="E97" s="41" t="s">
        <v>93</v>
      </c>
      <c r="F97" s="42" t="s">
        <v>93</v>
      </c>
      <c r="G97" s="131" t="s">
        <v>93</v>
      </c>
      <c r="H97" s="42" t="s">
        <v>94</v>
      </c>
      <c r="I97" s="42" t="s">
        <v>94</v>
      </c>
      <c r="J97" s="44" t="s">
        <v>94</v>
      </c>
      <c r="K97" s="154"/>
      <c r="L97" s="154"/>
      <c r="M97" s="154"/>
      <c r="N97" s="96"/>
      <c r="O97" s="39"/>
      <c r="BD97" s="37">
        <v>1135</v>
      </c>
      <c r="BE97" s="37">
        <v>1091</v>
      </c>
    </row>
    <row r="98" spans="1:57" ht="15" customHeight="1" x14ac:dyDescent="0.2">
      <c r="B98" s="29"/>
      <c r="C98" s="31"/>
      <c r="D98" s="116"/>
      <c r="E98" s="32" t="s">
        <v>93</v>
      </c>
      <c r="F98" s="33" t="s">
        <v>93</v>
      </c>
      <c r="G98" s="130" t="s">
        <v>93</v>
      </c>
      <c r="H98" s="33" t="s">
        <v>94</v>
      </c>
      <c r="I98" s="33" t="s">
        <v>94</v>
      </c>
      <c r="J98" s="35" t="s">
        <v>94</v>
      </c>
      <c r="K98" s="153"/>
      <c r="L98" s="153"/>
      <c r="M98" s="153"/>
      <c r="N98" s="95"/>
      <c r="O98" s="30"/>
      <c r="BD98" s="37">
        <v>1138</v>
      </c>
      <c r="BE98" s="37">
        <v>1092</v>
      </c>
    </row>
    <row r="99" spans="1:57" ht="15" customHeight="1" x14ac:dyDescent="0.2">
      <c r="B99" s="38"/>
      <c r="C99" s="40"/>
      <c r="D99" s="116"/>
      <c r="E99" s="41" t="s">
        <v>93</v>
      </c>
      <c r="F99" s="42" t="s">
        <v>93</v>
      </c>
      <c r="G99" s="131" t="s">
        <v>93</v>
      </c>
      <c r="H99" s="42" t="s">
        <v>94</v>
      </c>
      <c r="I99" s="42" t="s">
        <v>94</v>
      </c>
      <c r="J99" s="44" t="s">
        <v>94</v>
      </c>
      <c r="K99" s="154"/>
      <c r="L99" s="154"/>
      <c r="M99" s="154"/>
      <c r="N99" s="96"/>
      <c r="O99" s="39"/>
      <c r="BD99" s="37">
        <v>1139</v>
      </c>
      <c r="BE99" s="37">
        <v>1093</v>
      </c>
    </row>
    <row r="100" spans="1:57" ht="15" customHeight="1" x14ac:dyDescent="0.2">
      <c r="A100" s="86" t="s">
        <v>93</v>
      </c>
      <c r="B100" s="86" t="s">
        <v>93</v>
      </c>
      <c r="C100" s="40" t="s">
        <v>93</v>
      </c>
      <c r="D100" s="116"/>
      <c r="E100" s="41" t="s">
        <v>93</v>
      </c>
      <c r="F100" s="42" t="s">
        <v>93</v>
      </c>
      <c r="G100" s="131" t="s">
        <v>93</v>
      </c>
      <c r="H100" s="42" t="s">
        <v>94</v>
      </c>
      <c r="I100" s="42" t="s">
        <v>94</v>
      </c>
      <c r="J100" s="44" t="s">
        <v>94</v>
      </c>
      <c r="K100" s="154"/>
      <c r="L100" s="154"/>
      <c r="M100" s="154"/>
      <c r="N100" s="97" t="s">
        <v>95</v>
      </c>
      <c r="O100" s="97" t="s">
        <v>93</v>
      </c>
      <c r="BD100" s="37">
        <v>1140</v>
      </c>
      <c r="BE100" s="37">
        <v>1094</v>
      </c>
    </row>
    <row r="101" spans="1:57" ht="15" customHeight="1" x14ac:dyDescent="0.2">
      <c r="B101" s="38"/>
      <c r="C101" s="40"/>
      <c r="D101" s="116"/>
      <c r="E101" s="41" t="s">
        <v>93</v>
      </c>
      <c r="F101" s="42" t="s">
        <v>93</v>
      </c>
      <c r="G101" s="131" t="s">
        <v>93</v>
      </c>
      <c r="H101" s="42" t="s">
        <v>94</v>
      </c>
      <c r="I101" s="42" t="s">
        <v>94</v>
      </c>
      <c r="J101" s="44" t="s">
        <v>94</v>
      </c>
      <c r="K101" s="154"/>
      <c r="L101" s="154"/>
      <c r="M101" s="154"/>
      <c r="N101" s="96"/>
      <c r="O101" s="39"/>
      <c r="BD101" s="37">
        <v>1141</v>
      </c>
      <c r="BE101" s="37">
        <v>1095</v>
      </c>
    </row>
    <row r="102" spans="1:57" ht="15" customHeight="1" x14ac:dyDescent="0.2">
      <c r="B102" s="29"/>
      <c r="C102" s="31"/>
      <c r="D102" s="116"/>
      <c r="E102" s="32" t="s">
        <v>93</v>
      </c>
      <c r="F102" s="33" t="s">
        <v>93</v>
      </c>
      <c r="G102" s="130" t="s">
        <v>93</v>
      </c>
      <c r="H102" s="33" t="s">
        <v>94</v>
      </c>
      <c r="I102" s="33" t="s">
        <v>94</v>
      </c>
      <c r="J102" s="35" t="s">
        <v>94</v>
      </c>
      <c r="K102" s="153"/>
      <c r="L102" s="153"/>
      <c r="M102" s="153"/>
      <c r="N102" s="95"/>
      <c r="O102" s="30"/>
      <c r="BD102" s="37">
        <v>1144</v>
      </c>
      <c r="BE102" s="37">
        <v>1096</v>
      </c>
    </row>
    <row r="103" spans="1:57" ht="15" customHeight="1" x14ac:dyDescent="0.2">
      <c r="B103" s="38"/>
      <c r="C103" s="40"/>
      <c r="D103" s="116"/>
      <c r="E103" s="41" t="s">
        <v>93</v>
      </c>
      <c r="F103" s="42" t="s">
        <v>93</v>
      </c>
      <c r="G103" s="131" t="s">
        <v>93</v>
      </c>
      <c r="H103" s="42" t="s">
        <v>94</v>
      </c>
      <c r="I103" s="42" t="s">
        <v>94</v>
      </c>
      <c r="J103" s="44" t="s">
        <v>94</v>
      </c>
      <c r="K103" s="154"/>
      <c r="L103" s="154"/>
      <c r="M103" s="154"/>
      <c r="N103" s="96"/>
      <c r="O103" s="39"/>
      <c r="BD103" s="37">
        <v>1145</v>
      </c>
      <c r="BE103" s="37">
        <v>1097</v>
      </c>
    </row>
    <row r="104" spans="1:57" ht="15" customHeight="1" x14ac:dyDescent="0.2">
      <c r="A104" s="86" t="s">
        <v>93</v>
      </c>
      <c r="B104" s="86" t="s">
        <v>93</v>
      </c>
      <c r="C104" s="40" t="s">
        <v>93</v>
      </c>
      <c r="D104" s="116"/>
      <c r="E104" s="41" t="s">
        <v>93</v>
      </c>
      <c r="F104" s="42" t="s">
        <v>93</v>
      </c>
      <c r="G104" s="131" t="s">
        <v>93</v>
      </c>
      <c r="H104" s="42" t="s">
        <v>94</v>
      </c>
      <c r="I104" s="42" t="s">
        <v>94</v>
      </c>
      <c r="J104" s="44" t="s">
        <v>94</v>
      </c>
      <c r="K104" s="154"/>
      <c r="L104" s="154"/>
      <c r="M104" s="154"/>
      <c r="N104" s="97" t="s">
        <v>95</v>
      </c>
      <c r="O104" s="97" t="s">
        <v>93</v>
      </c>
      <c r="BD104" s="37">
        <v>1146</v>
      </c>
      <c r="BE104" s="37">
        <v>1098</v>
      </c>
    </row>
    <row r="105" spans="1:57" ht="15" customHeight="1" x14ac:dyDescent="0.2">
      <c r="B105" s="38"/>
      <c r="C105" s="40"/>
      <c r="D105" s="116"/>
      <c r="E105" s="41" t="s">
        <v>93</v>
      </c>
      <c r="F105" s="42" t="s">
        <v>93</v>
      </c>
      <c r="G105" s="131" t="s">
        <v>93</v>
      </c>
      <c r="H105" s="42" t="s">
        <v>94</v>
      </c>
      <c r="I105" s="42" t="s">
        <v>94</v>
      </c>
      <c r="J105" s="44" t="s">
        <v>94</v>
      </c>
      <c r="K105" s="154"/>
      <c r="L105" s="154"/>
      <c r="M105" s="154"/>
      <c r="N105" s="96"/>
      <c r="O105" s="39"/>
      <c r="BD105" s="37">
        <v>1147</v>
      </c>
      <c r="BE105" s="37">
        <v>1099</v>
      </c>
    </row>
    <row r="106" spans="1:57" ht="15" customHeight="1" x14ac:dyDescent="0.2">
      <c r="B106" s="29"/>
      <c r="C106" s="31"/>
      <c r="D106" s="116"/>
      <c r="E106" s="32" t="s">
        <v>93</v>
      </c>
      <c r="F106" s="33" t="s">
        <v>93</v>
      </c>
      <c r="G106" s="130" t="s">
        <v>93</v>
      </c>
      <c r="H106" s="33" t="s">
        <v>94</v>
      </c>
      <c r="I106" s="33" t="s">
        <v>94</v>
      </c>
      <c r="J106" s="35" t="s">
        <v>94</v>
      </c>
      <c r="K106" s="153"/>
      <c r="L106" s="153"/>
      <c r="M106" s="153"/>
      <c r="N106" s="95"/>
      <c r="O106" s="30"/>
      <c r="BD106" s="37">
        <v>1150</v>
      </c>
      <c r="BE106" s="37">
        <v>1100</v>
      </c>
    </row>
    <row r="107" spans="1:57" ht="15" customHeight="1" x14ac:dyDescent="0.2">
      <c r="B107" s="38"/>
      <c r="C107" s="40"/>
      <c r="D107" s="116"/>
      <c r="E107" s="41" t="s">
        <v>93</v>
      </c>
      <c r="F107" s="42" t="s">
        <v>93</v>
      </c>
      <c r="G107" s="131" t="s">
        <v>93</v>
      </c>
      <c r="H107" s="42" t="s">
        <v>94</v>
      </c>
      <c r="I107" s="42" t="s">
        <v>94</v>
      </c>
      <c r="J107" s="44" t="s">
        <v>94</v>
      </c>
      <c r="K107" s="154"/>
      <c r="L107" s="154"/>
      <c r="M107" s="154"/>
      <c r="N107" s="96"/>
      <c r="O107" s="39"/>
      <c r="BD107" s="37">
        <v>1151</v>
      </c>
      <c r="BE107" s="37">
        <v>1101</v>
      </c>
    </row>
    <row r="108" spans="1:57" ht="15" customHeight="1" x14ac:dyDescent="0.2">
      <c r="A108" s="86" t="s">
        <v>93</v>
      </c>
      <c r="B108" s="86" t="s">
        <v>93</v>
      </c>
      <c r="C108" s="40" t="s">
        <v>93</v>
      </c>
      <c r="D108" s="116"/>
      <c r="E108" s="41" t="s">
        <v>93</v>
      </c>
      <c r="F108" s="42" t="s">
        <v>93</v>
      </c>
      <c r="G108" s="131" t="s">
        <v>93</v>
      </c>
      <c r="H108" s="42" t="s">
        <v>94</v>
      </c>
      <c r="I108" s="42" t="s">
        <v>94</v>
      </c>
      <c r="J108" s="44" t="s">
        <v>94</v>
      </c>
      <c r="K108" s="154"/>
      <c r="L108" s="154"/>
      <c r="M108" s="154"/>
      <c r="N108" s="97" t="s">
        <v>95</v>
      </c>
      <c r="O108" s="97" t="s">
        <v>93</v>
      </c>
      <c r="BD108" s="37">
        <v>1152</v>
      </c>
      <c r="BE108" s="37">
        <v>1102</v>
      </c>
    </row>
    <row r="109" spans="1:57" ht="15" customHeight="1" x14ac:dyDescent="0.2">
      <c r="B109" s="38"/>
      <c r="C109" s="40"/>
      <c r="D109" s="116"/>
      <c r="E109" s="41" t="s">
        <v>93</v>
      </c>
      <c r="F109" s="42" t="s">
        <v>93</v>
      </c>
      <c r="G109" s="131" t="s">
        <v>93</v>
      </c>
      <c r="H109" s="42" t="s">
        <v>94</v>
      </c>
      <c r="I109" s="42" t="s">
        <v>94</v>
      </c>
      <c r="J109" s="44" t="s">
        <v>94</v>
      </c>
      <c r="K109" s="154"/>
      <c r="L109" s="154"/>
      <c r="M109" s="154"/>
      <c r="N109" s="96"/>
      <c r="O109" s="39"/>
      <c r="BD109" s="37">
        <v>1153</v>
      </c>
      <c r="BE109" s="37">
        <v>1103</v>
      </c>
    </row>
    <row r="110" spans="1:57" ht="15" customHeight="1" x14ac:dyDescent="0.2">
      <c r="B110" s="29"/>
      <c r="C110" s="31"/>
      <c r="D110" s="116"/>
      <c r="E110" s="32" t="s">
        <v>93</v>
      </c>
      <c r="F110" s="33" t="s">
        <v>93</v>
      </c>
      <c r="G110" s="130" t="s">
        <v>93</v>
      </c>
      <c r="H110" s="33" t="s">
        <v>94</v>
      </c>
      <c r="I110" s="33" t="s">
        <v>94</v>
      </c>
      <c r="J110" s="35" t="s">
        <v>94</v>
      </c>
      <c r="K110" s="153"/>
      <c r="L110" s="153"/>
      <c r="M110" s="153"/>
      <c r="N110" s="95"/>
      <c r="O110" s="30"/>
      <c r="BD110" s="37">
        <v>1156</v>
      </c>
      <c r="BE110" s="37">
        <v>1104</v>
      </c>
    </row>
    <row r="111" spans="1:57" ht="15" customHeight="1" x14ac:dyDescent="0.2">
      <c r="B111" s="38"/>
      <c r="C111" s="40"/>
      <c r="D111" s="116"/>
      <c r="E111" s="41" t="s">
        <v>93</v>
      </c>
      <c r="F111" s="42" t="s">
        <v>93</v>
      </c>
      <c r="G111" s="131" t="s">
        <v>93</v>
      </c>
      <c r="H111" s="42" t="s">
        <v>94</v>
      </c>
      <c r="I111" s="42" t="s">
        <v>94</v>
      </c>
      <c r="J111" s="44" t="s">
        <v>94</v>
      </c>
      <c r="K111" s="154"/>
      <c r="L111" s="154"/>
      <c r="M111" s="154"/>
      <c r="N111" s="96"/>
      <c r="O111" s="39"/>
      <c r="BD111" s="37">
        <v>1157</v>
      </c>
      <c r="BE111" s="37">
        <v>1105</v>
      </c>
    </row>
    <row r="112" spans="1:57" ht="15" customHeight="1" x14ac:dyDescent="0.2">
      <c r="A112" s="86" t="s">
        <v>93</v>
      </c>
      <c r="B112" s="86" t="s">
        <v>93</v>
      </c>
      <c r="C112" s="40" t="s">
        <v>93</v>
      </c>
      <c r="D112" s="116"/>
      <c r="E112" s="41" t="s">
        <v>93</v>
      </c>
      <c r="F112" s="42" t="s">
        <v>93</v>
      </c>
      <c r="G112" s="131" t="s">
        <v>93</v>
      </c>
      <c r="H112" s="42" t="s">
        <v>94</v>
      </c>
      <c r="I112" s="42" t="s">
        <v>94</v>
      </c>
      <c r="J112" s="44" t="s">
        <v>94</v>
      </c>
      <c r="K112" s="154"/>
      <c r="L112" s="154"/>
      <c r="M112" s="154"/>
      <c r="N112" s="97" t="s">
        <v>95</v>
      </c>
      <c r="O112" s="97" t="s">
        <v>93</v>
      </c>
      <c r="BD112" s="37">
        <v>1158</v>
      </c>
      <c r="BE112" s="37">
        <v>1106</v>
      </c>
    </row>
    <row r="113" spans="1:57" ht="15" customHeight="1" x14ac:dyDescent="0.2">
      <c r="B113" s="38"/>
      <c r="C113" s="40"/>
      <c r="D113" s="116"/>
      <c r="E113" s="41" t="s">
        <v>93</v>
      </c>
      <c r="F113" s="42" t="s">
        <v>93</v>
      </c>
      <c r="G113" s="131" t="s">
        <v>93</v>
      </c>
      <c r="H113" s="42" t="s">
        <v>94</v>
      </c>
      <c r="I113" s="42" t="s">
        <v>94</v>
      </c>
      <c r="J113" s="44" t="s">
        <v>94</v>
      </c>
      <c r="K113" s="154"/>
      <c r="L113" s="154"/>
      <c r="M113" s="154"/>
      <c r="N113" s="96"/>
      <c r="O113" s="39"/>
      <c r="BD113" s="37">
        <v>1159</v>
      </c>
      <c r="BE113" s="37">
        <v>1107</v>
      </c>
    </row>
    <row r="114" spans="1:57" ht="15" customHeight="1" x14ac:dyDescent="0.2">
      <c r="B114" s="29"/>
      <c r="C114" s="31"/>
      <c r="D114" s="116"/>
      <c r="E114" s="32" t="s">
        <v>93</v>
      </c>
      <c r="F114" s="33" t="s">
        <v>93</v>
      </c>
      <c r="G114" s="130" t="s">
        <v>93</v>
      </c>
      <c r="H114" s="33" t="s">
        <v>94</v>
      </c>
      <c r="I114" s="33" t="s">
        <v>94</v>
      </c>
      <c r="J114" s="35" t="s">
        <v>94</v>
      </c>
      <c r="K114" s="153"/>
      <c r="L114" s="153"/>
      <c r="M114" s="153"/>
      <c r="N114" s="95"/>
      <c r="O114" s="30"/>
      <c r="BD114" s="37">
        <v>1162</v>
      </c>
      <c r="BE114" s="37">
        <v>1108</v>
      </c>
    </row>
    <row r="115" spans="1:57" ht="15" customHeight="1" x14ac:dyDescent="0.2">
      <c r="B115" s="38"/>
      <c r="C115" s="40"/>
      <c r="D115" s="116"/>
      <c r="E115" s="41" t="s">
        <v>93</v>
      </c>
      <c r="F115" s="42" t="s">
        <v>93</v>
      </c>
      <c r="G115" s="131" t="s">
        <v>93</v>
      </c>
      <c r="H115" s="42" t="s">
        <v>94</v>
      </c>
      <c r="I115" s="42" t="s">
        <v>94</v>
      </c>
      <c r="J115" s="44" t="s">
        <v>94</v>
      </c>
      <c r="K115" s="154"/>
      <c r="L115" s="154"/>
      <c r="M115" s="154"/>
      <c r="N115" s="96"/>
      <c r="O115" s="39"/>
      <c r="BD115" s="37">
        <v>1163</v>
      </c>
      <c r="BE115" s="37">
        <v>1109</v>
      </c>
    </row>
    <row r="116" spans="1:57" ht="15" customHeight="1" x14ac:dyDescent="0.2">
      <c r="A116" s="86" t="s">
        <v>93</v>
      </c>
      <c r="B116" s="86" t="s">
        <v>93</v>
      </c>
      <c r="C116" s="40" t="s">
        <v>93</v>
      </c>
      <c r="D116" s="116"/>
      <c r="E116" s="41" t="s">
        <v>93</v>
      </c>
      <c r="F116" s="42" t="s">
        <v>93</v>
      </c>
      <c r="G116" s="131" t="s">
        <v>93</v>
      </c>
      <c r="H116" s="42" t="s">
        <v>94</v>
      </c>
      <c r="I116" s="42" t="s">
        <v>94</v>
      </c>
      <c r="J116" s="44" t="s">
        <v>94</v>
      </c>
      <c r="K116" s="154"/>
      <c r="L116" s="154"/>
      <c r="M116" s="154"/>
      <c r="N116" s="97" t="s">
        <v>95</v>
      </c>
      <c r="O116" s="97" t="s">
        <v>93</v>
      </c>
      <c r="BD116" s="37">
        <v>1164</v>
      </c>
      <c r="BE116" s="37">
        <v>1110</v>
      </c>
    </row>
    <row r="117" spans="1:57" ht="15" customHeight="1" x14ac:dyDescent="0.2">
      <c r="B117" s="38"/>
      <c r="C117" s="40"/>
      <c r="D117" s="116"/>
      <c r="E117" s="41" t="s">
        <v>93</v>
      </c>
      <c r="F117" s="42" t="s">
        <v>93</v>
      </c>
      <c r="G117" s="131" t="s">
        <v>93</v>
      </c>
      <c r="H117" s="42" t="s">
        <v>94</v>
      </c>
      <c r="I117" s="42" t="s">
        <v>94</v>
      </c>
      <c r="J117" s="44" t="s">
        <v>94</v>
      </c>
      <c r="K117" s="154"/>
      <c r="L117" s="154"/>
      <c r="M117" s="154"/>
      <c r="N117" s="96"/>
      <c r="O117" s="39"/>
      <c r="BD117" s="37">
        <v>1165</v>
      </c>
      <c r="BE117" s="37">
        <v>1111</v>
      </c>
    </row>
    <row r="118" spans="1:57" ht="15" customHeight="1" x14ac:dyDescent="0.2">
      <c r="B118" s="29"/>
      <c r="C118" s="31"/>
      <c r="D118" s="116"/>
      <c r="E118" s="32" t="s">
        <v>93</v>
      </c>
      <c r="F118" s="33" t="s">
        <v>93</v>
      </c>
      <c r="G118" s="130" t="s">
        <v>93</v>
      </c>
      <c r="H118" s="33" t="s">
        <v>94</v>
      </c>
      <c r="I118" s="33" t="s">
        <v>94</v>
      </c>
      <c r="J118" s="35" t="s">
        <v>94</v>
      </c>
      <c r="K118" s="153"/>
      <c r="L118" s="153"/>
      <c r="M118" s="153"/>
      <c r="N118" s="95"/>
      <c r="O118" s="30"/>
      <c r="BD118" s="37">
        <v>1168</v>
      </c>
      <c r="BE118" s="37">
        <v>1112</v>
      </c>
    </row>
    <row r="119" spans="1:57" ht="15" customHeight="1" x14ac:dyDescent="0.2">
      <c r="B119" s="38"/>
      <c r="C119" s="40"/>
      <c r="D119" s="116"/>
      <c r="E119" s="41" t="s">
        <v>93</v>
      </c>
      <c r="F119" s="42" t="s">
        <v>93</v>
      </c>
      <c r="G119" s="131" t="s">
        <v>93</v>
      </c>
      <c r="H119" s="42" t="s">
        <v>94</v>
      </c>
      <c r="I119" s="42" t="s">
        <v>94</v>
      </c>
      <c r="J119" s="44" t="s">
        <v>94</v>
      </c>
      <c r="K119" s="154"/>
      <c r="L119" s="154"/>
      <c r="M119" s="154"/>
      <c r="N119" s="96"/>
      <c r="O119" s="39"/>
      <c r="BD119" s="37">
        <v>1169</v>
      </c>
      <c r="BE119" s="37">
        <v>1113</v>
      </c>
    </row>
    <row r="120" spans="1:57" ht="15" customHeight="1" x14ac:dyDescent="0.2">
      <c r="A120" s="86" t="s">
        <v>93</v>
      </c>
      <c r="B120" s="86" t="s">
        <v>93</v>
      </c>
      <c r="C120" s="40" t="s">
        <v>93</v>
      </c>
      <c r="D120" s="116"/>
      <c r="E120" s="41" t="s">
        <v>93</v>
      </c>
      <c r="F120" s="42" t="s">
        <v>93</v>
      </c>
      <c r="G120" s="131" t="s">
        <v>93</v>
      </c>
      <c r="H120" s="42" t="s">
        <v>94</v>
      </c>
      <c r="I120" s="42" t="s">
        <v>94</v>
      </c>
      <c r="J120" s="44" t="s">
        <v>94</v>
      </c>
      <c r="K120" s="154"/>
      <c r="L120" s="154"/>
      <c r="M120" s="154"/>
      <c r="N120" s="97" t="s">
        <v>95</v>
      </c>
      <c r="O120" s="97" t="s">
        <v>93</v>
      </c>
      <c r="BD120" s="37">
        <v>1170</v>
      </c>
      <c r="BE120" s="37">
        <v>1114</v>
      </c>
    </row>
    <row r="121" spans="1:57" ht="15" customHeight="1" x14ac:dyDescent="0.2">
      <c r="B121" s="38"/>
      <c r="C121" s="40"/>
      <c r="D121" s="116"/>
      <c r="E121" s="41" t="s">
        <v>93</v>
      </c>
      <c r="F121" s="42" t="s">
        <v>93</v>
      </c>
      <c r="G121" s="131" t="s">
        <v>93</v>
      </c>
      <c r="H121" s="42" t="s">
        <v>94</v>
      </c>
      <c r="I121" s="42" t="s">
        <v>94</v>
      </c>
      <c r="J121" s="44" t="s">
        <v>94</v>
      </c>
      <c r="K121" s="154"/>
      <c r="L121" s="154"/>
      <c r="M121" s="154"/>
      <c r="N121" s="96"/>
      <c r="O121" s="39"/>
      <c r="BD121" s="37">
        <v>1171</v>
      </c>
      <c r="BE121" s="37">
        <v>1115</v>
      </c>
    </row>
    <row r="122" spans="1:57" ht="15" customHeight="1" x14ac:dyDescent="0.2">
      <c r="B122" s="29"/>
      <c r="C122" s="31"/>
      <c r="D122" s="116"/>
      <c r="E122" s="32" t="s">
        <v>93</v>
      </c>
      <c r="F122" s="33" t="s">
        <v>93</v>
      </c>
      <c r="G122" s="130" t="s">
        <v>93</v>
      </c>
      <c r="H122" s="33" t="s">
        <v>94</v>
      </c>
      <c r="I122" s="33" t="s">
        <v>94</v>
      </c>
      <c r="J122" s="35" t="s">
        <v>94</v>
      </c>
      <c r="K122" s="153"/>
      <c r="L122" s="153"/>
      <c r="M122" s="153"/>
      <c r="N122" s="95"/>
      <c r="O122" s="30"/>
      <c r="BD122" s="37">
        <v>1174</v>
      </c>
      <c r="BE122" s="37">
        <v>1116</v>
      </c>
    </row>
    <row r="123" spans="1:57" ht="15" customHeight="1" x14ac:dyDescent="0.2">
      <c r="B123" s="38"/>
      <c r="C123" s="40"/>
      <c r="D123" s="116"/>
      <c r="E123" s="41" t="s">
        <v>93</v>
      </c>
      <c r="F123" s="42" t="s">
        <v>93</v>
      </c>
      <c r="G123" s="131" t="s">
        <v>93</v>
      </c>
      <c r="H123" s="42" t="s">
        <v>94</v>
      </c>
      <c r="I123" s="42" t="s">
        <v>94</v>
      </c>
      <c r="J123" s="44" t="s">
        <v>94</v>
      </c>
      <c r="K123" s="154"/>
      <c r="L123" s="154"/>
      <c r="M123" s="154"/>
      <c r="N123" s="96"/>
      <c r="O123" s="39"/>
      <c r="BD123" s="37">
        <v>1175</v>
      </c>
      <c r="BE123" s="37">
        <v>1117</v>
      </c>
    </row>
    <row r="124" spans="1:57" ht="15" customHeight="1" x14ac:dyDescent="0.2">
      <c r="A124" s="86" t="s">
        <v>93</v>
      </c>
      <c r="B124" s="86" t="s">
        <v>93</v>
      </c>
      <c r="C124" s="40" t="s">
        <v>93</v>
      </c>
      <c r="D124" s="116"/>
      <c r="E124" s="41" t="s">
        <v>93</v>
      </c>
      <c r="F124" s="42" t="s">
        <v>93</v>
      </c>
      <c r="G124" s="131" t="s">
        <v>93</v>
      </c>
      <c r="H124" s="42" t="s">
        <v>94</v>
      </c>
      <c r="I124" s="42" t="s">
        <v>94</v>
      </c>
      <c r="J124" s="44" t="s">
        <v>94</v>
      </c>
      <c r="K124" s="154"/>
      <c r="L124" s="154"/>
      <c r="M124" s="154"/>
      <c r="N124" s="97" t="s">
        <v>95</v>
      </c>
      <c r="O124" s="97" t="s">
        <v>93</v>
      </c>
      <c r="BD124" s="37">
        <v>1176</v>
      </c>
      <c r="BE124" s="37">
        <v>1118</v>
      </c>
    </row>
    <row r="125" spans="1:57" ht="15" customHeight="1" x14ac:dyDescent="0.2">
      <c r="B125" s="38"/>
      <c r="C125" s="40"/>
      <c r="D125" s="116"/>
      <c r="E125" s="41" t="s">
        <v>93</v>
      </c>
      <c r="F125" s="42" t="s">
        <v>93</v>
      </c>
      <c r="G125" s="131" t="s">
        <v>93</v>
      </c>
      <c r="H125" s="42" t="s">
        <v>94</v>
      </c>
      <c r="I125" s="42" t="s">
        <v>94</v>
      </c>
      <c r="J125" s="44" t="s">
        <v>94</v>
      </c>
      <c r="K125" s="154"/>
      <c r="L125" s="154"/>
      <c r="M125" s="154"/>
      <c r="N125" s="96"/>
      <c r="O125" s="39"/>
      <c r="BD125" s="37">
        <v>1177</v>
      </c>
      <c r="BE125" s="37">
        <v>1119</v>
      </c>
    </row>
    <row r="126" spans="1:57" x14ac:dyDescent="0.2">
      <c r="B126" s="29"/>
      <c r="C126" s="31"/>
      <c r="D126" s="156"/>
      <c r="E126" s="32" t="s">
        <v>93</v>
      </c>
      <c r="F126" s="33" t="s">
        <v>93</v>
      </c>
      <c r="G126" s="130" t="s">
        <v>93</v>
      </c>
      <c r="H126" s="33" t="s">
        <v>94</v>
      </c>
      <c r="I126" s="33" t="s">
        <v>94</v>
      </c>
      <c r="J126" s="35" t="s">
        <v>94</v>
      </c>
      <c r="K126" s="153"/>
      <c r="L126" s="153"/>
      <c r="M126" s="153"/>
      <c r="N126" s="95"/>
      <c r="O126" s="30"/>
      <c r="BE126" s="37">
        <v>1120</v>
      </c>
    </row>
    <row r="127" spans="1:57" x14ac:dyDescent="0.2">
      <c r="B127" s="38"/>
      <c r="C127" s="40"/>
      <c r="D127" s="156"/>
      <c r="E127" s="41" t="s">
        <v>93</v>
      </c>
      <c r="F127" s="42" t="s">
        <v>93</v>
      </c>
      <c r="G127" s="131" t="s">
        <v>93</v>
      </c>
      <c r="H127" s="42" t="s">
        <v>94</v>
      </c>
      <c r="I127" s="42" t="s">
        <v>94</v>
      </c>
      <c r="J127" s="44" t="s">
        <v>94</v>
      </c>
      <c r="K127" s="154"/>
      <c r="L127" s="154"/>
      <c r="M127" s="154"/>
      <c r="N127" s="96"/>
      <c r="O127" s="39"/>
      <c r="BE127" s="37">
        <v>1121</v>
      </c>
    </row>
    <row r="128" spans="1:57" ht="15.75" x14ac:dyDescent="0.2">
      <c r="A128" s="86" t="s">
        <v>93</v>
      </c>
      <c r="B128" s="86" t="s">
        <v>93</v>
      </c>
      <c r="C128" s="40" t="s">
        <v>93</v>
      </c>
      <c r="D128" s="156"/>
      <c r="E128" s="41" t="s">
        <v>93</v>
      </c>
      <c r="F128" s="42" t="s">
        <v>93</v>
      </c>
      <c r="G128" s="131" t="s">
        <v>93</v>
      </c>
      <c r="H128" s="42" t="s">
        <v>94</v>
      </c>
      <c r="I128" s="42" t="s">
        <v>94</v>
      </c>
      <c r="J128" s="44" t="s">
        <v>94</v>
      </c>
      <c r="K128" s="154"/>
      <c r="L128" s="154"/>
      <c r="M128" s="154"/>
      <c r="N128" s="97" t="s">
        <v>95</v>
      </c>
      <c r="O128" s="97" t="s">
        <v>93</v>
      </c>
      <c r="BE128" s="37">
        <v>1122</v>
      </c>
    </row>
    <row r="129" spans="1:57" x14ac:dyDescent="0.2">
      <c r="B129" s="38"/>
      <c r="C129" s="40"/>
      <c r="D129" s="156"/>
      <c r="E129" s="41" t="s">
        <v>93</v>
      </c>
      <c r="F129" s="42" t="s">
        <v>93</v>
      </c>
      <c r="G129" s="131" t="s">
        <v>93</v>
      </c>
      <c r="H129" s="42" t="s">
        <v>94</v>
      </c>
      <c r="I129" s="42" t="s">
        <v>94</v>
      </c>
      <c r="J129" s="44" t="s">
        <v>94</v>
      </c>
      <c r="K129" s="154"/>
      <c r="L129" s="154"/>
      <c r="M129" s="154"/>
      <c r="N129" s="96"/>
      <c r="O129" s="39"/>
      <c r="BE129" s="37">
        <v>1123</v>
      </c>
    </row>
    <row r="130" spans="1:57" x14ac:dyDescent="0.2">
      <c r="B130" s="29"/>
      <c r="C130" s="31"/>
      <c r="D130" s="156"/>
      <c r="E130" s="32" t="s">
        <v>93</v>
      </c>
      <c r="F130" s="33" t="s">
        <v>93</v>
      </c>
      <c r="G130" s="130" t="s">
        <v>93</v>
      </c>
      <c r="H130" s="33" t="s">
        <v>94</v>
      </c>
      <c r="I130" s="33" t="s">
        <v>94</v>
      </c>
      <c r="J130" s="35" t="s">
        <v>94</v>
      </c>
      <c r="K130" s="153"/>
      <c r="L130" s="153"/>
      <c r="M130" s="153"/>
      <c r="N130" s="95"/>
      <c r="O130" s="30"/>
      <c r="BE130" s="37">
        <v>1124</v>
      </c>
    </row>
    <row r="131" spans="1:57" x14ac:dyDescent="0.2">
      <c r="B131" s="38"/>
      <c r="C131" s="40"/>
      <c r="D131" s="156"/>
      <c r="E131" s="41" t="s">
        <v>93</v>
      </c>
      <c r="F131" s="42" t="s">
        <v>93</v>
      </c>
      <c r="G131" s="131" t="s">
        <v>93</v>
      </c>
      <c r="H131" s="42" t="s">
        <v>94</v>
      </c>
      <c r="I131" s="42" t="s">
        <v>94</v>
      </c>
      <c r="J131" s="44" t="s">
        <v>94</v>
      </c>
      <c r="K131" s="154"/>
      <c r="L131" s="154"/>
      <c r="M131" s="154"/>
      <c r="N131" s="96"/>
      <c r="O131" s="39"/>
      <c r="BE131" s="37">
        <v>1125</v>
      </c>
    </row>
    <row r="132" spans="1:57" ht="15.75" x14ac:dyDescent="0.2">
      <c r="A132" s="86" t="s">
        <v>93</v>
      </c>
      <c r="B132" s="86" t="s">
        <v>93</v>
      </c>
      <c r="C132" s="40" t="s">
        <v>93</v>
      </c>
      <c r="D132" s="156"/>
      <c r="E132" s="41" t="s">
        <v>93</v>
      </c>
      <c r="F132" s="42" t="s">
        <v>93</v>
      </c>
      <c r="G132" s="131" t="s">
        <v>93</v>
      </c>
      <c r="H132" s="42" t="s">
        <v>94</v>
      </c>
      <c r="I132" s="42" t="s">
        <v>94</v>
      </c>
      <c r="J132" s="44" t="s">
        <v>94</v>
      </c>
      <c r="K132" s="154"/>
      <c r="L132" s="154"/>
      <c r="M132" s="154"/>
      <c r="N132" s="97" t="s">
        <v>95</v>
      </c>
      <c r="O132" s="97" t="s">
        <v>93</v>
      </c>
      <c r="BE132" s="37">
        <v>1126</v>
      </c>
    </row>
    <row r="133" spans="1:57" x14ac:dyDescent="0.2">
      <c r="B133" s="38"/>
      <c r="C133" s="40"/>
      <c r="D133" s="156"/>
      <c r="E133" s="41" t="s">
        <v>93</v>
      </c>
      <c r="F133" s="42" t="s">
        <v>93</v>
      </c>
      <c r="G133" s="131" t="s">
        <v>93</v>
      </c>
      <c r="H133" s="42" t="s">
        <v>94</v>
      </c>
      <c r="I133" s="42" t="s">
        <v>94</v>
      </c>
      <c r="J133" s="44" t="s">
        <v>94</v>
      </c>
      <c r="K133" s="154"/>
      <c r="L133" s="154"/>
      <c r="M133" s="154"/>
      <c r="N133" s="96"/>
      <c r="O133" s="39"/>
      <c r="BE133" s="37">
        <v>1127</v>
      </c>
    </row>
    <row r="134" spans="1:57" x14ac:dyDescent="0.2">
      <c r="B134" s="29"/>
      <c r="C134" s="31"/>
      <c r="D134" s="156"/>
      <c r="E134" s="32" t="s">
        <v>93</v>
      </c>
      <c r="F134" s="33" t="s">
        <v>93</v>
      </c>
      <c r="G134" s="130" t="s">
        <v>93</v>
      </c>
      <c r="H134" s="33" t="s">
        <v>94</v>
      </c>
      <c r="I134" s="33" t="s">
        <v>94</v>
      </c>
      <c r="J134" s="35" t="s">
        <v>94</v>
      </c>
      <c r="K134" s="153"/>
      <c r="L134" s="153"/>
      <c r="M134" s="153"/>
      <c r="N134" s="95"/>
      <c r="O134" s="30"/>
      <c r="BE134" s="37">
        <v>1128</v>
      </c>
    </row>
    <row r="135" spans="1:57" x14ac:dyDescent="0.2">
      <c r="B135" s="38"/>
      <c r="C135" s="40"/>
      <c r="D135" s="156"/>
      <c r="E135" s="41" t="s">
        <v>93</v>
      </c>
      <c r="F135" s="42" t="s">
        <v>93</v>
      </c>
      <c r="G135" s="131" t="s">
        <v>93</v>
      </c>
      <c r="H135" s="42" t="s">
        <v>94</v>
      </c>
      <c r="I135" s="42" t="s">
        <v>94</v>
      </c>
      <c r="J135" s="44" t="s">
        <v>94</v>
      </c>
      <c r="K135" s="154"/>
      <c r="L135" s="154"/>
      <c r="M135" s="154"/>
      <c r="N135" s="96"/>
      <c r="O135" s="39"/>
      <c r="BE135" s="37">
        <v>1129</v>
      </c>
    </row>
    <row r="136" spans="1:57" ht="15.75" x14ac:dyDescent="0.2">
      <c r="A136" s="86" t="s">
        <v>93</v>
      </c>
      <c r="B136" s="86" t="s">
        <v>93</v>
      </c>
      <c r="C136" s="40" t="s">
        <v>93</v>
      </c>
      <c r="D136" s="156"/>
      <c r="E136" s="41" t="s">
        <v>93</v>
      </c>
      <c r="F136" s="42" t="s">
        <v>93</v>
      </c>
      <c r="G136" s="131" t="s">
        <v>93</v>
      </c>
      <c r="H136" s="42" t="s">
        <v>94</v>
      </c>
      <c r="I136" s="42" t="s">
        <v>94</v>
      </c>
      <c r="J136" s="44" t="s">
        <v>94</v>
      </c>
      <c r="K136" s="154"/>
      <c r="L136" s="154"/>
      <c r="M136" s="154"/>
      <c r="N136" s="97" t="s">
        <v>95</v>
      </c>
      <c r="O136" s="97" t="s">
        <v>93</v>
      </c>
      <c r="BE136" s="37">
        <v>1130</v>
      </c>
    </row>
    <row r="137" spans="1:57" x14ac:dyDescent="0.2">
      <c r="B137" s="38"/>
      <c r="C137" s="40"/>
      <c r="D137" s="156"/>
      <c r="E137" s="41" t="s">
        <v>93</v>
      </c>
      <c r="F137" s="42" t="s">
        <v>93</v>
      </c>
      <c r="G137" s="131" t="s">
        <v>93</v>
      </c>
      <c r="H137" s="42" t="s">
        <v>94</v>
      </c>
      <c r="I137" s="42" t="s">
        <v>94</v>
      </c>
      <c r="J137" s="44" t="s">
        <v>94</v>
      </c>
      <c r="K137" s="154"/>
      <c r="L137" s="154"/>
      <c r="M137" s="154"/>
      <c r="N137" s="96"/>
      <c r="O137" s="39"/>
      <c r="BE137" s="37">
        <v>1131</v>
      </c>
    </row>
    <row r="138" spans="1:57" x14ac:dyDescent="0.2">
      <c r="B138" s="29"/>
      <c r="C138" s="31"/>
      <c r="D138" s="156"/>
      <c r="E138" s="32" t="s">
        <v>93</v>
      </c>
      <c r="F138" s="33" t="s">
        <v>93</v>
      </c>
      <c r="G138" s="130" t="s">
        <v>93</v>
      </c>
      <c r="H138" s="33" t="s">
        <v>94</v>
      </c>
      <c r="I138" s="33" t="s">
        <v>94</v>
      </c>
      <c r="J138" s="35" t="s">
        <v>94</v>
      </c>
      <c r="K138" s="153"/>
      <c r="L138" s="153"/>
      <c r="M138" s="153"/>
      <c r="N138" s="95"/>
      <c r="O138" s="30"/>
      <c r="BE138" s="37">
        <v>1132</v>
      </c>
    </row>
    <row r="139" spans="1:57" x14ac:dyDescent="0.2">
      <c r="B139" s="38"/>
      <c r="C139" s="40"/>
      <c r="D139" s="156"/>
      <c r="E139" s="41" t="s">
        <v>93</v>
      </c>
      <c r="F139" s="42" t="s">
        <v>93</v>
      </c>
      <c r="G139" s="131" t="s">
        <v>93</v>
      </c>
      <c r="H139" s="42" t="s">
        <v>94</v>
      </c>
      <c r="I139" s="42" t="s">
        <v>94</v>
      </c>
      <c r="J139" s="44" t="s">
        <v>94</v>
      </c>
      <c r="K139" s="154"/>
      <c r="L139" s="154"/>
      <c r="M139" s="154"/>
      <c r="N139" s="96"/>
      <c r="O139" s="39"/>
      <c r="BE139" s="37">
        <v>1133</v>
      </c>
    </row>
    <row r="140" spans="1:57" ht="15.75" x14ac:dyDescent="0.2">
      <c r="A140" s="86" t="s">
        <v>93</v>
      </c>
      <c r="B140" s="86" t="s">
        <v>93</v>
      </c>
      <c r="C140" s="40" t="s">
        <v>93</v>
      </c>
      <c r="D140" s="156"/>
      <c r="E140" s="41" t="s">
        <v>93</v>
      </c>
      <c r="F140" s="42" t="s">
        <v>93</v>
      </c>
      <c r="G140" s="131" t="s">
        <v>93</v>
      </c>
      <c r="H140" s="42" t="s">
        <v>94</v>
      </c>
      <c r="I140" s="42" t="s">
        <v>94</v>
      </c>
      <c r="J140" s="44" t="s">
        <v>94</v>
      </c>
      <c r="K140" s="154"/>
      <c r="L140" s="154"/>
      <c r="M140" s="154"/>
      <c r="N140" s="97" t="s">
        <v>95</v>
      </c>
      <c r="O140" s="97" t="s">
        <v>93</v>
      </c>
      <c r="BE140" s="37">
        <v>1134</v>
      </c>
    </row>
    <row r="141" spans="1:57" x14ac:dyDescent="0.2">
      <c r="B141" s="38"/>
      <c r="C141" s="40"/>
      <c r="D141" s="156"/>
      <c r="E141" s="41" t="s">
        <v>93</v>
      </c>
      <c r="F141" s="42" t="s">
        <v>93</v>
      </c>
      <c r="G141" s="131" t="s">
        <v>93</v>
      </c>
      <c r="H141" s="42" t="s">
        <v>94</v>
      </c>
      <c r="I141" s="42" t="s">
        <v>94</v>
      </c>
      <c r="J141" s="44" t="s">
        <v>94</v>
      </c>
      <c r="K141" s="154"/>
      <c r="L141" s="154"/>
      <c r="M141" s="154"/>
      <c r="N141" s="96"/>
      <c r="O141" s="39"/>
      <c r="BE141" s="37">
        <v>1135</v>
      </c>
    </row>
    <row r="142" spans="1:57" x14ac:dyDescent="0.2">
      <c r="B142" s="29"/>
      <c r="C142" s="31"/>
      <c r="D142" s="156"/>
      <c r="E142" s="32" t="s">
        <v>93</v>
      </c>
      <c r="F142" s="33" t="s">
        <v>93</v>
      </c>
      <c r="G142" s="130" t="s">
        <v>93</v>
      </c>
      <c r="H142" s="33" t="s">
        <v>94</v>
      </c>
      <c r="I142" s="33" t="s">
        <v>94</v>
      </c>
      <c r="J142" s="35" t="s">
        <v>94</v>
      </c>
      <c r="K142" s="153"/>
      <c r="L142" s="153"/>
      <c r="M142" s="153"/>
      <c r="N142" s="95"/>
      <c r="O142" s="30"/>
      <c r="BE142" s="37">
        <v>1136</v>
      </c>
    </row>
    <row r="143" spans="1:57" x14ac:dyDescent="0.2">
      <c r="B143" s="38"/>
      <c r="C143" s="40"/>
      <c r="D143" s="156"/>
      <c r="E143" s="41" t="s">
        <v>93</v>
      </c>
      <c r="F143" s="42" t="s">
        <v>93</v>
      </c>
      <c r="G143" s="131" t="s">
        <v>93</v>
      </c>
      <c r="H143" s="42" t="s">
        <v>94</v>
      </c>
      <c r="I143" s="42" t="s">
        <v>94</v>
      </c>
      <c r="J143" s="44" t="s">
        <v>94</v>
      </c>
      <c r="K143" s="154"/>
      <c r="L143" s="154"/>
      <c r="M143" s="154"/>
      <c r="N143" s="96"/>
      <c r="O143" s="39"/>
      <c r="BE143" s="37">
        <v>1137</v>
      </c>
    </row>
    <row r="144" spans="1:57" ht="15.75" x14ac:dyDescent="0.2">
      <c r="A144" s="86" t="s">
        <v>93</v>
      </c>
      <c r="B144" s="86" t="s">
        <v>93</v>
      </c>
      <c r="C144" s="40" t="s">
        <v>93</v>
      </c>
      <c r="D144" s="156"/>
      <c r="E144" s="41" t="s">
        <v>93</v>
      </c>
      <c r="F144" s="42" t="s">
        <v>93</v>
      </c>
      <c r="G144" s="131" t="s">
        <v>93</v>
      </c>
      <c r="H144" s="42" t="s">
        <v>94</v>
      </c>
      <c r="I144" s="42" t="s">
        <v>94</v>
      </c>
      <c r="J144" s="44" t="s">
        <v>94</v>
      </c>
      <c r="K144" s="154"/>
      <c r="L144" s="154"/>
      <c r="M144" s="154"/>
      <c r="N144" s="97" t="s">
        <v>95</v>
      </c>
      <c r="O144" s="97" t="s">
        <v>93</v>
      </c>
      <c r="BE144" s="37">
        <v>1138</v>
      </c>
    </row>
    <row r="145" spans="1:57" x14ac:dyDescent="0.2">
      <c r="B145" s="38"/>
      <c r="C145" s="40"/>
      <c r="D145" s="156"/>
      <c r="E145" s="41" t="s">
        <v>93</v>
      </c>
      <c r="F145" s="42" t="s">
        <v>93</v>
      </c>
      <c r="G145" s="131" t="s">
        <v>93</v>
      </c>
      <c r="H145" s="42" t="s">
        <v>94</v>
      </c>
      <c r="I145" s="42" t="s">
        <v>94</v>
      </c>
      <c r="J145" s="44" t="s">
        <v>94</v>
      </c>
      <c r="K145" s="154"/>
      <c r="L145" s="154"/>
      <c r="M145" s="154"/>
      <c r="N145" s="96"/>
      <c r="O145" s="39"/>
      <c r="BE145" s="37">
        <v>1139</v>
      </c>
    </row>
    <row r="146" spans="1:57" x14ac:dyDescent="0.2">
      <c r="B146" s="29"/>
      <c r="C146" s="31"/>
      <c r="D146" s="156"/>
      <c r="E146" s="32" t="s">
        <v>93</v>
      </c>
      <c r="F146" s="33" t="s">
        <v>93</v>
      </c>
      <c r="G146" s="130" t="s">
        <v>93</v>
      </c>
      <c r="H146" s="33" t="s">
        <v>94</v>
      </c>
      <c r="I146" s="33" t="s">
        <v>94</v>
      </c>
      <c r="J146" s="35" t="s">
        <v>94</v>
      </c>
      <c r="K146" s="153"/>
      <c r="L146" s="153"/>
      <c r="M146" s="153"/>
      <c r="N146" s="95"/>
      <c r="O146" s="30"/>
      <c r="BE146" s="37">
        <v>1140</v>
      </c>
    </row>
    <row r="147" spans="1:57" x14ac:dyDescent="0.2">
      <c r="B147" s="38"/>
      <c r="C147" s="40"/>
      <c r="D147" s="156"/>
      <c r="E147" s="41" t="s">
        <v>93</v>
      </c>
      <c r="F147" s="42" t="s">
        <v>93</v>
      </c>
      <c r="G147" s="131" t="s">
        <v>93</v>
      </c>
      <c r="H147" s="42" t="s">
        <v>94</v>
      </c>
      <c r="I147" s="42" t="s">
        <v>94</v>
      </c>
      <c r="J147" s="44" t="s">
        <v>94</v>
      </c>
      <c r="K147" s="154"/>
      <c r="L147" s="154"/>
      <c r="M147" s="154"/>
      <c r="N147" s="96"/>
      <c r="O147" s="39"/>
      <c r="BE147" s="37">
        <v>1141</v>
      </c>
    </row>
    <row r="148" spans="1:57" ht="15.75" x14ac:dyDescent="0.2">
      <c r="A148" s="86" t="s">
        <v>93</v>
      </c>
      <c r="B148" s="86" t="s">
        <v>93</v>
      </c>
      <c r="C148" s="40" t="s">
        <v>93</v>
      </c>
      <c r="D148" s="156"/>
      <c r="E148" s="41" t="s">
        <v>93</v>
      </c>
      <c r="F148" s="42" t="s">
        <v>93</v>
      </c>
      <c r="G148" s="131" t="s">
        <v>93</v>
      </c>
      <c r="H148" s="42" t="s">
        <v>94</v>
      </c>
      <c r="I148" s="42" t="s">
        <v>94</v>
      </c>
      <c r="J148" s="44" t="s">
        <v>94</v>
      </c>
      <c r="K148" s="154"/>
      <c r="L148" s="154"/>
      <c r="M148" s="154"/>
      <c r="N148" s="97" t="s">
        <v>95</v>
      </c>
      <c r="O148" s="97" t="s">
        <v>93</v>
      </c>
      <c r="BE148" s="37">
        <v>1142</v>
      </c>
    </row>
    <row r="149" spans="1:57" x14ac:dyDescent="0.2">
      <c r="B149" s="38"/>
      <c r="C149" s="40"/>
      <c r="D149" s="156"/>
      <c r="E149" s="41" t="s">
        <v>93</v>
      </c>
      <c r="F149" s="42" t="s">
        <v>93</v>
      </c>
      <c r="G149" s="131" t="s">
        <v>93</v>
      </c>
      <c r="H149" s="42" t="s">
        <v>94</v>
      </c>
      <c r="I149" s="42" t="s">
        <v>94</v>
      </c>
      <c r="J149" s="44" t="s">
        <v>94</v>
      </c>
      <c r="K149" s="154"/>
      <c r="L149" s="154"/>
      <c r="M149" s="154"/>
      <c r="N149" s="96"/>
      <c r="O149" s="39"/>
      <c r="BE149" s="37">
        <v>1143</v>
      </c>
    </row>
    <row r="150" spans="1:57" x14ac:dyDescent="0.2">
      <c r="B150" s="29"/>
      <c r="C150" s="31"/>
      <c r="D150" s="156"/>
      <c r="E150" s="32" t="s">
        <v>93</v>
      </c>
      <c r="F150" s="33" t="s">
        <v>93</v>
      </c>
      <c r="G150" s="130" t="s">
        <v>93</v>
      </c>
      <c r="H150" s="33" t="s">
        <v>94</v>
      </c>
      <c r="I150" s="33" t="s">
        <v>94</v>
      </c>
      <c r="J150" s="35" t="s">
        <v>94</v>
      </c>
      <c r="K150" s="153"/>
      <c r="L150" s="153"/>
      <c r="M150" s="153"/>
      <c r="N150" s="95"/>
      <c r="O150" s="30"/>
      <c r="BE150" s="37">
        <v>1144</v>
      </c>
    </row>
    <row r="151" spans="1:57" x14ac:dyDescent="0.2">
      <c r="B151" s="38"/>
      <c r="C151" s="40"/>
      <c r="D151" s="156"/>
      <c r="E151" s="41" t="s">
        <v>93</v>
      </c>
      <c r="F151" s="42" t="s">
        <v>93</v>
      </c>
      <c r="G151" s="131" t="s">
        <v>93</v>
      </c>
      <c r="H151" s="42" t="s">
        <v>94</v>
      </c>
      <c r="I151" s="42" t="s">
        <v>94</v>
      </c>
      <c r="J151" s="44" t="s">
        <v>94</v>
      </c>
      <c r="K151" s="154"/>
      <c r="L151" s="154"/>
      <c r="M151" s="154"/>
      <c r="N151" s="96"/>
      <c r="O151" s="39"/>
      <c r="BE151" s="37">
        <v>1145</v>
      </c>
    </row>
    <row r="152" spans="1:57" ht="15.75" x14ac:dyDescent="0.2">
      <c r="A152" s="86" t="s">
        <v>93</v>
      </c>
      <c r="B152" s="86" t="s">
        <v>93</v>
      </c>
      <c r="C152" s="40" t="s">
        <v>93</v>
      </c>
      <c r="D152" s="156"/>
      <c r="E152" s="41" t="s">
        <v>93</v>
      </c>
      <c r="F152" s="42" t="s">
        <v>93</v>
      </c>
      <c r="G152" s="131" t="s">
        <v>93</v>
      </c>
      <c r="H152" s="42" t="s">
        <v>94</v>
      </c>
      <c r="I152" s="42" t="s">
        <v>94</v>
      </c>
      <c r="J152" s="44" t="s">
        <v>94</v>
      </c>
      <c r="K152" s="154"/>
      <c r="L152" s="154"/>
      <c r="M152" s="154"/>
      <c r="N152" s="97" t="s">
        <v>95</v>
      </c>
      <c r="O152" s="97" t="s">
        <v>93</v>
      </c>
      <c r="BE152" s="37">
        <v>1146</v>
      </c>
    </row>
    <row r="153" spans="1:57" x14ac:dyDescent="0.2">
      <c r="B153" s="38"/>
      <c r="C153" s="40"/>
      <c r="D153" s="156"/>
      <c r="E153" s="41" t="s">
        <v>93</v>
      </c>
      <c r="F153" s="42" t="s">
        <v>93</v>
      </c>
      <c r="G153" s="131" t="s">
        <v>93</v>
      </c>
      <c r="H153" s="42" t="s">
        <v>94</v>
      </c>
      <c r="I153" s="42" t="s">
        <v>94</v>
      </c>
      <c r="J153" s="44" t="s">
        <v>94</v>
      </c>
      <c r="K153" s="154"/>
      <c r="L153" s="154"/>
      <c r="M153" s="154"/>
      <c r="N153" s="96"/>
      <c r="O153" s="39"/>
      <c r="BE153" s="37">
        <v>1147</v>
      </c>
    </row>
    <row r="154" spans="1:57" x14ac:dyDescent="0.2">
      <c r="B154" s="29"/>
      <c r="C154" s="31"/>
      <c r="D154" s="156"/>
      <c r="E154" s="32" t="s">
        <v>93</v>
      </c>
      <c r="F154" s="33" t="s">
        <v>93</v>
      </c>
      <c r="G154" s="130" t="s">
        <v>93</v>
      </c>
      <c r="H154" s="33" t="s">
        <v>94</v>
      </c>
      <c r="I154" s="33" t="s">
        <v>94</v>
      </c>
      <c r="J154" s="35" t="s">
        <v>94</v>
      </c>
      <c r="K154" s="153"/>
      <c r="L154" s="153"/>
      <c r="M154" s="153"/>
      <c r="N154" s="95"/>
      <c r="O154" s="30"/>
      <c r="BE154" s="37">
        <v>1148</v>
      </c>
    </row>
    <row r="155" spans="1:57" x14ac:dyDescent="0.2">
      <c r="B155" s="38"/>
      <c r="C155" s="40"/>
      <c r="D155" s="156"/>
      <c r="E155" s="41" t="s">
        <v>93</v>
      </c>
      <c r="F155" s="42" t="s">
        <v>93</v>
      </c>
      <c r="G155" s="131" t="s">
        <v>93</v>
      </c>
      <c r="H155" s="42" t="s">
        <v>94</v>
      </c>
      <c r="I155" s="42" t="s">
        <v>94</v>
      </c>
      <c r="J155" s="44" t="s">
        <v>94</v>
      </c>
      <c r="K155" s="154"/>
      <c r="L155" s="154"/>
      <c r="M155" s="154"/>
      <c r="N155" s="96"/>
      <c r="O155" s="39"/>
      <c r="BE155" s="37">
        <v>1149</v>
      </c>
    </row>
    <row r="156" spans="1:57" ht="15.75" x14ac:dyDescent="0.2">
      <c r="A156" s="86" t="s">
        <v>93</v>
      </c>
      <c r="B156" s="86" t="s">
        <v>93</v>
      </c>
      <c r="C156" s="40" t="s">
        <v>93</v>
      </c>
      <c r="D156" s="156"/>
      <c r="E156" s="41" t="s">
        <v>93</v>
      </c>
      <c r="F156" s="42" t="s">
        <v>93</v>
      </c>
      <c r="G156" s="131" t="s">
        <v>93</v>
      </c>
      <c r="H156" s="42" t="s">
        <v>94</v>
      </c>
      <c r="I156" s="42" t="s">
        <v>94</v>
      </c>
      <c r="J156" s="44" t="s">
        <v>94</v>
      </c>
      <c r="K156" s="154"/>
      <c r="L156" s="154"/>
      <c r="M156" s="154"/>
      <c r="N156" s="97" t="s">
        <v>95</v>
      </c>
      <c r="O156" s="97" t="s">
        <v>93</v>
      </c>
      <c r="BE156" s="37">
        <v>1150</v>
      </c>
    </row>
    <row r="157" spans="1:57" x14ac:dyDescent="0.2">
      <c r="B157" s="38"/>
      <c r="C157" s="40"/>
      <c r="D157" s="156"/>
      <c r="E157" s="41" t="s">
        <v>93</v>
      </c>
      <c r="F157" s="42" t="s">
        <v>93</v>
      </c>
      <c r="G157" s="131" t="s">
        <v>93</v>
      </c>
      <c r="H157" s="42" t="s">
        <v>94</v>
      </c>
      <c r="I157" s="42" t="s">
        <v>94</v>
      </c>
      <c r="J157" s="44" t="s">
        <v>94</v>
      </c>
      <c r="K157" s="154"/>
      <c r="L157" s="154"/>
      <c r="M157" s="154"/>
      <c r="N157" s="96"/>
      <c r="O157" s="39"/>
      <c r="BE157" s="37">
        <v>1151</v>
      </c>
    </row>
    <row r="158" spans="1:57" x14ac:dyDescent="0.2">
      <c r="B158" s="29"/>
      <c r="C158" s="31"/>
      <c r="D158" s="156"/>
      <c r="E158" s="32" t="s">
        <v>93</v>
      </c>
      <c r="F158" s="33" t="s">
        <v>93</v>
      </c>
      <c r="G158" s="130" t="s">
        <v>93</v>
      </c>
      <c r="H158" s="33" t="s">
        <v>94</v>
      </c>
      <c r="I158" s="33" t="s">
        <v>94</v>
      </c>
      <c r="J158" s="35" t="s">
        <v>94</v>
      </c>
      <c r="K158" s="153"/>
      <c r="L158" s="153"/>
      <c r="M158" s="153"/>
      <c r="N158" s="95"/>
      <c r="O158" s="30"/>
      <c r="BE158" s="37">
        <v>1152</v>
      </c>
    </row>
    <row r="159" spans="1:57" x14ac:dyDescent="0.2">
      <c r="B159" s="38"/>
      <c r="C159" s="40"/>
      <c r="D159" s="156"/>
      <c r="E159" s="41" t="s">
        <v>93</v>
      </c>
      <c r="F159" s="42" t="s">
        <v>93</v>
      </c>
      <c r="G159" s="131" t="s">
        <v>93</v>
      </c>
      <c r="H159" s="42" t="s">
        <v>94</v>
      </c>
      <c r="I159" s="42" t="s">
        <v>94</v>
      </c>
      <c r="J159" s="44" t="s">
        <v>94</v>
      </c>
      <c r="K159" s="154"/>
      <c r="L159" s="154"/>
      <c r="M159" s="154"/>
      <c r="N159" s="96"/>
      <c r="O159" s="39"/>
      <c r="BE159" s="37">
        <v>1153</v>
      </c>
    </row>
    <row r="160" spans="1:57" ht="15.75" x14ac:dyDescent="0.2">
      <c r="A160" s="86" t="s">
        <v>93</v>
      </c>
      <c r="B160" s="86" t="s">
        <v>93</v>
      </c>
      <c r="C160" s="40" t="s">
        <v>93</v>
      </c>
      <c r="D160" s="156"/>
      <c r="E160" s="41" t="s">
        <v>93</v>
      </c>
      <c r="F160" s="42" t="s">
        <v>93</v>
      </c>
      <c r="G160" s="131" t="s">
        <v>93</v>
      </c>
      <c r="H160" s="42" t="s">
        <v>94</v>
      </c>
      <c r="I160" s="42" t="s">
        <v>94</v>
      </c>
      <c r="J160" s="44" t="s">
        <v>94</v>
      </c>
      <c r="K160" s="154"/>
      <c r="L160" s="154"/>
      <c r="M160" s="154"/>
      <c r="N160" s="97" t="s">
        <v>95</v>
      </c>
      <c r="O160" s="97" t="s">
        <v>93</v>
      </c>
      <c r="BE160" s="37">
        <v>1154</v>
      </c>
    </row>
    <row r="161" spans="1:57" x14ac:dyDescent="0.2">
      <c r="B161" s="38"/>
      <c r="C161" s="40"/>
      <c r="D161" s="156"/>
      <c r="E161" s="41" t="s">
        <v>93</v>
      </c>
      <c r="F161" s="42" t="s">
        <v>93</v>
      </c>
      <c r="G161" s="131" t="s">
        <v>93</v>
      </c>
      <c r="H161" s="42" t="s">
        <v>94</v>
      </c>
      <c r="I161" s="42" t="s">
        <v>94</v>
      </c>
      <c r="J161" s="44" t="s">
        <v>94</v>
      </c>
      <c r="K161" s="154"/>
      <c r="L161" s="154"/>
      <c r="M161" s="154"/>
      <c r="N161" s="96"/>
      <c r="O161" s="39"/>
      <c r="BE161" s="37">
        <v>1155</v>
      </c>
    </row>
    <row r="162" spans="1:57" x14ac:dyDescent="0.2">
      <c r="B162" s="29"/>
      <c r="C162" s="31"/>
      <c r="D162" s="156"/>
      <c r="E162" s="32" t="s">
        <v>93</v>
      </c>
      <c r="F162" s="33" t="s">
        <v>93</v>
      </c>
      <c r="G162" s="130" t="s">
        <v>93</v>
      </c>
      <c r="H162" s="33" t="s">
        <v>94</v>
      </c>
      <c r="I162" s="33" t="s">
        <v>94</v>
      </c>
      <c r="J162" s="35" t="s">
        <v>94</v>
      </c>
      <c r="K162" s="153"/>
      <c r="L162" s="153"/>
      <c r="M162" s="153"/>
      <c r="N162" s="95"/>
      <c r="O162" s="30"/>
      <c r="BE162" s="37">
        <v>1156</v>
      </c>
    </row>
    <row r="163" spans="1:57" x14ac:dyDescent="0.2">
      <c r="B163" s="38"/>
      <c r="C163" s="40"/>
      <c r="D163" s="156"/>
      <c r="E163" s="41" t="s">
        <v>93</v>
      </c>
      <c r="F163" s="42" t="s">
        <v>93</v>
      </c>
      <c r="G163" s="131" t="s">
        <v>93</v>
      </c>
      <c r="H163" s="42" t="s">
        <v>94</v>
      </c>
      <c r="I163" s="42" t="s">
        <v>94</v>
      </c>
      <c r="J163" s="44" t="s">
        <v>94</v>
      </c>
      <c r="K163" s="154"/>
      <c r="L163" s="154"/>
      <c r="M163" s="154"/>
      <c r="N163" s="96"/>
      <c r="O163" s="39"/>
      <c r="BE163" s="37">
        <v>1157</v>
      </c>
    </row>
    <row r="164" spans="1:57" ht="15.75" x14ac:dyDescent="0.2">
      <c r="A164" s="86" t="s">
        <v>93</v>
      </c>
      <c r="B164" s="86" t="s">
        <v>93</v>
      </c>
      <c r="C164" s="40" t="s">
        <v>93</v>
      </c>
      <c r="D164" s="156"/>
      <c r="E164" s="41" t="s">
        <v>93</v>
      </c>
      <c r="F164" s="42" t="s">
        <v>93</v>
      </c>
      <c r="G164" s="131" t="s">
        <v>93</v>
      </c>
      <c r="H164" s="42" t="s">
        <v>94</v>
      </c>
      <c r="I164" s="42" t="s">
        <v>94</v>
      </c>
      <c r="J164" s="44" t="s">
        <v>94</v>
      </c>
      <c r="K164" s="154"/>
      <c r="L164" s="154"/>
      <c r="M164" s="154"/>
      <c r="N164" s="97" t="s">
        <v>95</v>
      </c>
      <c r="O164" s="97" t="s">
        <v>93</v>
      </c>
      <c r="BE164" s="37">
        <v>1158</v>
      </c>
    </row>
    <row r="165" spans="1:57" x14ac:dyDescent="0.2">
      <c r="B165" s="38"/>
      <c r="C165" s="40"/>
      <c r="D165" s="156"/>
      <c r="E165" s="41" t="s">
        <v>93</v>
      </c>
      <c r="F165" s="42" t="s">
        <v>93</v>
      </c>
      <c r="G165" s="131" t="s">
        <v>93</v>
      </c>
      <c r="H165" s="42" t="s">
        <v>94</v>
      </c>
      <c r="I165" s="42" t="s">
        <v>94</v>
      </c>
      <c r="J165" s="44" t="s">
        <v>94</v>
      </c>
      <c r="K165" s="154"/>
      <c r="L165" s="154"/>
      <c r="M165" s="154"/>
      <c r="N165" s="96"/>
      <c r="O165" s="39"/>
      <c r="BE165" s="37">
        <v>1159</v>
      </c>
    </row>
    <row r="166" spans="1:57" x14ac:dyDescent="0.2">
      <c r="B166" s="29"/>
      <c r="C166" s="31"/>
      <c r="D166" s="156"/>
      <c r="E166" s="32" t="s">
        <v>93</v>
      </c>
      <c r="F166" s="33" t="s">
        <v>93</v>
      </c>
      <c r="G166" s="130" t="s">
        <v>93</v>
      </c>
      <c r="H166" s="33" t="s">
        <v>94</v>
      </c>
      <c r="I166" s="33" t="s">
        <v>94</v>
      </c>
      <c r="J166" s="35" t="s">
        <v>94</v>
      </c>
      <c r="K166" s="153"/>
      <c r="L166" s="153"/>
      <c r="M166" s="153"/>
      <c r="N166" s="95"/>
      <c r="O166" s="30"/>
      <c r="BE166" s="37">
        <v>1160</v>
      </c>
    </row>
    <row r="167" spans="1:57" x14ac:dyDescent="0.2">
      <c r="B167" s="38"/>
      <c r="C167" s="40"/>
      <c r="D167" s="156"/>
      <c r="E167" s="41" t="s">
        <v>93</v>
      </c>
      <c r="F167" s="42" t="s">
        <v>93</v>
      </c>
      <c r="G167" s="131" t="s">
        <v>93</v>
      </c>
      <c r="H167" s="42" t="s">
        <v>94</v>
      </c>
      <c r="I167" s="42" t="s">
        <v>94</v>
      </c>
      <c r="J167" s="44" t="s">
        <v>94</v>
      </c>
      <c r="K167" s="154"/>
      <c r="L167" s="154"/>
      <c r="M167" s="154"/>
      <c r="N167" s="96"/>
      <c r="O167" s="39"/>
      <c r="BE167" s="37">
        <v>1161</v>
      </c>
    </row>
    <row r="168" spans="1:57" ht="15.75" x14ac:dyDescent="0.2">
      <c r="A168" s="86" t="s">
        <v>93</v>
      </c>
      <c r="B168" s="86" t="s">
        <v>93</v>
      </c>
      <c r="C168" s="40" t="s">
        <v>93</v>
      </c>
      <c r="D168" s="156"/>
      <c r="E168" s="41" t="s">
        <v>93</v>
      </c>
      <c r="F168" s="42" t="s">
        <v>93</v>
      </c>
      <c r="G168" s="131" t="s">
        <v>93</v>
      </c>
      <c r="H168" s="42" t="s">
        <v>94</v>
      </c>
      <c r="I168" s="42" t="s">
        <v>94</v>
      </c>
      <c r="J168" s="44" t="s">
        <v>94</v>
      </c>
      <c r="K168" s="154"/>
      <c r="L168" s="154"/>
      <c r="M168" s="154"/>
      <c r="N168" s="97" t="s">
        <v>95</v>
      </c>
      <c r="O168" s="97" t="s">
        <v>93</v>
      </c>
      <c r="BE168" s="37">
        <v>1162</v>
      </c>
    </row>
    <row r="169" spans="1:57" x14ac:dyDescent="0.2">
      <c r="B169" s="38"/>
      <c r="C169" s="40"/>
      <c r="D169" s="156"/>
      <c r="E169" s="41" t="s">
        <v>93</v>
      </c>
      <c r="F169" s="42" t="s">
        <v>93</v>
      </c>
      <c r="G169" s="131" t="s">
        <v>93</v>
      </c>
      <c r="H169" s="42" t="s">
        <v>94</v>
      </c>
      <c r="I169" s="42" t="s">
        <v>94</v>
      </c>
      <c r="J169" s="44" t="s">
        <v>94</v>
      </c>
      <c r="K169" s="154"/>
      <c r="L169" s="154"/>
      <c r="M169" s="154"/>
      <c r="N169" s="96"/>
      <c r="O169" s="39"/>
      <c r="BE169" s="37">
        <v>1163</v>
      </c>
    </row>
    <row r="170" spans="1:57" x14ac:dyDescent="0.2">
      <c r="B170" s="29"/>
      <c r="C170" s="31"/>
      <c r="D170" s="156"/>
      <c r="E170" s="32" t="s">
        <v>93</v>
      </c>
      <c r="F170" s="33" t="s">
        <v>93</v>
      </c>
      <c r="G170" s="130" t="s">
        <v>93</v>
      </c>
      <c r="H170" s="33" t="s">
        <v>94</v>
      </c>
      <c r="I170" s="33" t="s">
        <v>94</v>
      </c>
      <c r="J170" s="35" t="s">
        <v>94</v>
      </c>
      <c r="K170" s="153"/>
      <c r="L170" s="153"/>
      <c r="M170" s="153"/>
      <c r="N170" s="95"/>
      <c r="O170" s="30"/>
      <c r="BE170" s="37">
        <v>1164</v>
      </c>
    </row>
    <row r="171" spans="1:57" x14ac:dyDescent="0.2">
      <c r="B171" s="38"/>
      <c r="C171" s="40"/>
      <c r="D171" s="156"/>
      <c r="E171" s="41" t="s">
        <v>93</v>
      </c>
      <c r="F171" s="42" t="s">
        <v>93</v>
      </c>
      <c r="G171" s="131" t="s">
        <v>93</v>
      </c>
      <c r="H171" s="42" t="s">
        <v>94</v>
      </c>
      <c r="I171" s="42" t="s">
        <v>94</v>
      </c>
      <c r="J171" s="44" t="s">
        <v>94</v>
      </c>
      <c r="K171" s="154"/>
      <c r="L171" s="154"/>
      <c r="M171" s="154"/>
      <c r="N171" s="96"/>
      <c r="O171" s="39"/>
      <c r="BE171" s="37">
        <v>1165</v>
      </c>
    </row>
    <row r="172" spans="1:57" ht="15.75" x14ac:dyDescent="0.2">
      <c r="A172" s="86" t="s">
        <v>93</v>
      </c>
      <c r="B172" s="86" t="s">
        <v>93</v>
      </c>
      <c r="C172" s="40" t="s">
        <v>93</v>
      </c>
      <c r="D172" s="156"/>
      <c r="E172" s="41" t="s">
        <v>93</v>
      </c>
      <c r="F172" s="42" t="s">
        <v>93</v>
      </c>
      <c r="G172" s="131" t="s">
        <v>93</v>
      </c>
      <c r="H172" s="42" t="s">
        <v>94</v>
      </c>
      <c r="I172" s="42" t="s">
        <v>94</v>
      </c>
      <c r="J172" s="44" t="s">
        <v>94</v>
      </c>
      <c r="K172" s="154"/>
      <c r="L172" s="154"/>
      <c r="M172" s="154"/>
      <c r="N172" s="97" t="s">
        <v>95</v>
      </c>
      <c r="O172" s="97" t="s">
        <v>93</v>
      </c>
      <c r="BE172" s="37">
        <v>1166</v>
      </c>
    </row>
    <row r="173" spans="1:57" x14ac:dyDescent="0.2">
      <c r="B173" s="38"/>
      <c r="C173" s="40"/>
      <c r="D173" s="156"/>
      <c r="E173" s="41" t="s">
        <v>93</v>
      </c>
      <c r="F173" s="42" t="s">
        <v>93</v>
      </c>
      <c r="G173" s="131" t="s">
        <v>93</v>
      </c>
      <c r="H173" s="42" t="s">
        <v>94</v>
      </c>
      <c r="I173" s="42" t="s">
        <v>94</v>
      </c>
      <c r="J173" s="44" t="s">
        <v>94</v>
      </c>
      <c r="K173" s="154"/>
      <c r="L173" s="154"/>
      <c r="M173" s="154"/>
      <c r="N173" s="96"/>
      <c r="O173" s="39"/>
      <c r="BE173" s="37">
        <v>1167</v>
      </c>
    </row>
    <row r="174" spans="1:57" x14ac:dyDescent="0.2">
      <c r="B174" s="29"/>
      <c r="C174" s="31"/>
      <c r="D174" s="156"/>
      <c r="E174" s="32" t="s">
        <v>93</v>
      </c>
      <c r="F174" s="33" t="s">
        <v>93</v>
      </c>
      <c r="G174" s="130" t="s">
        <v>93</v>
      </c>
      <c r="H174" s="33" t="s">
        <v>94</v>
      </c>
      <c r="I174" s="33" t="s">
        <v>94</v>
      </c>
      <c r="J174" s="35" t="s">
        <v>94</v>
      </c>
      <c r="K174" s="153"/>
      <c r="L174" s="153"/>
      <c r="M174" s="153"/>
      <c r="N174" s="95"/>
      <c r="O174" s="30"/>
      <c r="BE174" s="37">
        <v>1168</v>
      </c>
    </row>
    <row r="175" spans="1:57" x14ac:dyDescent="0.2">
      <c r="B175" s="38"/>
      <c r="C175" s="40"/>
      <c r="D175" s="156"/>
      <c r="E175" s="41" t="s">
        <v>93</v>
      </c>
      <c r="F175" s="42" t="s">
        <v>93</v>
      </c>
      <c r="G175" s="131" t="s">
        <v>93</v>
      </c>
      <c r="H175" s="42" t="s">
        <v>94</v>
      </c>
      <c r="I175" s="42" t="s">
        <v>94</v>
      </c>
      <c r="J175" s="44" t="s">
        <v>94</v>
      </c>
      <c r="K175" s="154"/>
      <c r="L175" s="154"/>
      <c r="M175" s="154"/>
      <c r="N175" s="96"/>
      <c r="O175" s="39"/>
      <c r="BE175" s="37">
        <v>1169</v>
      </c>
    </row>
    <row r="176" spans="1:57" ht="15.75" x14ac:dyDescent="0.2">
      <c r="A176" s="86" t="s">
        <v>93</v>
      </c>
      <c r="B176" s="86" t="s">
        <v>93</v>
      </c>
      <c r="C176" s="40" t="s">
        <v>93</v>
      </c>
      <c r="D176" s="156"/>
      <c r="E176" s="41" t="s">
        <v>93</v>
      </c>
      <c r="F176" s="42" t="s">
        <v>93</v>
      </c>
      <c r="G176" s="131" t="s">
        <v>93</v>
      </c>
      <c r="H176" s="42" t="s">
        <v>94</v>
      </c>
      <c r="I176" s="42" t="s">
        <v>94</v>
      </c>
      <c r="J176" s="44" t="s">
        <v>94</v>
      </c>
      <c r="K176" s="154"/>
      <c r="L176" s="154"/>
      <c r="M176" s="154"/>
      <c r="N176" s="97" t="s">
        <v>95</v>
      </c>
      <c r="O176" s="97" t="s">
        <v>93</v>
      </c>
      <c r="BE176" s="37">
        <v>1170</v>
      </c>
    </row>
    <row r="177" spans="1:57" x14ac:dyDescent="0.2">
      <c r="B177" s="38"/>
      <c r="C177" s="40"/>
      <c r="D177" s="156"/>
      <c r="E177" s="41" t="s">
        <v>93</v>
      </c>
      <c r="F177" s="42" t="s">
        <v>93</v>
      </c>
      <c r="G177" s="131" t="s">
        <v>93</v>
      </c>
      <c r="H177" s="42" t="s">
        <v>94</v>
      </c>
      <c r="I177" s="42" t="s">
        <v>94</v>
      </c>
      <c r="J177" s="44" t="s">
        <v>94</v>
      </c>
      <c r="K177" s="154"/>
      <c r="L177" s="154"/>
      <c r="M177" s="154"/>
      <c r="N177" s="96"/>
      <c r="O177" s="39"/>
      <c r="BE177" s="37">
        <v>1171</v>
      </c>
    </row>
    <row r="178" spans="1:57" x14ac:dyDescent="0.2">
      <c r="B178" s="29"/>
      <c r="C178" s="31"/>
      <c r="D178" s="156"/>
      <c r="E178" s="32" t="s">
        <v>93</v>
      </c>
      <c r="F178" s="33" t="s">
        <v>93</v>
      </c>
      <c r="G178" s="130" t="s">
        <v>93</v>
      </c>
      <c r="H178" s="33" t="s">
        <v>94</v>
      </c>
      <c r="I178" s="33" t="s">
        <v>94</v>
      </c>
      <c r="J178" s="35" t="s">
        <v>94</v>
      </c>
      <c r="K178" s="153"/>
      <c r="L178" s="153"/>
      <c r="M178" s="153"/>
      <c r="N178" s="95"/>
      <c r="O178" s="30"/>
      <c r="BE178" s="37">
        <v>1172</v>
      </c>
    </row>
    <row r="179" spans="1:57" x14ac:dyDescent="0.2">
      <c r="B179" s="38"/>
      <c r="C179" s="40"/>
      <c r="D179" s="156"/>
      <c r="E179" s="41" t="s">
        <v>93</v>
      </c>
      <c r="F179" s="42" t="s">
        <v>93</v>
      </c>
      <c r="G179" s="131" t="s">
        <v>93</v>
      </c>
      <c r="H179" s="42" t="s">
        <v>94</v>
      </c>
      <c r="I179" s="42" t="s">
        <v>94</v>
      </c>
      <c r="J179" s="44" t="s">
        <v>94</v>
      </c>
      <c r="K179" s="154"/>
      <c r="L179" s="154"/>
      <c r="M179" s="154"/>
      <c r="N179" s="96"/>
      <c r="O179" s="39"/>
      <c r="BE179" s="37">
        <v>1173</v>
      </c>
    </row>
    <row r="180" spans="1:57" ht="15.75" x14ac:dyDescent="0.2">
      <c r="A180" s="86" t="s">
        <v>93</v>
      </c>
      <c r="B180" s="86" t="s">
        <v>93</v>
      </c>
      <c r="C180" s="40" t="s">
        <v>93</v>
      </c>
      <c r="D180" s="156"/>
      <c r="E180" s="41" t="s">
        <v>93</v>
      </c>
      <c r="F180" s="42" t="s">
        <v>93</v>
      </c>
      <c r="G180" s="131" t="s">
        <v>93</v>
      </c>
      <c r="H180" s="42" t="s">
        <v>94</v>
      </c>
      <c r="I180" s="42" t="s">
        <v>94</v>
      </c>
      <c r="J180" s="44" t="s">
        <v>94</v>
      </c>
      <c r="K180" s="154"/>
      <c r="L180" s="154"/>
      <c r="M180" s="154"/>
      <c r="N180" s="97" t="s">
        <v>95</v>
      </c>
      <c r="O180" s="97" t="s">
        <v>93</v>
      </c>
      <c r="BE180" s="37">
        <v>1174</v>
      </c>
    </row>
    <row r="181" spans="1:57" x14ac:dyDescent="0.2">
      <c r="B181" s="38"/>
      <c r="C181" s="40"/>
      <c r="D181" s="156"/>
      <c r="E181" s="41" t="s">
        <v>93</v>
      </c>
      <c r="F181" s="42" t="s">
        <v>93</v>
      </c>
      <c r="G181" s="131" t="s">
        <v>93</v>
      </c>
      <c r="H181" s="42" t="s">
        <v>94</v>
      </c>
      <c r="I181" s="42" t="s">
        <v>94</v>
      </c>
      <c r="J181" s="44" t="s">
        <v>94</v>
      </c>
      <c r="K181" s="154"/>
      <c r="L181" s="154"/>
      <c r="M181" s="154"/>
      <c r="N181" s="96"/>
      <c r="O181" s="39"/>
      <c r="BE181" s="37">
        <v>1175</v>
      </c>
    </row>
    <row r="182" spans="1:57" x14ac:dyDescent="0.2">
      <c r="B182" s="29"/>
      <c r="C182" s="31"/>
      <c r="D182" s="156"/>
      <c r="E182" s="32" t="s">
        <v>93</v>
      </c>
      <c r="F182" s="33" t="s">
        <v>93</v>
      </c>
      <c r="G182" s="130" t="s">
        <v>93</v>
      </c>
      <c r="H182" s="33" t="s">
        <v>94</v>
      </c>
      <c r="I182" s="33" t="s">
        <v>94</v>
      </c>
      <c r="J182" s="35" t="s">
        <v>94</v>
      </c>
      <c r="K182" s="153"/>
      <c r="L182" s="153"/>
      <c r="M182" s="153"/>
      <c r="N182" s="95"/>
      <c r="O182" s="30"/>
      <c r="BE182" s="37">
        <v>1176</v>
      </c>
    </row>
    <row r="183" spans="1:57" x14ac:dyDescent="0.2">
      <c r="B183" s="38"/>
      <c r="C183" s="40"/>
      <c r="D183" s="156"/>
      <c r="E183" s="41" t="s">
        <v>93</v>
      </c>
      <c r="F183" s="42" t="s">
        <v>93</v>
      </c>
      <c r="G183" s="131" t="s">
        <v>93</v>
      </c>
      <c r="H183" s="42" t="s">
        <v>94</v>
      </c>
      <c r="I183" s="42" t="s">
        <v>94</v>
      </c>
      <c r="J183" s="44" t="s">
        <v>94</v>
      </c>
      <c r="K183" s="154"/>
      <c r="L183" s="154"/>
      <c r="M183" s="154"/>
      <c r="N183" s="96"/>
      <c r="O183" s="39"/>
      <c r="BE183" s="37">
        <v>1177</v>
      </c>
    </row>
    <row r="184" spans="1:57" ht="15.75" x14ac:dyDescent="0.2">
      <c r="A184" s="86" t="s">
        <v>93</v>
      </c>
      <c r="B184" s="86" t="s">
        <v>93</v>
      </c>
      <c r="C184" s="40" t="s">
        <v>93</v>
      </c>
      <c r="D184" s="156"/>
      <c r="E184" s="41" t="s">
        <v>93</v>
      </c>
      <c r="F184" s="42" t="s">
        <v>93</v>
      </c>
      <c r="G184" s="131" t="s">
        <v>93</v>
      </c>
      <c r="H184" s="42" t="s">
        <v>94</v>
      </c>
      <c r="I184" s="42" t="s">
        <v>94</v>
      </c>
      <c r="J184" s="44" t="s">
        <v>94</v>
      </c>
      <c r="K184" s="154"/>
      <c r="L184" s="154"/>
      <c r="M184" s="154"/>
      <c r="N184" s="97" t="s">
        <v>95</v>
      </c>
      <c r="O184" s="97" t="s">
        <v>93</v>
      </c>
      <c r="BE184" s="37">
        <v>1178</v>
      </c>
    </row>
    <row r="185" spans="1:57" x14ac:dyDescent="0.2">
      <c r="B185" s="38"/>
      <c r="C185" s="40"/>
      <c r="D185" s="156"/>
      <c r="E185" s="41" t="s">
        <v>93</v>
      </c>
      <c r="F185" s="42" t="s">
        <v>93</v>
      </c>
      <c r="G185" s="131" t="s">
        <v>93</v>
      </c>
      <c r="H185" s="42" t="s">
        <v>94</v>
      </c>
      <c r="I185" s="42" t="s">
        <v>94</v>
      </c>
      <c r="J185" s="44" t="s">
        <v>94</v>
      </c>
      <c r="K185" s="154"/>
      <c r="L185" s="154"/>
      <c r="M185" s="154"/>
      <c r="N185" s="96"/>
      <c r="O185" s="39"/>
      <c r="BE185" s="37">
        <v>1179</v>
      </c>
    </row>
    <row r="186" spans="1:57" x14ac:dyDescent="0.2">
      <c r="B186" s="29"/>
      <c r="C186" s="31"/>
      <c r="D186" s="156"/>
      <c r="E186" s="32" t="s">
        <v>93</v>
      </c>
      <c r="F186" s="33" t="s">
        <v>93</v>
      </c>
      <c r="G186" s="130" t="s">
        <v>93</v>
      </c>
      <c r="H186" s="33" t="s">
        <v>94</v>
      </c>
      <c r="I186" s="33" t="s">
        <v>94</v>
      </c>
      <c r="J186" s="35" t="s">
        <v>94</v>
      </c>
      <c r="K186" s="153"/>
      <c r="L186" s="153"/>
      <c r="M186" s="153"/>
      <c r="N186" s="95"/>
      <c r="O186" s="30"/>
      <c r="BE186" s="37">
        <v>1180</v>
      </c>
    </row>
    <row r="187" spans="1:57" x14ac:dyDescent="0.2">
      <c r="B187" s="38"/>
      <c r="C187" s="40"/>
      <c r="D187" s="156"/>
      <c r="E187" s="41" t="s">
        <v>93</v>
      </c>
      <c r="F187" s="42" t="s">
        <v>93</v>
      </c>
      <c r="G187" s="131" t="s">
        <v>93</v>
      </c>
      <c r="H187" s="42" t="s">
        <v>94</v>
      </c>
      <c r="I187" s="42" t="s">
        <v>94</v>
      </c>
      <c r="J187" s="44" t="s">
        <v>94</v>
      </c>
      <c r="K187" s="154"/>
      <c r="L187" s="154"/>
      <c r="M187" s="154"/>
      <c r="N187" s="96"/>
      <c r="O187" s="39"/>
      <c r="BE187" s="37">
        <v>1181</v>
      </c>
    </row>
    <row r="188" spans="1:57" ht="15.75" x14ac:dyDescent="0.2">
      <c r="A188" s="86" t="s">
        <v>93</v>
      </c>
      <c r="B188" s="86" t="s">
        <v>93</v>
      </c>
      <c r="C188" s="40" t="s">
        <v>93</v>
      </c>
      <c r="D188" s="156"/>
      <c r="E188" s="41" t="s">
        <v>93</v>
      </c>
      <c r="F188" s="42" t="s">
        <v>93</v>
      </c>
      <c r="G188" s="131" t="s">
        <v>93</v>
      </c>
      <c r="H188" s="42" t="s">
        <v>94</v>
      </c>
      <c r="I188" s="42" t="s">
        <v>94</v>
      </c>
      <c r="J188" s="44" t="s">
        <v>94</v>
      </c>
      <c r="K188" s="154"/>
      <c r="L188" s="154"/>
      <c r="M188" s="154"/>
      <c r="N188" s="97" t="s">
        <v>95</v>
      </c>
      <c r="O188" s="97" t="s">
        <v>93</v>
      </c>
      <c r="BE188" s="37">
        <v>1182</v>
      </c>
    </row>
    <row r="189" spans="1:57" x14ac:dyDescent="0.2">
      <c r="B189" s="38"/>
      <c r="C189" s="40"/>
      <c r="D189" s="156"/>
      <c r="E189" s="41" t="s">
        <v>93</v>
      </c>
      <c r="F189" s="42" t="s">
        <v>93</v>
      </c>
      <c r="G189" s="131" t="s">
        <v>93</v>
      </c>
      <c r="H189" s="42" t="s">
        <v>94</v>
      </c>
      <c r="I189" s="42" t="s">
        <v>94</v>
      </c>
      <c r="J189" s="44" t="s">
        <v>94</v>
      </c>
      <c r="K189" s="154"/>
      <c r="L189" s="154"/>
      <c r="M189" s="154"/>
      <c r="N189" s="96"/>
      <c r="O189" s="39"/>
      <c r="BE189" s="37">
        <v>1183</v>
      </c>
    </row>
    <row r="190" spans="1:57" x14ac:dyDescent="0.2">
      <c r="B190" s="29"/>
      <c r="C190" s="31"/>
      <c r="D190" s="156"/>
      <c r="E190" s="32" t="s">
        <v>93</v>
      </c>
      <c r="F190" s="33" t="s">
        <v>93</v>
      </c>
      <c r="G190" s="130" t="s">
        <v>93</v>
      </c>
      <c r="H190" s="33" t="s">
        <v>94</v>
      </c>
      <c r="I190" s="33" t="s">
        <v>94</v>
      </c>
      <c r="J190" s="35" t="s">
        <v>94</v>
      </c>
      <c r="K190" s="153"/>
      <c r="L190" s="153"/>
      <c r="M190" s="153"/>
      <c r="N190" s="95"/>
      <c r="O190" s="30"/>
      <c r="BE190" s="37">
        <v>1184</v>
      </c>
    </row>
    <row r="191" spans="1:57" x14ac:dyDescent="0.2">
      <c r="B191" s="38"/>
      <c r="C191" s="40"/>
      <c r="D191" s="156"/>
      <c r="E191" s="41" t="s">
        <v>93</v>
      </c>
      <c r="F191" s="42" t="s">
        <v>93</v>
      </c>
      <c r="G191" s="131" t="s">
        <v>93</v>
      </c>
      <c r="H191" s="42" t="s">
        <v>94</v>
      </c>
      <c r="I191" s="42" t="s">
        <v>94</v>
      </c>
      <c r="J191" s="44" t="s">
        <v>94</v>
      </c>
      <c r="K191" s="154"/>
      <c r="L191" s="154"/>
      <c r="M191" s="154"/>
      <c r="N191" s="96"/>
      <c r="O191" s="39"/>
      <c r="BE191" s="37">
        <v>1185</v>
      </c>
    </row>
    <row r="192" spans="1:57" ht="15.75" x14ac:dyDescent="0.2">
      <c r="A192" s="86" t="s">
        <v>93</v>
      </c>
      <c r="B192" s="86" t="s">
        <v>93</v>
      </c>
      <c r="C192" s="40" t="s">
        <v>93</v>
      </c>
      <c r="D192" s="156"/>
      <c r="E192" s="41" t="s">
        <v>93</v>
      </c>
      <c r="F192" s="42" t="s">
        <v>93</v>
      </c>
      <c r="G192" s="131" t="s">
        <v>93</v>
      </c>
      <c r="H192" s="42" t="s">
        <v>94</v>
      </c>
      <c r="I192" s="42" t="s">
        <v>94</v>
      </c>
      <c r="J192" s="44" t="s">
        <v>94</v>
      </c>
      <c r="K192" s="154"/>
      <c r="L192" s="154"/>
      <c r="M192" s="154"/>
      <c r="N192" s="97" t="s">
        <v>95</v>
      </c>
      <c r="O192" s="97" t="s">
        <v>93</v>
      </c>
      <c r="BE192" s="37">
        <v>1186</v>
      </c>
    </row>
    <row r="193" spans="1:57" x14ac:dyDescent="0.2">
      <c r="B193" s="38"/>
      <c r="C193" s="40"/>
      <c r="D193" s="156"/>
      <c r="E193" s="41" t="s">
        <v>93</v>
      </c>
      <c r="F193" s="42" t="s">
        <v>93</v>
      </c>
      <c r="G193" s="131" t="s">
        <v>93</v>
      </c>
      <c r="H193" s="42" t="s">
        <v>94</v>
      </c>
      <c r="I193" s="42" t="s">
        <v>94</v>
      </c>
      <c r="J193" s="44" t="s">
        <v>94</v>
      </c>
      <c r="K193" s="154"/>
      <c r="L193" s="154"/>
      <c r="M193" s="154"/>
      <c r="N193" s="96"/>
      <c r="O193" s="39"/>
      <c r="BE193" s="37">
        <v>1187</v>
      </c>
    </row>
    <row r="194" spans="1:57" x14ac:dyDescent="0.2">
      <c r="B194" s="29"/>
      <c r="C194" s="31"/>
      <c r="D194" s="156"/>
      <c r="E194" s="32" t="s">
        <v>93</v>
      </c>
      <c r="F194" s="33" t="s">
        <v>93</v>
      </c>
      <c r="G194" s="130" t="s">
        <v>93</v>
      </c>
      <c r="H194" s="33" t="s">
        <v>94</v>
      </c>
      <c r="I194" s="33" t="s">
        <v>94</v>
      </c>
      <c r="J194" s="35" t="s">
        <v>94</v>
      </c>
      <c r="K194" s="153"/>
      <c r="L194" s="153"/>
      <c r="M194" s="153"/>
      <c r="N194" s="95"/>
      <c r="O194" s="30"/>
      <c r="BE194" s="37">
        <v>1188</v>
      </c>
    </row>
    <row r="195" spans="1:57" x14ac:dyDescent="0.2">
      <c r="B195" s="38"/>
      <c r="C195" s="40"/>
      <c r="D195" s="156"/>
      <c r="E195" s="41" t="s">
        <v>93</v>
      </c>
      <c r="F195" s="42" t="s">
        <v>93</v>
      </c>
      <c r="G195" s="131" t="s">
        <v>93</v>
      </c>
      <c r="H195" s="42" t="s">
        <v>94</v>
      </c>
      <c r="I195" s="42" t="s">
        <v>94</v>
      </c>
      <c r="J195" s="44" t="s">
        <v>94</v>
      </c>
      <c r="K195" s="154"/>
      <c r="L195" s="154"/>
      <c r="M195" s="154"/>
      <c r="N195" s="96"/>
      <c r="O195" s="39"/>
      <c r="BE195" s="37">
        <v>1189</v>
      </c>
    </row>
    <row r="196" spans="1:57" ht="15.75" x14ac:dyDescent="0.2">
      <c r="A196" s="86" t="s">
        <v>93</v>
      </c>
      <c r="B196" s="86" t="s">
        <v>93</v>
      </c>
      <c r="C196" s="40" t="s">
        <v>93</v>
      </c>
      <c r="D196" s="156"/>
      <c r="E196" s="41" t="s">
        <v>93</v>
      </c>
      <c r="F196" s="42" t="s">
        <v>93</v>
      </c>
      <c r="G196" s="131" t="s">
        <v>93</v>
      </c>
      <c r="H196" s="42" t="s">
        <v>94</v>
      </c>
      <c r="I196" s="42" t="s">
        <v>94</v>
      </c>
      <c r="J196" s="44" t="s">
        <v>94</v>
      </c>
      <c r="K196" s="154"/>
      <c r="L196" s="154"/>
      <c r="M196" s="154"/>
      <c r="N196" s="97" t="s">
        <v>95</v>
      </c>
      <c r="O196" s="97" t="s">
        <v>93</v>
      </c>
      <c r="BE196" s="37">
        <v>1190</v>
      </c>
    </row>
    <row r="197" spans="1:57" x14ac:dyDescent="0.2">
      <c r="B197" s="38"/>
      <c r="C197" s="40"/>
      <c r="D197" s="156"/>
      <c r="E197" s="41" t="s">
        <v>93</v>
      </c>
      <c r="F197" s="42" t="s">
        <v>93</v>
      </c>
      <c r="G197" s="131" t="s">
        <v>93</v>
      </c>
      <c r="H197" s="42" t="s">
        <v>94</v>
      </c>
      <c r="I197" s="42" t="s">
        <v>94</v>
      </c>
      <c r="J197" s="44" t="s">
        <v>94</v>
      </c>
      <c r="K197" s="154"/>
      <c r="L197" s="154"/>
      <c r="M197" s="154"/>
      <c r="N197" s="96"/>
      <c r="O197" s="39"/>
      <c r="BE197" s="37">
        <v>1191</v>
      </c>
    </row>
    <row r="198" spans="1:57" x14ac:dyDescent="0.2">
      <c r="B198" s="29"/>
      <c r="C198" s="31"/>
      <c r="D198" s="156"/>
      <c r="E198" s="32" t="s">
        <v>93</v>
      </c>
      <c r="F198" s="33" t="s">
        <v>93</v>
      </c>
      <c r="G198" s="130" t="s">
        <v>93</v>
      </c>
      <c r="H198" s="33" t="s">
        <v>94</v>
      </c>
      <c r="I198" s="33" t="s">
        <v>94</v>
      </c>
      <c r="J198" s="35" t="s">
        <v>94</v>
      </c>
      <c r="K198" s="153"/>
      <c r="L198" s="153"/>
      <c r="M198" s="153"/>
      <c r="N198" s="95"/>
      <c r="O198" s="30"/>
      <c r="BE198" s="37">
        <v>1192</v>
      </c>
    </row>
    <row r="199" spans="1:57" x14ac:dyDescent="0.2">
      <c r="B199" s="38"/>
      <c r="C199" s="40"/>
      <c r="D199" s="156"/>
      <c r="E199" s="41" t="s">
        <v>93</v>
      </c>
      <c r="F199" s="42" t="s">
        <v>93</v>
      </c>
      <c r="G199" s="131" t="s">
        <v>93</v>
      </c>
      <c r="H199" s="42" t="s">
        <v>94</v>
      </c>
      <c r="I199" s="42" t="s">
        <v>94</v>
      </c>
      <c r="J199" s="44" t="s">
        <v>94</v>
      </c>
      <c r="K199" s="154"/>
      <c r="L199" s="154"/>
      <c r="M199" s="154"/>
      <c r="N199" s="96"/>
      <c r="O199" s="39"/>
      <c r="BE199" s="37">
        <v>1193</v>
      </c>
    </row>
    <row r="200" spans="1:57" ht="15.75" x14ac:dyDescent="0.2">
      <c r="A200" s="86" t="s">
        <v>93</v>
      </c>
      <c r="B200" s="86" t="s">
        <v>93</v>
      </c>
      <c r="C200" s="40" t="s">
        <v>93</v>
      </c>
      <c r="D200" s="156"/>
      <c r="E200" s="41" t="s">
        <v>93</v>
      </c>
      <c r="F200" s="42" t="s">
        <v>93</v>
      </c>
      <c r="G200" s="131" t="s">
        <v>93</v>
      </c>
      <c r="H200" s="42" t="s">
        <v>94</v>
      </c>
      <c r="I200" s="42" t="s">
        <v>94</v>
      </c>
      <c r="J200" s="44" t="s">
        <v>94</v>
      </c>
      <c r="K200" s="154"/>
      <c r="L200" s="154"/>
      <c r="M200" s="154"/>
      <c r="N200" s="97" t="s">
        <v>95</v>
      </c>
      <c r="O200" s="97" t="s">
        <v>93</v>
      </c>
      <c r="BE200" s="37">
        <v>1194</v>
      </c>
    </row>
    <row r="201" spans="1:57" x14ac:dyDescent="0.2">
      <c r="B201" s="38"/>
      <c r="C201" s="40"/>
      <c r="D201" s="156"/>
      <c r="E201" s="41" t="s">
        <v>93</v>
      </c>
      <c r="F201" s="42" t="s">
        <v>93</v>
      </c>
      <c r="G201" s="131" t="s">
        <v>93</v>
      </c>
      <c r="H201" s="42" t="s">
        <v>94</v>
      </c>
      <c r="I201" s="42" t="s">
        <v>94</v>
      </c>
      <c r="J201" s="44" t="s">
        <v>94</v>
      </c>
      <c r="K201" s="154"/>
      <c r="L201" s="154"/>
      <c r="M201" s="154"/>
      <c r="N201" s="96"/>
      <c r="O201" s="39"/>
      <c r="BE201" s="37">
        <v>1195</v>
      </c>
    </row>
    <row r="202" spans="1:57" x14ac:dyDescent="0.2">
      <c r="B202" s="29"/>
      <c r="C202" s="31"/>
      <c r="D202" s="156"/>
      <c r="E202" s="32" t="s">
        <v>93</v>
      </c>
      <c r="F202" s="33" t="s">
        <v>93</v>
      </c>
      <c r="G202" s="130" t="s">
        <v>93</v>
      </c>
      <c r="H202" s="33" t="s">
        <v>94</v>
      </c>
      <c r="I202" s="33" t="s">
        <v>94</v>
      </c>
      <c r="J202" s="35" t="s">
        <v>94</v>
      </c>
      <c r="K202" s="153"/>
      <c r="L202" s="153"/>
      <c r="M202" s="153"/>
      <c r="N202" s="95"/>
      <c r="O202" s="30"/>
      <c r="BE202" s="37">
        <v>1196</v>
      </c>
    </row>
    <row r="203" spans="1:57" x14ac:dyDescent="0.2">
      <c r="B203" s="38"/>
      <c r="C203" s="40"/>
      <c r="D203" s="156"/>
      <c r="E203" s="41" t="s">
        <v>93</v>
      </c>
      <c r="F203" s="42" t="s">
        <v>93</v>
      </c>
      <c r="G203" s="131" t="s">
        <v>93</v>
      </c>
      <c r="H203" s="42" t="s">
        <v>94</v>
      </c>
      <c r="I203" s="42" t="s">
        <v>94</v>
      </c>
      <c r="J203" s="44" t="s">
        <v>94</v>
      </c>
      <c r="K203" s="154"/>
      <c r="L203" s="154"/>
      <c r="M203" s="154"/>
      <c r="N203" s="96"/>
      <c r="O203" s="39"/>
      <c r="BE203" s="37">
        <v>1197</v>
      </c>
    </row>
    <row r="204" spans="1:57" ht="15.75" x14ac:dyDescent="0.2">
      <c r="A204" s="86" t="s">
        <v>93</v>
      </c>
      <c r="B204" s="86" t="s">
        <v>93</v>
      </c>
      <c r="C204" s="40" t="s">
        <v>93</v>
      </c>
      <c r="D204" s="156"/>
      <c r="E204" s="41" t="s">
        <v>93</v>
      </c>
      <c r="F204" s="42" t="s">
        <v>93</v>
      </c>
      <c r="G204" s="131" t="s">
        <v>93</v>
      </c>
      <c r="H204" s="42" t="s">
        <v>94</v>
      </c>
      <c r="I204" s="42" t="s">
        <v>94</v>
      </c>
      <c r="J204" s="44" t="s">
        <v>94</v>
      </c>
      <c r="K204" s="154"/>
      <c r="L204" s="154"/>
      <c r="M204" s="154"/>
      <c r="N204" s="97" t="s">
        <v>95</v>
      </c>
      <c r="O204" s="97" t="s">
        <v>93</v>
      </c>
      <c r="BE204" s="37">
        <v>1198</v>
      </c>
    </row>
    <row r="205" spans="1:57" x14ac:dyDescent="0.2">
      <c r="B205" s="38"/>
      <c r="C205" s="40"/>
      <c r="D205" s="156"/>
      <c r="E205" s="41" t="s">
        <v>93</v>
      </c>
      <c r="F205" s="42" t="s">
        <v>93</v>
      </c>
      <c r="G205" s="131" t="s">
        <v>93</v>
      </c>
      <c r="H205" s="42" t="s">
        <v>94</v>
      </c>
      <c r="I205" s="42" t="s">
        <v>94</v>
      </c>
      <c r="J205" s="44" t="s">
        <v>94</v>
      </c>
      <c r="K205" s="154"/>
      <c r="L205" s="154"/>
      <c r="M205" s="154"/>
      <c r="N205" s="96"/>
      <c r="O205" s="39"/>
      <c r="BE205" s="37">
        <v>1199</v>
      </c>
    </row>
    <row r="206" spans="1:57" x14ac:dyDescent="0.2">
      <c r="B206" s="29"/>
      <c r="C206" s="31"/>
      <c r="D206" s="156"/>
      <c r="E206" s="32" t="s">
        <v>93</v>
      </c>
      <c r="F206" s="33" t="s">
        <v>93</v>
      </c>
      <c r="G206" s="130" t="s">
        <v>93</v>
      </c>
      <c r="H206" s="33" t="s">
        <v>94</v>
      </c>
      <c r="I206" s="33" t="s">
        <v>94</v>
      </c>
      <c r="J206" s="35" t="s">
        <v>94</v>
      </c>
      <c r="K206" s="153"/>
      <c r="L206" s="153"/>
      <c r="M206" s="153"/>
      <c r="N206" s="95"/>
      <c r="O206" s="30"/>
      <c r="BE206" s="37">
        <v>1200</v>
      </c>
    </row>
    <row r="207" spans="1:57" x14ac:dyDescent="0.2">
      <c r="B207" s="38"/>
      <c r="C207" s="40"/>
      <c r="D207" s="156"/>
      <c r="E207" s="41" t="s">
        <v>93</v>
      </c>
      <c r="F207" s="42" t="s">
        <v>93</v>
      </c>
      <c r="G207" s="131" t="s">
        <v>93</v>
      </c>
      <c r="H207" s="42" t="s">
        <v>94</v>
      </c>
      <c r="I207" s="42" t="s">
        <v>94</v>
      </c>
      <c r="J207" s="44" t="s">
        <v>94</v>
      </c>
      <c r="K207" s="154"/>
      <c r="L207" s="154"/>
      <c r="M207" s="154"/>
      <c r="N207" s="96"/>
      <c r="O207" s="39"/>
      <c r="BE207" s="37">
        <v>1201</v>
      </c>
    </row>
    <row r="208" spans="1:57" ht="15.75" x14ac:dyDescent="0.2">
      <c r="A208" s="86" t="s">
        <v>93</v>
      </c>
      <c r="B208" s="86" t="s">
        <v>93</v>
      </c>
      <c r="C208" s="40" t="s">
        <v>93</v>
      </c>
      <c r="D208" s="156"/>
      <c r="E208" s="41" t="s">
        <v>93</v>
      </c>
      <c r="F208" s="42" t="s">
        <v>93</v>
      </c>
      <c r="G208" s="131" t="s">
        <v>93</v>
      </c>
      <c r="H208" s="42" t="s">
        <v>94</v>
      </c>
      <c r="I208" s="42" t="s">
        <v>94</v>
      </c>
      <c r="J208" s="44" t="s">
        <v>94</v>
      </c>
      <c r="K208" s="154"/>
      <c r="L208" s="154"/>
      <c r="M208" s="154"/>
      <c r="N208" s="97" t="s">
        <v>95</v>
      </c>
      <c r="O208" s="97" t="s">
        <v>93</v>
      </c>
      <c r="BE208" s="37">
        <v>1202</v>
      </c>
    </row>
    <row r="209" spans="1:57" x14ac:dyDescent="0.2">
      <c r="B209" s="38"/>
      <c r="C209" s="40"/>
      <c r="D209" s="156"/>
      <c r="E209" s="41" t="s">
        <v>93</v>
      </c>
      <c r="F209" s="42" t="s">
        <v>93</v>
      </c>
      <c r="G209" s="131" t="s">
        <v>93</v>
      </c>
      <c r="H209" s="42" t="s">
        <v>94</v>
      </c>
      <c r="I209" s="42" t="s">
        <v>94</v>
      </c>
      <c r="J209" s="44" t="s">
        <v>94</v>
      </c>
      <c r="K209" s="154"/>
      <c r="L209" s="154"/>
      <c r="M209" s="154"/>
      <c r="N209" s="96"/>
      <c r="O209" s="39"/>
      <c r="BE209" s="37">
        <v>1203</v>
      </c>
    </row>
    <row r="210" spans="1:57" x14ac:dyDescent="0.2">
      <c r="B210" s="29"/>
      <c r="C210" s="31"/>
      <c r="D210" s="156"/>
      <c r="E210" s="32" t="s">
        <v>93</v>
      </c>
      <c r="F210" s="33" t="s">
        <v>93</v>
      </c>
      <c r="G210" s="130" t="s">
        <v>93</v>
      </c>
      <c r="H210" s="33" t="s">
        <v>94</v>
      </c>
      <c r="I210" s="33" t="s">
        <v>94</v>
      </c>
      <c r="J210" s="35" t="s">
        <v>94</v>
      </c>
      <c r="K210" s="153"/>
      <c r="L210" s="153"/>
      <c r="M210" s="153"/>
      <c r="N210" s="95"/>
      <c r="O210" s="30"/>
      <c r="BE210" s="37">
        <v>1204</v>
      </c>
    </row>
    <row r="211" spans="1:57" x14ac:dyDescent="0.2">
      <c r="B211" s="38"/>
      <c r="C211" s="40"/>
      <c r="D211" s="156"/>
      <c r="E211" s="41" t="s">
        <v>93</v>
      </c>
      <c r="F211" s="42" t="s">
        <v>93</v>
      </c>
      <c r="G211" s="131" t="s">
        <v>93</v>
      </c>
      <c r="H211" s="42" t="s">
        <v>94</v>
      </c>
      <c r="I211" s="42" t="s">
        <v>94</v>
      </c>
      <c r="J211" s="44" t="s">
        <v>94</v>
      </c>
      <c r="K211" s="154"/>
      <c r="L211" s="154"/>
      <c r="M211" s="154"/>
      <c r="N211" s="96"/>
      <c r="O211" s="39"/>
      <c r="BE211" s="37">
        <v>1205</v>
      </c>
    </row>
    <row r="212" spans="1:57" ht="15.75" x14ac:dyDescent="0.2">
      <c r="A212" s="86" t="s">
        <v>93</v>
      </c>
      <c r="B212" s="86" t="s">
        <v>93</v>
      </c>
      <c r="C212" s="40" t="s">
        <v>93</v>
      </c>
      <c r="D212" s="156"/>
      <c r="E212" s="41" t="s">
        <v>93</v>
      </c>
      <c r="F212" s="42" t="s">
        <v>93</v>
      </c>
      <c r="G212" s="131" t="s">
        <v>93</v>
      </c>
      <c r="H212" s="42" t="s">
        <v>94</v>
      </c>
      <c r="I212" s="42" t="s">
        <v>94</v>
      </c>
      <c r="J212" s="44" t="s">
        <v>94</v>
      </c>
      <c r="K212" s="154"/>
      <c r="L212" s="154"/>
      <c r="M212" s="154"/>
      <c r="N212" s="97" t="s">
        <v>95</v>
      </c>
      <c r="O212" s="97" t="s">
        <v>93</v>
      </c>
      <c r="BE212" s="37">
        <v>1206</v>
      </c>
    </row>
    <row r="213" spans="1:57" x14ac:dyDescent="0.2">
      <c r="B213" s="38"/>
      <c r="C213" s="40"/>
      <c r="D213" s="156"/>
      <c r="E213" s="41" t="s">
        <v>93</v>
      </c>
      <c r="F213" s="42" t="s">
        <v>93</v>
      </c>
      <c r="G213" s="131" t="s">
        <v>93</v>
      </c>
      <c r="H213" s="42" t="s">
        <v>94</v>
      </c>
      <c r="I213" s="42" t="s">
        <v>94</v>
      </c>
      <c r="J213" s="44" t="s">
        <v>94</v>
      </c>
      <c r="K213" s="154"/>
      <c r="L213" s="154"/>
      <c r="M213" s="154"/>
      <c r="N213" s="96"/>
      <c r="O213" s="39"/>
      <c r="BE213" s="37">
        <v>1207</v>
      </c>
    </row>
    <row r="214" spans="1:57" x14ac:dyDescent="0.2">
      <c r="B214" s="29"/>
      <c r="C214" s="31"/>
      <c r="D214" s="156"/>
      <c r="E214" s="32" t="s">
        <v>93</v>
      </c>
      <c r="F214" s="33" t="s">
        <v>93</v>
      </c>
      <c r="G214" s="130" t="s">
        <v>93</v>
      </c>
      <c r="H214" s="33" t="s">
        <v>94</v>
      </c>
      <c r="I214" s="33" t="s">
        <v>94</v>
      </c>
      <c r="J214" s="35" t="s">
        <v>94</v>
      </c>
      <c r="K214" s="153"/>
      <c r="L214" s="153"/>
      <c r="M214" s="153"/>
      <c r="N214" s="95"/>
      <c r="O214" s="30"/>
      <c r="BE214" s="37">
        <v>1208</v>
      </c>
    </row>
    <row r="215" spans="1:57" x14ac:dyDescent="0.2">
      <c r="B215" s="38"/>
      <c r="C215" s="40"/>
      <c r="D215" s="156"/>
      <c r="E215" s="41" t="s">
        <v>93</v>
      </c>
      <c r="F215" s="42" t="s">
        <v>93</v>
      </c>
      <c r="G215" s="131" t="s">
        <v>93</v>
      </c>
      <c r="H215" s="42" t="s">
        <v>94</v>
      </c>
      <c r="I215" s="42" t="s">
        <v>94</v>
      </c>
      <c r="J215" s="44" t="s">
        <v>94</v>
      </c>
      <c r="K215" s="154"/>
      <c r="L215" s="154"/>
      <c r="M215" s="154"/>
      <c r="N215" s="96"/>
      <c r="O215" s="39"/>
      <c r="BE215" s="37">
        <v>1209</v>
      </c>
    </row>
    <row r="216" spans="1:57" ht="15.75" x14ac:dyDescent="0.2">
      <c r="A216" s="86" t="s">
        <v>93</v>
      </c>
      <c r="B216" s="86" t="s">
        <v>93</v>
      </c>
      <c r="C216" s="40" t="s">
        <v>93</v>
      </c>
      <c r="D216" s="156"/>
      <c r="E216" s="41" t="s">
        <v>93</v>
      </c>
      <c r="F216" s="42" t="s">
        <v>93</v>
      </c>
      <c r="G216" s="131" t="s">
        <v>93</v>
      </c>
      <c r="H216" s="42" t="s">
        <v>94</v>
      </c>
      <c r="I216" s="42" t="s">
        <v>94</v>
      </c>
      <c r="J216" s="44" t="s">
        <v>94</v>
      </c>
      <c r="K216" s="154"/>
      <c r="L216" s="154"/>
      <c r="M216" s="154"/>
      <c r="N216" s="97" t="s">
        <v>95</v>
      </c>
      <c r="O216" s="97" t="s">
        <v>93</v>
      </c>
      <c r="BE216" s="37">
        <v>1210</v>
      </c>
    </row>
    <row r="217" spans="1:57" x14ac:dyDescent="0.2">
      <c r="B217" s="38"/>
      <c r="C217" s="40"/>
      <c r="D217" s="156"/>
      <c r="E217" s="41" t="s">
        <v>93</v>
      </c>
      <c r="F217" s="42" t="s">
        <v>93</v>
      </c>
      <c r="G217" s="131" t="s">
        <v>93</v>
      </c>
      <c r="H217" s="42" t="s">
        <v>94</v>
      </c>
      <c r="I217" s="42" t="s">
        <v>94</v>
      </c>
      <c r="J217" s="44" t="s">
        <v>94</v>
      </c>
      <c r="K217" s="154"/>
      <c r="L217" s="154"/>
      <c r="M217" s="154"/>
      <c r="N217" s="96"/>
      <c r="O217" s="39"/>
      <c r="BE217" s="37">
        <v>1211</v>
      </c>
    </row>
    <row r="218" spans="1:57" x14ac:dyDescent="0.2">
      <c r="B218" s="29"/>
      <c r="C218" s="31"/>
      <c r="D218" s="156"/>
      <c r="E218" s="32" t="s">
        <v>93</v>
      </c>
      <c r="F218" s="33" t="s">
        <v>93</v>
      </c>
      <c r="G218" s="130" t="s">
        <v>93</v>
      </c>
      <c r="H218" s="33" t="s">
        <v>94</v>
      </c>
      <c r="I218" s="33" t="s">
        <v>94</v>
      </c>
      <c r="J218" s="35" t="s">
        <v>94</v>
      </c>
      <c r="K218" s="153"/>
      <c r="L218" s="153"/>
      <c r="M218" s="153"/>
      <c r="N218" s="95"/>
      <c r="O218" s="30"/>
      <c r="BE218" s="37">
        <v>1212</v>
      </c>
    </row>
    <row r="219" spans="1:57" x14ac:dyDescent="0.2">
      <c r="B219" s="38"/>
      <c r="C219" s="40"/>
      <c r="D219" s="156"/>
      <c r="E219" s="41" t="s">
        <v>93</v>
      </c>
      <c r="F219" s="42" t="s">
        <v>93</v>
      </c>
      <c r="G219" s="131" t="s">
        <v>93</v>
      </c>
      <c r="H219" s="42" t="s">
        <v>94</v>
      </c>
      <c r="I219" s="42" t="s">
        <v>94</v>
      </c>
      <c r="J219" s="44" t="s">
        <v>94</v>
      </c>
      <c r="K219" s="154"/>
      <c r="L219" s="154"/>
      <c r="M219" s="154"/>
      <c r="N219" s="96"/>
      <c r="O219" s="39"/>
      <c r="BE219" s="37">
        <v>1213</v>
      </c>
    </row>
    <row r="220" spans="1:57" ht="15.75" x14ac:dyDescent="0.2">
      <c r="A220" s="86" t="s">
        <v>93</v>
      </c>
      <c r="B220" s="86" t="s">
        <v>93</v>
      </c>
      <c r="C220" s="40" t="s">
        <v>93</v>
      </c>
      <c r="D220" s="156"/>
      <c r="E220" s="41" t="s">
        <v>93</v>
      </c>
      <c r="F220" s="42" t="s">
        <v>93</v>
      </c>
      <c r="G220" s="131" t="s">
        <v>93</v>
      </c>
      <c r="H220" s="42" t="s">
        <v>94</v>
      </c>
      <c r="I220" s="42" t="s">
        <v>94</v>
      </c>
      <c r="J220" s="44" t="s">
        <v>94</v>
      </c>
      <c r="K220" s="154"/>
      <c r="L220" s="154"/>
      <c r="M220" s="154"/>
      <c r="N220" s="97" t="s">
        <v>95</v>
      </c>
      <c r="O220" s="97" t="s">
        <v>93</v>
      </c>
      <c r="BE220" s="37">
        <v>1214</v>
      </c>
    </row>
    <row r="221" spans="1:57" x14ac:dyDescent="0.2">
      <c r="B221" s="38"/>
      <c r="C221" s="40"/>
      <c r="D221" s="156"/>
      <c r="E221" s="41" t="s">
        <v>93</v>
      </c>
      <c r="F221" s="42" t="s">
        <v>93</v>
      </c>
      <c r="G221" s="131" t="s">
        <v>93</v>
      </c>
      <c r="H221" s="42" t="s">
        <v>94</v>
      </c>
      <c r="I221" s="42" t="s">
        <v>94</v>
      </c>
      <c r="J221" s="44" t="s">
        <v>94</v>
      </c>
      <c r="K221" s="154"/>
      <c r="L221" s="154"/>
      <c r="M221" s="154"/>
      <c r="N221" s="96"/>
      <c r="O221" s="39"/>
      <c r="BE221" s="37">
        <v>1215</v>
      </c>
    </row>
    <row r="222" spans="1:57" x14ac:dyDescent="0.2">
      <c r="B222" s="29"/>
      <c r="C222" s="31"/>
      <c r="D222" s="156"/>
      <c r="E222" s="32" t="s">
        <v>93</v>
      </c>
      <c r="F222" s="33" t="s">
        <v>93</v>
      </c>
      <c r="G222" s="130" t="s">
        <v>93</v>
      </c>
      <c r="H222" s="33" t="s">
        <v>94</v>
      </c>
      <c r="I222" s="33" t="s">
        <v>94</v>
      </c>
      <c r="J222" s="35" t="s">
        <v>94</v>
      </c>
      <c r="K222" s="153"/>
      <c r="L222" s="153"/>
      <c r="M222" s="153"/>
      <c r="N222" s="95"/>
      <c r="O222" s="30"/>
      <c r="BE222" s="37">
        <v>1216</v>
      </c>
    </row>
    <row r="223" spans="1:57" x14ac:dyDescent="0.2">
      <c r="B223" s="38"/>
      <c r="C223" s="40"/>
      <c r="D223" s="156"/>
      <c r="E223" s="41" t="s">
        <v>93</v>
      </c>
      <c r="F223" s="42" t="s">
        <v>93</v>
      </c>
      <c r="G223" s="131" t="s">
        <v>93</v>
      </c>
      <c r="H223" s="42" t="s">
        <v>94</v>
      </c>
      <c r="I223" s="42" t="s">
        <v>94</v>
      </c>
      <c r="J223" s="44" t="s">
        <v>94</v>
      </c>
      <c r="K223" s="154"/>
      <c r="L223" s="154"/>
      <c r="M223" s="154"/>
      <c r="N223" s="96"/>
      <c r="O223" s="39"/>
      <c r="BE223" s="37">
        <v>1217</v>
      </c>
    </row>
    <row r="224" spans="1:57" ht="15.75" x14ac:dyDescent="0.2">
      <c r="A224" s="86" t="s">
        <v>93</v>
      </c>
      <c r="B224" s="86" t="s">
        <v>93</v>
      </c>
      <c r="C224" s="40" t="s">
        <v>93</v>
      </c>
      <c r="D224" s="156"/>
      <c r="E224" s="41" t="s">
        <v>93</v>
      </c>
      <c r="F224" s="42" t="s">
        <v>93</v>
      </c>
      <c r="G224" s="131" t="s">
        <v>93</v>
      </c>
      <c r="H224" s="42" t="s">
        <v>94</v>
      </c>
      <c r="I224" s="42" t="s">
        <v>94</v>
      </c>
      <c r="J224" s="44" t="s">
        <v>94</v>
      </c>
      <c r="K224" s="154"/>
      <c r="L224" s="154"/>
      <c r="M224" s="154"/>
      <c r="N224" s="97" t="s">
        <v>95</v>
      </c>
      <c r="O224" s="97" t="s">
        <v>93</v>
      </c>
      <c r="BE224" s="37">
        <v>1218</v>
      </c>
    </row>
    <row r="225" spans="1:57" x14ac:dyDescent="0.2">
      <c r="B225" s="38"/>
      <c r="C225" s="40"/>
      <c r="D225" s="156"/>
      <c r="E225" s="41" t="s">
        <v>93</v>
      </c>
      <c r="F225" s="42" t="s">
        <v>93</v>
      </c>
      <c r="G225" s="131" t="s">
        <v>93</v>
      </c>
      <c r="H225" s="42" t="s">
        <v>94</v>
      </c>
      <c r="I225" s="42" t="s">
        <v>94</v>
      </c>
      <c r="J225" s="44" t="s">
        <v>94</v>
      </c>
      <c r="K225" s="154"/>
      <c r="L225" s="154"/>
      <c r="M225" s="154"/>
      <c r="N225" s="96"/>
      <c r="O225" s="39"/>
      <c r="BE225" s="37">
        <v>1219</v>
      </c>
    </row>
    <row r="226" spans="1:57" x14ac:dyDescent="0.2">
      <c r="B226" s="29"/>
      <c r="C226" s="31"/>
      <c r="D226" s="156"/>
      <c r="E226" s="32" t="s">
        <v>93</v>
      </c>
      <c r="F226" s="33" t="s">
        <v>93</v>
      </c>
      <c r="G226" s="130" t="s">
        <v>93</v>
      </c>
      <c r="H226" s="33" t="s">
        <v>94</v>
      </c>
      <c r="I226" s="33" t="s">
        <v>94</v>
      </c>
      <c r="J226" s="35" t="s">
        <v>94</v>
      </c>
      <c r="K226" s="153"/>
      <c r="L226" s="153"/>
      <c r="M226" s="153"/>
      <c r="N226" s="95"/>
      <c r="O226" s="30"/>
      <c r="BE226" s="37">
        <v>1220</v>
      </c>
    </row>
    <row r="227" spans="1:57" x14ac:dyDescent="0.2">
      <c r="B227" s="38"/>
      <c r="C227" s="40"/>
      <c r="D227" s="156"/>
      <c r="E227" s="41" t="s">
        <v>93</v>
      </c>
      <c r="F227" s="42" t="s">
        <v>93</v>
      </c>
      <c r="G227" s="131" t="s">
        <v>93</v>
      </c>
      <c r="H227" s="42" t="s">
        <v>94</v>
      </c>
      <c r="I227" s="42" t="s">
        <v>94</v>
      </c>
      <c r="J227" s="44" t="s">
        <v>94</v>
      </c>
      <c r="K227" s="154"/>
      <c r="L227" s="154"/>
      <c r="M227" s="154"/>
      <c r="N227" s="96"/>
      <c r="O227" s="39"/>
      <c r="BE227" s="37">
        <v>1221</v>
      </c>
    </row>
    <row r="228" spans="1:57" ht="15.75" x14ac:dyDescent="0.2">
      <c r="A228" s="86" t="s">
        <v>93</v>
      </c>
      <c r="B228" s="86" t="s">
        <v>93</v>
      </c>
      <c r="C228" s="40" t="s">
        <v>93</v>
      </c>
      <c r="D228" s="156"/>
      <c r="E228" s="41" t="s">
        <v>93</v>
      </c>
      <c r="F228" s="42" t="s">
        <v>93</v>
      </c>
      <c r="G228" s="131" t="s">
        <v>93</v>
      </c>
      <c r="H228" s="42" t="s">
        <v>94</v>
      </c>
      <c r="I228" s="42" t="s">
        <v>94</v>
      </c>
      <c r="J228" s="44" t="s">
        <v>94</v>
      </c>
      <c r="K228" s="154"/>
      <c r="L228" s="154"/>
      <c r="M228" s="154"/>
      <c r="N228" s="97" t="s">
        <v>95</v>
      </c>
      <c r="O228" s="97" t="s">
        <v>93</v>
      </c>
      <c r="BE228" s="37">
        <v>1222</v>
      </c>
    </row>
    <row r="229" spans="1:57" x14ac:dyDescent="0.2">
      <c r="B229" s="38"/>
      <c r="C229" s="40"/>
      <c r="D229" s="156"/>
      <c r="E229" s="41" t="s">
        <v>93</v>
      </c>
      <c r="F229" s="42" t="s">
        <v>93</v>
      </c>
      <c r="G229" s="131" t="s">
        <v>93</v>
      </c>
      <c r="H229" s="42" t="s">
        <v>94</v>
      </c>
      <c r="I229" s="42" t="s">
        <v>94</v>
      </c>
      <c r="J229" s="44" t="s">
        <v>94</v>
      </c>
      <c r="K229" s="154"/>
      <c r="L229" s="154"/>
      <c r="M229" s="154"/>
      <c r="N229" s="96"/>
      <c r="O229" s="39"/>
      <c r="BE229" s="37">
        <v>1223</v>
      </c>
    </row>
    <row r="230" spans="1:57" x14ac:dyDescent="0.2">
      <c r="B230" s="29"/>
      <c r="C230" s="31"/>
      <c r="D230" s="156"/>
      <c r="E230" s="32" t="s">
        <v>93</v>
      </c>
      <c r="F230" s="33" t="s">
        <v>93</v>
      </c>
      <c r="G230" s="130" t="s">
        <v>93</v>
      </c>
      <c r="H230" s="33" t="s">
        <v>94</v>
      </c>
      <c r="I230" s="33" t="s">
        <v>94</v>
      </c>
      <c r="J230" s="35" t="s">
        <v>94</v>
      </c>
      <c r="K230" s="153"/>
      <c r="L230" s="153"/>
      <c r="M230" s="153"/>
      <c r="N230" s="95"/>
      <c r="O230" s="30"/>
      <c r="BE230" s="37">
        <v>1224</v>
      </c>
    </row>
    <row r="231" spans="1:57" x14ac:dyDescent="0.2">
      <c r="B231" s="38"/>
      <c r="C231" s="40"/>
      <c r="D231" s="156"/>
      <c r="E231" s="41" t="s">
        <v>93</v>
      </c>
      <c r="F231" s="42" t="s">
        <v>93</v>
      </c>
      <c r="G231" s="131" t="s">
        <v>93</v>
      </c>
      <c r="H231" s="42" t="s">
        <v>94</v>
      </c>
      <c r="I231" s="42" t="s">
        <v>94</v>
      </c>
      <c r="J231" s="44" t="s">
        <v>94</v>
      </c>
      <c r="K231" s="154"/>
      <c r="L231" s="154"/>
      <c r="M231" s="154"/>
      <c r="N231" s="96"/>
      <c r="O231" s="39"/>
      <c r="BE231" s="37">
        <v>1225</v>
      </c>
    </row>
    <row r="232" spans="1:57" ht="15.75" x14ac:dyDescent="0.2">
      <c r="A232" s="86" t="s">
        <v>93</v>
      </c>
      <c r="B232" s="86" t="s">
        <v>93</v>
      </c>
      <c r="C232" s="40" t="s">
        <v>93</v>
      </c>
      <c r="D232" s="156"/>
      <c r="E232" s="41" t="s">
        <v>93</v>
      </c>
      <c r="F232" s="42" t="s">
        <v>93</v>
      </c>
      <c r="G232" s="131" t="s">
        <v>93</v>
      </c>
      <c r="H232" s="42" t="s">
        <v>94</v>
      </c>
      <c r="I232" s="42" t="s">
        <v>94</v>
      </c>
      <c r="J232" s="44" t="s">
        <v>94</v>
      </c>
      <c r="K232" s="154"/>
      <c r="L232" s="154"/>
      <c r="M232" s="154"/>
      <c r="N232" s="97" t="s">
        <v>95</v>
      </c>
      <c r="O232" s="97" t="s">
        <v>93</v>
      </c>
      <c r="BE232" s="37">
        <v>1226</v>
      </c>
    </row>
    <row r="233" spans="1:57" x14ac:dyDescent="0.2">
      <c r="B233" s="38"/>
      <c r="C233" s="40"/>
      <c r="D233" s="156"/>
      <c r="E233" s="41" t="s">
        <v>93</v>
      </c>
      <c r="F233" s="42" t="s">
        <v>93</v>
      </c>
      <c r="G233" s="131" t="s">
        <v>93</v>
      </c>
      <c r="H233" s="42" t="s">
        <v>94</v>
      </c>
      <c r="I233" s="42" t="s">
        <v>94</v>
      </c>
      <c r="J233" s="44" t="s">
        <v>94</v>
      </c>
      <c r="K233" s="154"/>
      <c r="L233" s="154"/>
      <c r="M233" s="154"/>
      <c r="N233" s="96"/>
      <c r="O233" s="39"/>
      <c r="BE233" s="37">
        <v>1227</v>
      </c>
    </row>
    <row r="234" spans="1:57" x14ac:dyDescent="0.2">
      <c r="B234" s="29"/>
      <c r="C234" s="31"/>
      <c r="D234" s="156"/>
      <c r="E234" s="32" t="s">
        <v>93</v>
      </c>
      <c r="F234" s="33" t="s">
        <v>93</v>
      </c>
      <c r="G234" s="130" t="s">
        <v>93</v>
      </c>
      <c r="H234" s="33" t="s">
        <v>94</v>
      </c>
      <c r="I234" s="33" t="s">
        <v>94</v>
      </c>
      <c r="J234" s="35" t="s">
        <v>94</v>
      </c>
      <c r="K234" s="153"/>
      <c r="L234" s="153"/>
      <c r="M234" s="153"/>
      <c r="N234" s="95"/>
      <c r="O234" s="30"/>
      <c r="BE234" s="37">
        <v>1228</v>
      </c>
    </row>
    <row r="235" spans="1:57" x14ac:dyDescent="0.2">
      <c r="B235" s="38"/>
      <c r="C235" s="40"/>
      <c r="D235" s="156"/>
      <c r="E235" s="41" t="s">
        <v>93</v>
      </c>
      <c r="F235" s="42" t="s">
        <v>93</v>
      </c>
      <c r="G235" s="131" t="s">
        <v>93</v>
      </c>
      <c r="H235" s="42" t="s">
        <v>94</v>
      </c>
      <c r="I235" s="42" t="s">
        <v>94</v>
      </c>
      <c r="J235" s="44" t="s">
        <v>94</v>
      </c>
      <c r="K235" s="154"/>
      <c r="L235" s="154"/>
      <c r="M235" s="154"/>
      <c r="N235" s="96"/>
      <c r="O235" s="39"/>
      <c r="BE235" s="37">
        <v>1229</v>
      </c>
    </row>
    <row r="236" spans="1:57" ht="15.75" x14ac:dyDescent="0.2">
      <c r="A236" s="86" t="s">
        <v>93</v>
      </c>
      <c r="B236" s="86" t="s">
        <v>93</v>
      </c>
      <c r="C236" s="40" t="s">
        <v>93</v>
      </c>
      <c r="D236" s="156"/>
      <c r="E236" s="41" t="s">
        <v>93</v>
      </c>
      <c r="F236" s="42" t="s">
        <v>93</v>
      </c>
      <c r="G236" s="131" t="s">
        <v>93</v>
      </c>
      <c r="H236" s="42" t="s">
        <v>94</v>
      </c>
      <c r="I236" s="42" t="s">
        <v>94</v>
      </c>
      <c r="J236" s="44" t="s">
        <v>94</v>
      </c>
      <c r="K236" s="154"/>
      <c r="L236" s="154"/>
      <c r="M236" s="154"/>
      <c r="N236" s="97" t="s">
        <v>95</v>
      </c>
      <c r="O236" s="97" t="s">
        <v>93</v>
      </c>
      <c r="BE236" s="37">
        <v>1230</v>
      </c>
    </row>
    <row r="237" spans="1:57" x14ac:dyDescent="0.2">
      <c r="B237" s="38"/>
      <c r="C237" s="40"/>
      <c r="D237" s="156"/>
      <c r="E237" s="41" t="s">
        <v>93</v>
      </c>
      <c r="F237" s="42" t="s">
        <v>93</v>
      </c>
      <c r="G237" s="131" t="s">
        <v>93</v>
      </c>
      <c r="H237" s="42" t="s">
        <v>94</v>
      </c>
      <c r="I237" s="42" t="s">
        <v>94</v>
      </c>
      <c r="J237" s="44" t="s">
        <v>94</v>
      </c>
      <c r="K237" s="154"/>
      <c r="L237" s="154"/>
      <c r="M237" s="154"/>
      <c r="N237" s="96"/>
      <c r="O237" s="39"/>
      <c r="BE237" s="37">
        <v>1231</v>
      </c>
    </row>
    <row r="238" spans="1:57" x14ac:dyDescent="0.2">
      <c r="B238" s="29"/>
      <c r="C238" s="31"/>
      <c r="D238" s="156"/>
      <c r="E238" s="32" t="s">
        <v>93</v>
      </c>
      <c r="F238" s="33" t="s">
        <v>93</v>
      </c>
      <c r="G238" s="130" t="s">
        <v>93</v>
      </c>
      <c r="H238" s="33" t="s">
        <v>94</v>
      </c>
      <c r="I238" s="33" t="s">
        <v>94</v>
      </c>
      <c r="J238" s="35" t="s">
        <v>94</v>
      </c>
      <c r="K238" s="153"/>
      <c r="L238" s="153"/>
      <c r="M238" s="153"/>
      <c r="N238" s="95"/>
      <c r="O238" s="30"/>
      <c r="BE238" s="37">
        <v>1232</v>
      </c>
    </row>
    <row r="239" spans="1:57" x14ac:dyDescent="0.2">
      <c r="B239" s="38"/>
      <c r="C239" s="40"/>
      <c r="D239" s="156"/>
      <c r="E239" s="41" t="s">
        <v>93</v>
      </c>
      <c r="F239" s="42" t="s">
        <v>93</v>
      </c>
      <c r="G239" s="131" t="s">
        <v>93</v>
      </c>
      <c r="H239" s="42" t="s">
        <v>94</v>
      </c>
      <c r="I239" s="42" t="s">
        <v>94</v>
      </c>
      <c r="J239" s="44" t="s">
        <v>94</v>
      </c>
      <c r="K239" s="154"/>
      <c r="L239" s="154"/>
      <c r="M239" s="154"/>
      <c r="N239" s="96"/>
      <c r="O239" s="39"/>
      <c r="BE239" s="37">
        <v>1233</v>
      </c>
    </row>
    <row r="240" spans="1:57" ht="15.75" x14ac:dyDescent="0.2">
      <c r="A240" s="86" t="s">
        <v>93</v>
      </c>
      <c r="B240" s="86" t="s">
        <v>93</v>
      </c>
      <c r="C240" s="40" t="s">
        <v>93</v>
      </c>
      <c r="D240" s="156"/>
      <c r="E240" s="41" t="s">
        <v>93</v>
      </c>
      <c r="F240" s="42" t="s">
        <v>93</v>
      </c>
      <c r="G240" s="131" t="s">
        <v>93</v>
      </c>
      <c r="H240" s="42" t="s">
        <v>94</v>
      </c>
      <c r="I240" s="42" t="s">
        <v>94</v>
      </c>
      <c r="J240" s="44" t="s">
        <v>94</v>
      </c>
      <c r="K240" s="154"/>
      <c r="L240" s="154"/>
      <c r="M240" s="154"/>
      <c r="N240" s="97" t="s">
        <v>95</v>
      </c>
      <c r="O240" s="97" t="s">
        <v>93</v>
      </c>
      <c r="BE240" s="37">
        <v>1234</v>
      </c>
    </row>
    <row r="241" spans="1:57" x14ac:dyDescent="0.2">
      <c r="B241" s="38"/>
      <c r="C241" s="40"/>
      <c r="D241" s="156"/>
      <c r="E241" s="41" t="s">
        <v>93</v>
      </c>
      <c r="F241" s="42" t="s">
        <v>93</v>
      </c>
      <c r="G241" s="131" t="s">
        <v>93</v>
      </c>
      <c r="H241" s="42" t="s">
        <v>94</v>
      </c>
      <c r="I241" s="42" t="s">
        <v>94</v>
      </c>
      <c r="J241" s="44" t="s">
        <v>94</v>
      </c>
      <c r="K241" s="154"/>
      <c r="L241" s="154"/>
      <c r="M241" s="154"/>
      <c r="N241" s="96"/>
      <c r="O241" s="39"/>
      <c r="BE241" s="37">
        <v>1235</v>
      </c>
    </row>
    <row r="242" spans="1:57" x14ac:dyDescent="0.2">
      <c r="B242" s="29"/>
      <c r="C242" s="31"/>
      <c r="D242" s="156"/>
      <c r="E242" s="32" t="s">
        <v>93</v>
      </c>
      <c r="F242" s="33" t="s">
        <v>93</v>
      </c>
      <c r="G242" s="130" t="s">
        <v>93</v>
      </c>
      <c r="H242" s="33" t="s">
        <v>94</v>
      </c>
      <c r="I242" s="33" t="s">
        <v>94</v>
      </c>
      <c r="J242" s="35" t="s">
        <v>94</v>
      </c>
      <c r="K242" s="153"/>
      <c r="L242" s="153"/>
      <c r="M242" s="153"/>
      <c r="N242" s="95"/>
      <c r="O242" s="30"/>
      <c r="BE242" s="37">
        <v>1236</v>
      </c>
    </row>
    <row r="243" spans="1:57" x14ac:dyDescent="0.2">
      <c r="B243" s="38"/>
      <c r="C243" s="40"/>
      <c r="D243" s="156"/>
      <c r="E243" s="41" t="s">
        <v>93</v>
      </c>
      <c r="F243" s="42" t="s">
        <v>93</v>
      </c>
      <c r="G243" s="131" t="s">
        <v>93</v>
      </c>
      <c r="H243" s="42" t="s">
        <v>94</v>
      </c>
      <c r="I243" s="42" t="s">
        <v>94</v>
      </c>
      <c r="J243" s="44" t="s">
        <v>94</v>
      </c>
      <c r="K243" s="154"/>
      <c r="L243" s="154"/>
      <c r="M243" s="154"/>
      <c r="N243" s="96"/>
      <c r="O243" s="39"/>
      <c r="BE243" s="37">
        <v>1237</v>
      </c>
    </row>
    <row r="244" spans="1:57" ht="15.75" x14ac:dyDescent="0.2">
      <c r="A244" s="86" t="s">
        <v>93</v>
      </c>
      <c r="B244" s="86" t="s">
        <v>93</v>
      </c>
      <c r="C244" s="40" t="s">
        <v>93</v>
      </c>
      <c r="D244" s="156"/>
      <c r="E244" s="41" t="s">
        <v>93</v>
      </c>
      <c r="F244" s="42" t="s">
        <v>93</v>
      </c>
      <c r="G244" s="131" t="s">
        <v>93</v>
      </c>
      <c r="H244" s="42" t="s">
        <v>94</v>
      </c>
      <c r="I244" s="42" t="s">
        <v>94</v>
      </c>
      <c r="J244" s="44" t="s">
        <v>94</v>
      </c>
      <c r="K244" s="154"/>
      <c r="L244" s="154"/>
      <c r="M244" s="154"/>
      <c r="N244" s="97" t="s">
        <v>95</v>
      </c>
      <c r="O244" s="97" t="s">
        <v>93</v>
      </c>
      <c r="BE244" s="37">
        <v>1238</v>
      </c>
    </row>
    <row r="245" spans="1:57" x14ac:dyDescent="0.2">
      <c r="B245" s="38"/>
      <c r="C245" s="40"/>
      <c r="D245" s="156"/>
      <c r="E245" s="41" t="s">
        <v>93</v>
      </c>
      <c r="F245" s="42" t="s">
        <v>93</v>
      </c>
      <c r="G245" s="131" t="s">
        <v>93</v>
      </c>
      <c r="H245" s="42" t="s">
        <v>94</v>
      </c>
      <c r="I245" s="42" t="s">
        <v>94</v>
      </c>
      <c r="J245" s="44" t="s">
        <v>94</v>
      </c>
      <c r="K245" s="154"/>
      <c r="L245" s="154"/>
      <c r="M245" s="154"/>
      <c r="N245" s="96"/>
      <c r="O245" s="39"/>
      <c r="BE245" s="37">
        <v>1239</v>
      </c>
    </row>
    <row r="246" spans="1:57" x14ac:dyDescent="0.2">
      <c r="B246" s="29"/>
      <c r="C246" s="31"/>
      <c r="D246" s="156"/>
      <c r="E246" s="32" t="s">
        <v>93</v>
      </c>
      <c r="F246" s="33" t="s">
        <v>93</v>
      </c>
      <c r="G246" s="130" t="s">
        <v>93</v>
      </c>
      <c r="H246" s="33" t="s">
        <v>94</v>
      </c>
      <c r="I246" s="33" t="s">
        <v>94</v>
      </c>
      <c r="J246" s="35" t="s">
        <v>94</v>
      </c>
      <c r="K246" s="153"/>
      <c r="L246" s="153"/>
      <c r="M246" s="153"/>
      <c r="N246" s="95"/>
      <c r="O246" s="30"/>
      <c r="BE246" s="37">
        <v>1240</v>
      </c>
    </row>
    <row r="247" spans="1:57" x14ac:dyDescent="0.2">
      <c r="B247" s="38"/>
      <c r="C247" s="40"/>
      <c r="D247" s="156"/>
      <c r="E247" s="41" t="s">
        <v>93</v>
      </c>
      <c r="F247" s="42" t="s">
        <v>93</v>
      </c>
      <c r="G247" s="131" t="s">
        <v>93</v>
      </c>
      <c r="H247" s="42" t="s">
        <v>94</v>
      </c>
      <c r="I247" s="42" t="s">
        <v>94</v>
      </c>
      <c r="J247" s="44" t="s">
        <v>94</v>
      </c>
      <c r="K247" s="154"/>
      <c r="L247" s="154"/>
      <c r="M247" s="154"/>
      <c r="N247" s="96"/>
      <c r="O247" s="39"/>
    </row>
    <row r="248" spans="1:57" ht="15.75" x14ac:dyDescent="0.2">
      <c r="A248" s="86" t="s">
        <v>93</v>
      </c>
      <c r="B248" s="86" t="s">
        <v>93</v>
      </c>
      <c r="C248" s="40" t="s">
        <v>93</v>
      </c>
      <c r="D248" s="156"/>
      <c r="E248" s="41" t="s">
        <v>93</v>
      </c>
      <c r="F248" s="42" t="s">
        <v>93</v>
      </c>
      <c r="G248" s="131" t="s">
        <v>93</v>
      </c>
      <c r="H248" s="42" t="s">
        <v>94</v>
      </c>
      <c r="I248" s="42" t="s">
        <v>94</v>
      </c>
      <c r="J248" s="44" t="s">
        <v>94</v>
      </c>
      <c r="K248" s="154"/>
      <c r="L248" s="154"/>
      <c r="M248" s="154"/>
      <c r="N248" s="97" t="s">
        <v>95</v>
      </c>
      <c r="O248" s="97" t="s">
        <v>93</v>
      </c>
    </row>
    <row r="249" spans="1:57" x14ac:dyDescent="0.2">
      <c r="B249" s="38"/>
      <c r="C249" s="40"/>
      <c r="D249" s="156"/>
      <c r="E249" s="41" t="s">
        <v>93</v>
      </c>
      <c r="F249" s="42" t="s">
        <v>93</v>
      </c>
      <c r="G249" s="131" t="s">
        <v>93</v>
      </c>
      <c r="H249" s="42" t="s">
        <v>94</v>
      </c>
      <c r="I249" s="42" t="s">
        <v>94</v>
      </c>
      <c r="J249" s="44" t="s">
        <v>94</v>
      </c>
      <c r="K249" s="154"/>
      <c r="L249" s="154"/>
      <c r="M249" s="154"/>
      <c r="N249" s="96"/>
      <c r="O249" s="39"/>
    </row>
    <row r="250" spans="1:57" x14ac:dyDescent="0.2">
      <c r="B250" s="29"/>
      <c r="C250" s="31"/>
      <c r="D250" s="156"/>
      <c r="E250" s="32" t="s">
        <v>93</v>
      </c>
      <c r="F250" s="33" t="s">
        <v>93</v>
      </c>
      <c r="G250" s="130" t="s">
        <v>93</v>
      </c>
      <c r="H250" s="33" t="s">
        <v>94</v>
      </c>
      <c r="I250" s="33" t="s">
        <v>94</v>
      </c>
      <c r="J250" s="35" t="s">
        <v>94</v>
      </c>
      <c r="K250" s="153"/>
      <c r="L250" s="153"/>
      <c r="M250" s="153"/>
      <c r="N250" s="95"/>
      <c r="O250" s="30"/>
    </row>
    <row r="251" spans="1:57" x14ac:dyDescent="0.2">
      <c r="B251" s="38"/>
      <c r="C251" s="40"/>
      <c r="D251" s="156"/>
      <c r="E251" s="41" t="s">
        <v>93</v>
      </c>
      <c r="F251" s="42" t="s">
        <v>93</v>
      </c>
      <c r="G251" s="131" t="s">
        <v>93</v>
      </c>
      <c r="H251" s="42" t="s">
        <v>94</v>
      </c>
      <c r="I251" s="42" t="s">
        <v>94</v>
      </c>
      <c r="J251" s="44" t="s">
        <v>94</v>
      </c>
      <c r="K251" s="154"/>
      <c r="L251" s="154"/>
      <c r="M251" s="154"/>
      <c r="N251" s="96"/>
      <c r="O251" s="39"/>
    </row>
    <row r="252" spans="1:57" ht="15.75" x14ac:dyDescent="0.2">
      <c r="A252" s="86" t="s">
        <v>93</v>
      </c>
      <c r="B252" s="86" t="s">
        <v>93</v>
      </c>
      <c r="C252" s="40" t="s">
        <v>93</v>
      </c>
      <c r="D252" s="156"/>
      <c r="E252" s="41" t="s">
        <v>93</v>
      </c>
      <c r="F252" s="42" t="s">
        <v>93</v>
      </c>
      <c r="G252" s="131" t="s">
        <v>93</v>
      </c>
      <c r="H252" s="42" t="s">
        <v>94</v>
      </c>
      <c r="I252" s="42" t="s">
        <v>94</v>
      </c>
      <c r="J252" s="44" t="s">
        <v>94</v>
      </c>
      <c r="K252" s="154"/>
      <c r="L252" s="154"/>
      <c r="M252" s="154"/>
      <c r="N252" s="97" t="s">
        <v>95</v>
      </c>
      <c r="O252" s="97" t="s">
        <v>93</v>
      </c>
    </row>
    <row r="253" spans="1:57" x14ac:dyDescent="0.2">
      <c r="B253" s="38"/>
      <c r="C253" s="40"/>
      <c r="D253" s="156"/>
      <c r="E253" s="41" t="s">
        <v>93</v>
      </c>
      <c r="F253" s="42" t="s">
        <v>93</v>
      </c>
      <c r="G253" s="131" t="s">
        <v>93</v>
      </c>
      <c r="H253" s="42" t="s">
        <v>94</v>
      </c>
      <c r="I253" s="42" t="s">
        <v>94</v>
      </c>
      <c r="J253" s="44" t="s">
        <v>94</v>
      </c>
      <c r="K253" s="154"/>
      <c r="L253" s="154"/>
      <c r="M253" s="154"/>
      <c r="N253" s="96"/>
      <c r="O253" s="39"/>
    </row>
    <row r="254" spans="1:57" x14ac:dyDescent="0.2">
      <c r="B254" s="29"/>
      <c r="C254" s="31"/>
      <c r="D254" s="156"/>
      <c r="E254" s="32" t="s">
        <v>93</v>
      </c>
      <c r="F254" s="33" t="s">
        <v>93</v>
      </c>
      <c r="G254" s="130" t="s">
        <v>93</v>
      </c>
      <c r="H254" s="33" t="s">
        <v>94</v>
      </c>
      <c r="I254" s="33" t="s">
        <v>94</v>
      </c>
      <c r="J254" s="35" t="s">
        <v>94</v>
      </c>
      <c r="K254" s="153"/>
      <c r="L254" s="153"/>
      <c r="M254" s="153"/>
      <c r="N254" s="95"/>
      <c r="O254" s="30"/>
    </row>
    <row r="255" spans="1:57" x14ac:dyDescent="0.2">
      <c r="B255" s="38"/>
      <c r="C255" s="40"/>
      <c r="D255" s="156"/>
      <c r="E255" s="41" t="s">
        <v>93</v>
      </c>
      <c r="F255" s="42" t="s">
        <v>93</v>
      </c>
      <c r="G255" s="131" t="s">
        <v>93</v>
      </c>
      <c r="H255" s="42" t="s">
        <v>94</v>
      </c>
      <c r="I255" s="42" t="s">
        <v>94</v>
      </c>
      <c r="J255" s="44" t="s">
        <v>94</v>
      </c>
      <c r="K255" s="154"/>
      <c r="L255" s="154"/>
      <c r="M255" s="154"/>
      <c r="N255" s="96"/>
      <c r="O255" s="39"/>
    </row>
    <row r="256" spans="1:57" ht="15.75" x14ac:dyDescent="0.2">
      <c r="A256" s="86" t="s">
        <v>93</v>
      </c>
      <c r="B256" s="86" t="s">
        <v>93</v>
      </c>
      <c r="C256" s="40" t="s">
        <v>93</v>
      </c>
      <c r="D256" s="156"/>
      <c r="E256" s="41" t="s">
        <v>93</v>
      </c>
      <c r="F256" s="42" t="s">
        <v>93</v>
      </c>
      <c r="G256" s="131" t="s">
        <v>93</v>
      </c>
      <c r="H256" s="42" t="s">
        <v>94</v>
      </c>
      <c r="I256" s="42" t="s">
        <v>94</v>
      </c>
      <c r="J256" s="44" t="s">
        <v>94</v>
      </c>
      <c r="K256" s="154"/>
      <c r="L256" s="154"/>
      <c r="M256" s="154"/>
      <c r="N256" s="97" t="s">
        <v>95</v>
      </c>
      <c r="O256" s="97" t="s">
        <v>93</v>
      </c>
    </row>
    <row r="257" spans="1:15" x14ac:dyDescent="0.2">
      <c r="B257" s="38"/>
      <c r="C257" s="40"/>
      <c r="D257" s="156"/>
      <c r="E257" s="41" t="s">
        <v>93</v>
      </c>
      <c r="F257" s="42" t="s">
        <v>93</v>
      </c>
      <c r="G257" s="131" t="s">
        <v>93</v>
      </c>
      <c r="H257" s="42" t="s">
        <v>94</v>
      </c>
      <c r="I257" s="42" t="s">
        <v>94</v>
      </c>
      <c r="J257" s="44" t="s">
        <v>94</v>
      </c>
      <c r="K257" s="154"/>
      <c r="L257" s="154"/>
      <c r="M257" s="154"/>
      <c r="N257" s="96"/>
      <c r="O257" s="39"/>
    </row>
    <row r="258" spans="1:15" x14ac:dyDescent="0.2">
      <c r="B258" s="29"/>
      <c r="C258" s="31"/>
      <c r="D258" s="156"/>
      <c r="E258" s="32" t="s">
        <v>93</v>
      </c>
      <c r="F258" s="33" t="s">
        <v>93</v>
      </c>
      <c r="G258" s="130" t="s">
        <v>93</v>
      </c>
      <c r="H258" s="33" t="s">
        <v>94</v>
      </c>
      <c r="I258" s="33" t="s">
        <v>94</v>
      </c>
      <c r="J258" s="35" t="s">
        <v>94</v>
      </c>
      <c r="K258" s="153"/>
      <c r="L258" s="153"/>
      <c r="M258" s="153"/>
      <c r="N258" s="95"/>
      <c r="O258" s="30"/>
    </row>
    <row r="259" spans="1:15" x14ac:dyDescent="0.2">
      <c r="B259" s="38"/>
      <c r="C259" s="40"/>
      <c r="D259" s="156"/>
      <c r="E259" s="41" t="s">
        <v>93</v>
      </c>
      <c r="F259" s="42" t="s">
        <v>93</v>
      </c>
      <c r="G259" s="131" t="s">
        <v>93</v>
      </c>
      <c r="H259" s="42" t="s">
        <v>94</v>
      </c>
      <c r="I259" s="42" t="s">
        <v>94</v>
      </c>
      <c r="J259" s="44" t="s">
        <v>94</v>
      </c>
      <c r="K259" s="154"/>
      <c r="L259" s="154"/>
      <c r="M259" s="154"/>
      <c r="N259" s="96"/>
      <c r="O259" s="39"/>
    </row>
    <row r="260" spans="1:15" ht="15.75" x14ac:dyDescent="0.2">
      <c r="A260" s="86" t="s">
        <v>93</v>
      </c>
      <c r="B260" s="86" t="s">
        <v>93</v>
      </c>
      <c r="C260" s="40" t="s">
        <v>93</v>
      </c>
      <c r="D260" s="156"/>
      <c r="E260" s="41" t="s">
        <v>93</v>
      </c>
      <c r="F260" s="42" t="s">
        <v>93</v>
      </c>
      <c r="G260" s="131" t="s">
        <v>93</v>
      </c>
      <c r="H260" s="42" t="s">
        <v>94</v>
      </c>
      <c r="I260" s="42" t="s">
        <v>94</v>
      </c>
      <c r="J260" s="44" t="s">
        <v>94</v>
      </c>
      <c r="K260" s="154"/>
      <c r="L260" s="154"/>
      <c r="M260" s="154"/>
      <c r="N260" s="97" t="s">
        <v>95</v>
      </c>
      <c r="O260" s="97" t="s">
        <v>93</v>
      </c>
    </row>
    <row r="261" spans="1:15" x14ac:dyDescent="0.2">
      <c r="B261" s="38"/>
      <c r="C261" s="40"/>
      <c r="D261" s="156"/>
      <c r="E261" s="41" t="s">
        <v>93</v>
      </c>
      <c r="F261" s="42" t="s">
        <v>93</v>
      </c>
      <c r="G261" s="131" t="s">
        <v>93</v>
      </c>
      <c r="H261" s="42" t="s">
        <v>94</v>
      </c>
      <c r="I261" s="42" t="s">
        <v>94</v>
      </c>
      <c r="J261" s="44" t="s">
        <v>94</v>
      </c>
      <c r="K261" s="154"/>
      <c r="L261" s="154"/>
      <c r="M261" s="154"/>
      <c r="N261" s="96"/>
      <c r="O261" s="39"/>
    </row>
    <row r="262" spans="1:15" x14ac:dyDescent="0.2">
      <c r="D262" s="115"/>
    </row>
  </sheetData>
  <sheetProtection formatCells="0" formatColumns="0" formatRows="0" insertColumns="0" insertRows="0" insertHyperlinks="0" deleteColumns="0" deleteRows="0" sort="0" autoFilter="0" pivotTables="0"/>
  <mergeCells count="5">
    <mergeCell ref="G4:O4"/>
    <mergeCell ref="B1:O1"/>
    <mergeCell ref="B2:O2"/>
    <mergeCell ref="B3:O3"/>
    <mergeCell ref="D4:E4"/>
  </mergeCells>
  <phoneticPr fontId="4" type="noConversion"/>
  <conditionalFormatting sqref="C5">
    <cfRule type="duplicateValues" dxfId="2572" priority="3260" stopIfTrue="1"/>
  </conditionalFormatting>
  <conditionalFormatting sqref="B6:B7 B9:B125">
    <cfRule type="cellIs" dxfId="2571" priority="3250" operator="greaterThan">
      <formula>1000</formula>
    </cfRule>
  </conditionalFormatting>
  <conditionalFormatting sqref="B8">
    <cfRule type="cellIs" dxfId="2570" priority="3249" operator="greaterThan">
      <formula>1000</formula>
    </cfRule>
  </conditionalFormatting>
  <conditionalFormatting sqref="B8">
    <cfRule type="cellIs" dxfId="2569" priority="3248" operator="greaterThan">
      <formula>1000</formula>
    </cfRule>
  </conditionalFormatting>
  <conditionalFormatting sqref="B8">
    <cfRule type="cellIs" dxfId="2568" priority="3247" operator="greaterThan">
      <formula>1000</formula>
    </cfRule>
  </conditionalFormatting>
  <conditionalFormatting sqref="B12">
    <cfRule type="cellIs" dxfId="2567" priority="3246" operator="greaterThan">
      <formula>1000</formula>
    </cfRule>
  </conditionalFormatting>
  <conditionalFormatting sqref="B12">
    <cfRule type="cellIs" dxfId="2566" priority="3245" operator="greaterThan">
      <formula>1000</formula>
    </cfRule>
  </conditionalFormatting>
  <conditionalFormatting sqref="B12">
    <cfRule type="cellIs" dxfId="2565" priority="3244" operator="greaterThan">
      <formula>1000</formula>
    </cfRule>
  </conditionalFormatting>
  <conditionalFormatting sqref="B16">
    <cfRule type="cellIs" dxfId="2564" priority="3243" operator="greaterThan">
      <formula>1000</formula>
    </cfRule>
  </conditionalFormatting>
  <conditionalFormatting sqref="B16">
    <cfRule type="cellIs" dxfId="2563" priority="3242" operator="greaterThan">
      <formula>1000</formula>
    </cfRule>
  </conditionalFormatting>
  <conditionalFormatting sqref="B16">
    <cfRule type="cellIs" dxfId="2562" priority="3241" operator="greaterThan">
      <formula>1000</formula>
    </cfRule>
  </conditionalFormatting>
  <conditionalFormatting sqref="B20">
    <cfRule type="cellIs" dxfId="2561" priority="3240" operator="greaterThan">
      <formula>1000</formula>
    </cfRule>
  </conditionalFormatting>
  <conditionalFormatting sqref="B20">
    <cfRule type="cellIs" dxfId="2560" priority="3239" operator="greaterThan">
      <formula>1000</formula>
    </cfRule>
  </conditionalFormatting>
  <conditionalFormatting sqref="B20">
    <cfRule type="cellIs" dxfId="2559" priority="3238" operator="greaterThan">
      <formula>1000</formula>
    </cfRule>
  </conditionalFormatting>
  <conditionalFormatting sqref="B24">
    <cfRule type="cellIs" dxfId="2558" priority="3237" operator="greaterThan">
      <formula>1000</formula>
    </cfRule>
  </conditionalFormatting>
  <conditionalFormatting sqref="B24">
    <cfRule type="cellIs" dxfId="2557" priority="3236" operator="greaterThan">
      <formula>1000</formula>
    </cfRule>
  </conditionalFormatting>
  <conditionalFormatting sqref="B24">
    <cfRule type="cellIs" dxfId="2556" priority="3235" operator="greaterThan">
      <formula>1000</formula>
    </cfRule>
  </conditionalFormatting>
  <conditionalFormatting sqref="B28">
    <cfRule type="cellIs" dxfId="2555" priority="3234" operator="greaterThan">
      <formula>1000</formula>
    </cfRule>
  </conditionalFormatting>
  <conditionalFormatting sqref="B28">
    <cfRule type="cellIs" dxfId="2554" priority="3233" operator="greaterThan">
      <formula>1000</formula>
    </cfRule>
  </conditionalFormatting>
  <conditionalFormatting sqref="B28">
    <cfRule type="cellIs" dxfId="2553" priority="3232" operator="greaterThan">
      <formula>1000</formula>
    </cfRule>
  </conditionalFormatting>
  <conditionalFormatting sqref="B32">
    <cfRule type="cellIs" dxfId="2552" priority="3231" operator="greaterThan">
      <formula>1000</formula>
    </cfRule>
  </conditionalFormatting>
  <conditionalFormatting sqref="B32">
    <cfRule type="cellIs" dxfId="2551" priority="3230" operator="greaterThan">
      <formula>1000</formula>
    </cfRule>
  </conditionalFormatting>
  <conditionalFormatting sqref="B32">
    <cfRule type="cellIs" dxfId="2550" priority="3229" operator="greaterThan">
      <formula>1000</formula>
    </cfRule>
  </conditionalFormatting>
  <conditionalFormatting sqref="B36">
    <cfRule type="cellIs" dxfId="2549" priority="3228" operator="greaterThan">
      <formula>1000</formula>
    </cfRule>
  </conditionalFormatting>
  <conditionalFormatting sqref="B36">
    <cfRule type="cellIs" dxfId="2548" priority="3227" operator="greaterThan">
      <formula>1000</formula>
    </cfRule>
  </conditionalFormatting>
  <conditionalFormatting sqref="B36">
    <cfRule type="cellIs" dxfId="2547" priority="3226" operator="greaterThan">
      <formula>1000</formula>
    </cfRule>
  </conditionalFormatting>
  <conditionalFormatting sqref="B40">
    <cfRule type="cellIs" dxfId="2546" priority="3225" operator="greaterThan">
      <formula>1000</formula>
    </cfRule>
  </conditionalFormatting>
  <conditionalFormatting sqref="B40">
    <cfRule type="cellIs" dxfId="2545" priority="3224" operator="greaterThan">
      <formula>1000</formula>
    </cfRule>
  </conditionalFormatting>
  <conditionalFormatting sqref="B40">
    <cfRule type="cellIs" dxfId="2544" priority="3223" operator="greaterThan">
      <formula>1000</formula>
    </cfRule>
  </conditionalFormatting>
  <conditionalFormatting sqref="B44">
    <cfRule type="cellIs" dxfId="2543" priority="3222" operator="greaterThan">
      <formula>1000</formula>
    </cfRule>
  </conditionalFormatting>
  <conditionalFormatting sqref="B44">
    <cfRule type="cellIs" dxfId="2542" priority="3221" operator="greaterThan">
      <formula>1000</formula>
    </cfRule>
  </conditionalFormatting>
  <conditionalFormatting sqref="B44">
    <cfRule type="cellIs" dxfId="2541" priority="3220" operator="greaterThan">
      <formula>1000</formula>
    </cfRule>
  </conditionalFormatting>
  <conditionalFormatting sqref="B48">
    <cfRule type="cellIs" dxfId="2540" priority="3219" operator="greaterThan">
      <formula>1000</formula>
    </cfRule>
  </conditionalFormatting>
  <conditionalFormatting sqref="B48">
    <cfRule type="cellIs" dxfId="2539" priority="3218" operator="greaterThan">
      <formula>1000</formula>
    </cfRule>
  </conditionalFormatting>
  <conditionalFormatting sqref="B48">
    <cfRule type="cellIs" dxfId="2538" priority="3217" operator="greaterThan">
      <formula>1000</formula>
    </cfRule>
  </conditionalFormatting>
  <conditionalFormatting sqref="B52">
    <cfRule type="cellIs" dxfId="2537" priority="3216" operator="greaterThan">
      <formula>1000</formula>
    </cfRule>
  </conditionalFormatting>
  <conditionalFormatting sqref="B52">
    <cfRule type="cellIs" dxfId="2536" priority="3215" operator="greaterThan">
      <formula>1000</formula>
    </cfRule>
  </conditionalFormatting>
  <conditionalFormatting sqref="B52">
    <cfRule type="cellIs" dxfId="2535" priority="3214" operator="greaterThan">
      <formula>1000</formula>
    </cfRule>
  </conditionalFormatting>
  <conditionalFormatting sqref="B56">
    <cfRule type="cellIs" dxfId="2534" priority="3213" operator="greaterThan">
      <formula>1000</formula>
    </cfRule>
  </conditionalFormatting>
  <conditionalFormatting sqref="B56">
    <cfRule type="cellIs" dxfId="2533" priority="3212" operator="greaterThan">
      <formula>1000</formula>
    </cfRule>
  </conditionalFormatting>
  <conditionalFormatting sqref="B56">
    <cfRule type="cellIs" dxfId="2532" priority="3211" operator="greaterThan">
      <formula>1000</formula>
    </cfRule>
  </conditionalFormatting>
  <conditionalFormatting sqref="B60">
    <cfRule type="cellIs" dxfId="2531" priority="3210" operator="greaterThan">
      <formula>1000</formula>
    </cfRule>
  </conditionalFormatting>
  <conditionalFormatting sqref="B60">
    <cfRule type="cellIs" dxfId="2530" priority="3209" operator="greaterThan">
      <formula>1000</formula>
    </cfRule>
  </conditionalFormatting>
  <conditionalFormatting sqref="B60">
    <cfRule type="cellIs" dxfId="2529" priority="3208" operator="greaterThan">
      <formula>1000</formula>
    </cfRule>
  </conditionalFormatting>
  <conditionalFormatting sqref="B64">
    <cfRule type="cellIs" dxfId="2528" priority="3207" operator="greaterThan">
      <formula>1000</formula>
    </cfRule>
  </conditionalFormatting>
  <conditionalFormatting sqref="B64">
    <cfRule type="cellIs" dxfId="2527" priority="3206" operator="greaterThan">
      <formula>1000</formula>
    </cfRule>
  </conditionalFormatting>
  <conditionalFormatting sqref="B64">
    <cfRule type="cellIs" dxfId="2526" priority="3205" operator="greaterThan">
      <formula>1000</formula>
    </cfRule>
  </conditionalFormatting>
  <conditionalFormatting sqref="B68">
    <cfRule type="cellIs" dxfId="2525" priority="3204" operator="greaterThan">
      <formula>1000</formula>
    </cfRule>
  </conditionalFormatting>
  <conditionalFormatting sqref="B68">
    <cfRule type="cellIs" dxfId="2524" priority="3203" operator="greaterThan">
      <formula>1000</formula>
    </cfRule>
  </conditionalFormatting>
  <conditionalFormatting sqref="B68">
    <cfRule type="cellIs" dxfId="2523" priority="3202" operator="greaterThan">
      <formula>1000</formula>
    </cfRule>
  </conditionalFormatting>
  <conditionalFormatting sqref="B72">
    <cfRule type="cellIs" dxfId="2522" priority="3201" operator="greaterThan">
      <formula>1000</formula>
    </cfRule>
  </conditionalFormatting>
  <conditionalFormatting sqref="B72">
    <cfRule type="cellIs" dxfId="2521" priority="3200" operator="greaterThan">
      <formula>1000</formula>
    </cfRule>
  </conditionalFormatting>
  <conditionalFormatting sqref="B72">
    <cfRule type="cellIs" dxfId="2520" priority="3199" operator="greaterThan">
      <formula>1000</formula>
    </cfRule>
  </conditionalFormatting>
  <conditionalFormatting sqref="B76">
    <cfRule type="cellIs" dxfId="2519" priority="3198" operator="greaterThan">
      <formula>1000</formula>
    </cfRule>
  </conditionalFormatting>
  <conditionalFormatting sqref="B76">
    <cfRule type="cellIs" dxfId="2518" priority="3197" operator="greaterThan">
      <formula>1000</formula>
    </cfRule>
  </conditionalFormatting>
  <conditionalFormatting sqref="B76">
    <cfRule type="cellIs" dxfId="2517" priority="3196" operator="greaterThan">
      <formula>1000</formula>
    </cfRule>
  </conditionalFormatting>
  <conditionalFormatting sqref="O8">
    <cfRule type="duplicateValues" dxfId="2516" priority="3194"/>
    <cfRule type="duplicateValues" dxfId="2515" priority="3195" stopIfTrue="1"/>
  </conditionalFormatting>
  <conditionalFormatting sqref="O8">
    <cfRule type="duplicateValues" dxfId="2514" priority="3193" stopIfTrue="1"/>
  </conditionalFormatting>
  <conditionalFormatting sqref="O8">
    <cfRule type="duplicateValues" dxfId="2513" priority="3192" stopIfTrue="1"/>
  </conditionalFormatting>
  <conditionalFormatting sqref="O8">
    <cfRule type="duplicateValues" dxfId="2512" priority="3191" stopIfTrue="1"/>
  </conditionalFormatting>
  <conditionalFormatting sqref="O8">
    <cfRule type="duplicateValues" dxfId="2511" priority="3190" stopIfTrue="1"/>
  </conditionalFormatting>
  <conditionalFormatting sqref="O8">
    <cfRule type="duplicateValues" dxfId="2510" priority="3189" stopIfTrue="1"/>
  </conditionalFormatting>
  <conditionalFormatting sqref="O8">
    <cfRule type="duplicateValues" dxfId="2509" priority="3188" stopIfTrue="1"/>
  </conditionalFormatting>
  <conditionalFormatting sqref="O8">
    <cfRule type="duplicateValues" dxfId="2508" priority="3187" stopIfTrue="1"/>
  </conditionalFormatting>
  <conditionalFormatting sqref="O12">
    <cfRule type="duplicateValues" dxfId="2507" priority="3185"/>
    <cfRule type="duplicateValues" dxfId="2506" priority="3186" stopIfTrue="1"/>
  </conditionalFormatting>
  <conditionalFormatting sqref="O12">
    <cfRule type="duplicateValues" dxfId="2505" priority="3184" stopIfTrue="1"/>
  </conditionalFormatting>
  <conditionalFormatting sqref="O12">
    <cfRule type="duplicateValues" dxfId="2504" priority="3183" stopIfTrue="1"/>
  </conditionalFormatting>
  <conditionalFormatting sqref="O12">
    <cfRule type="duplicateValues" dxfId="2503" priority="3182" stopIfTrue="1"/>
  </conditionalFormatting>
  <conditionalFormatting sqref="O12">
    <cfRule type="duplicateValues" dxfId="2502" priority="3181" stopIfTrue="1"/>
  </conditionalFormatting>
  <conditionalFormatting sqref="O12">
    <cfRule type="duplicateValues" dxfId="2501" priority="3180" stopIfTrue="1"/>
  </conditionalFormatting>
  <conditionalFormatting sqref="O12">
    <cfRule type="duplicateValues" dxfId="2500" priority="3179" stopIfTrue="1"/>
  </conditionalFormatting>
  <conditionalFormatting sqref="O12">
    <cfRule type="duplicateValues" dxfId="2499" priority="3178" stopIfTrue="1"/>
  </conditionalFormatting>
  <conditionalFormatting sqref="O16">
    <cfRule type="duplicateValues" dxfId="2498" priority="3176"/>
    <cfRule type="duplicateValues" dxfId="2497" priority="3177" stopIfTrue="1"/>
  </conditionalFormatting>
  <conditionalFormatting sqref="O16">
    <cfRule type="duplicateValues" dxfId="2496" priority="3175" stopIfTrue="1"/>
  </conditionalFormatting>
  <conditionalFormatting sqref="O16">
    <cfRule type="duplicateValues" dxfId="2495" priority="3174" stopIfTrue="1"/>
  </conditionalFormatting>
  <conditionalFormatting sqref="O16">
    <cfRule type="duplicateValues" dxfId="2494" priority="3173" stopIfTrue="1"/>
  </conditionalFormatting>
  <conditionalFormatting sqref="O16">
    <cfRule type="duplicateValues" dxfId="2493" priority="3172" stopIfTrue="1"/>
  </conditionalFormatting>
  <conditionalFormatting sqref="O16">
    <cfRule type="duplicateValues" dxfId="2492" priority="3171" stopIfTrue="1"/>
  </conditionalFormatting>
  <conditionalFormatting sqref="O16">
    <cfRule type="duplicateValues" dxfId="2491" priority="3170" stopIfTrue="1"/>
  </conditionalFormatting>
  <conditionalFormatting sqref="O16">
    <cfRule type="duplicateValues" dxfId="2490" priority="3169" stopIfTrue="1"/>
  </conditionalFormatting>
  <conditionalFormatting sqref="O20">
    <cfRule type="duplicateValues" dxfId="2489" priority="3167"/>
    <cfRule type="duplicateValues" dxfId="2488" priority="3168" stopIfTrue="1"/>
  </conditionalFormatting>
  <conditionalFormatting sqref="O20">
    <cfRule type="duplicateValues" dxfId="2487" priority="3166" stopIfTrue="1"/>
  </conditionalFormatting>
  <conditionalFormatting sqref="O20">
    <cfRule type="duplicateValues" dxfId="2486" priority="3165" stopIfTrue="1"/>
  </conditionalFormatting>
  <conditionalFormatting sqref="O20">
    <cfRule type="duplicateValues" dxfId="2485" priority="3164" stopIfTrue="1"/>
  </conditionalFormatting>
  <conditionalFormatting sqref="O20">
    <cfRule type="duplicateValues" dxfId="2484" priority="3163" stopIfTrue="1"/>
  </conditionalFormatting>
  <conditionalFormatting sqref="O20">
    <cfRule type="duplicateValues" dxfId="2483" priority="3162" stopIfTrue="1"/>
  </conditionalFormatting>
  <conditionalFormatting sqref="O20">
    <cfRule type="duplicateValues" dxfId="2482" priority="3161" stopIfTrue="1"/>
  </conditionalFormatting>
  <conditionalFormatting sqref="O20">
    <cfRule type="duplicateValues" dxfId="2481" priority="3160" stopIfTrue="1"/>
  </conditionalFormatting>
  <conditionalFormatting sqref="O24">
    <cfRule type="duplicateValues" dxfId="2480" priority="3158"/>
    <cfRule type="duplicateValues" dxfId="2479" priority="3159" stopIfTrue="1"/>
  </conditionalFormatting>
  <conditionalFormatting sqref="O24">
    <cfRule type="duplicateValues" dxfId="2478" priority="3157" stopIfTrue="1"/>
  </conditionalFormatting>
  <conditionalFormatting sqref="O24">
    <cfRule type="duplicateValues" dxfId="2477" priority="3156" stopIfTrue="1"/>
  </conditionalFormatting>
  <conditionalFormatting sqref="O24">
    <cfRule type="duplicateValues" dxfId="2476" priority="3155" stopIfTrue="1"/>
  </conditionalFormatting>
  <conditionalFormatting sqref="O24">
    <cfRule type="duplicateValues" dxfId="2475" priority="3154" stopIfTrue="1"/>
  </conditionalFormatting>
  <conditionalFormatting sqref="O24">
    <cfRule type="duplicateValues" dxfId="2474" priority="3153" stopIfTrue="1"/>
  </conditionalFormatting>
  <conditionalFormatting sqref="O24">
    <cfRule type="duplicateValues" dxfId="2473" priority="3152" stopIfTrue="1"/>
  </conditionalFormatting>
  <conditionalFormatting sqref="O24">
    <cfRule type="duplicateValues" dxfId="2472" priority="3151" stopIfTrue="1"/>
  </conditionalFormatting>
  <conditionalFormatting sqref="O28">
    <cfRule type="duplicateValues" dxfId="2471" priority="3149"/>
    <cfRule type="duplicateValues" dxfId="2470" priority="3150" stopIfTrue="1"/>
  </conditionalFormatting>
  <conditionalFormatting sqref="O28">
    <cfRule type="duplicateValues" dxfId="2469" priority="3148" stopIfTrue="1"/>
  </conditionalFormatting>
  <conditionalFormatting sqref="O28">
    <cfRule type="duplicateValues" dxfId="2468" priority="3147" stopIfTrue="1"/>
  </conditionalFormatting>
  <conditionalFormatting sqref="O28">
    <cfRule type="duplicateValues" dxfId="2467" priority="3146" stopIfTrue="1"/>
  </conditionalFormatting>
  <conditionalFormatting sqref="O28">
    <cfRule type="duplicateValues" dxfId="2466" priority="3145" stopIfTrue="1"/>
  </conditionalFormatting>
  <conditionalFormatting sqref="O28">
    <cfRule type="duplicateValues" dxfId="2465" priority="3144" stopIfTrue="1"/>
  </conditionalFormatting>
  <conditionalFormatting sqref="O28">
    <cfRule type="duplicateValues" dxfId="2464" priority="3143" stopIfTrue="1"/>
  </conditionalFormatting>
  <conditionalFormatting sqref="O28">
    <cfRule type="duplicateValues" dxfId="2463" priority="3142" stopIfTrue="1"/>
  </conditionalFormatting>
  <conditionalFormatting sqref="O24">
    <cfRule type="duplicateValues" dxfId="2462" priority="3140"/>
    <cfRule type="duplicateValues" dxfId="2461" priority="3141" stopIfTrue="1"/>
  </conditionalFormatting>
  <conditionalFormatting sqref="O24">
    <cfRule type="duplicateValues" dxfId="2460" priority="3139" stopIfTrue="1"/>
  </conditionalFormatting>
  <conditionalFormatting sqref="O24">
    <cfRule type="duplicateValues" dxfId="2459" priority="3138" stopIfTrue="1"/>
  </conditionalFormatting>
  <conditionalFormatting sqref="O24">
    <cfRule type="duplicateValues" dxfId="2458" priority="3137" stopIfTrue="1"/>
  </conditionalFormatting>
  <conditionalFormatting sqref="O24">
    <cfRule type="duplicateValues" dxfId="2457" priority="3136" stopIfTrue="1"/>
  </conditionalFormatting>
  <conditionalFormatting sqref="O24">
    <cfRule type="duplicateValues" dxfId="2456" priority="3135" stopIfTrue="1"/>
  </conditionalFormatting>
  <conditionalFormatting sqref="O24">
    <cfRule type="duplicateValues" dxfId="2455" priority="3134" stopIfTrue="1"/>
  </conditionalFormatting>
  <conditionalFormatting sqref="O24">
    <cfRule type="duplicateValues" dxfId="2454" priority="3133" stopIfTrue="1"/>
  </conditionalFormatting>
  <conditionalFormatting sqref="O20">
    <cfRule type="duplicateValues" dxfId="2453" priority="3131"/>
    <cfRule type="duplicateValues" dxfId="2452" priority="3132" stopIfTrue="1"/>
  </conditionalFormatting>
  <conditionalFormatting sqref="O20">
    <cfRule type="duplicateValues" dxfId="2451" priority="3130" stopIfTrue="1"/>
  </conditionalFormatting>
  <conditionalFormatting sqref="O20">
    <cfRule type="duplicateValues" dxfId="2450" priority="3129" stopIfTrue="1"/>
  </conditionalFormatting>
  <conditionalFormatting sqref="O20">
    <cfRule type="duplicateValues" dxfId="2449" priority="3128" stopIfTrue="1"/>
  </conditionalFormatting>
  <conditionalFormatting sqref="O20">
    <cfRule type="duplicateValues" dxfId="2448" priority="3127" stopIfTrue="1"/>
  </conditionalFormatting>
  <conditionalFormatting sqref="O20">
    <cfRule type="duplicateValues" dxfId="2447" priority="3126" stopIfTrue="1"/>
  </conditionalFormatting>
  <conditionalFormatting sqref="O20">
    <cfRule type="duplicateValues" dxfId="2446" priority="3125" stopIfTrue="1"/>
  </conditionalFormatting>
  <conditionalFormatting sqref="O20">
    <cfRule type="duplicateValues" dxfId="2445" priority="3124" stopIfTrue="1"/>
  </conditionalFormatting>
  <conditionalFormatting sqref="O16">
    <cfRule type="duplicateValues" dxfId="2444" priority="3122"/>
    <cfRule type="duplicateValues" dxfId="2443" priority="3123" stopIfTrue="1"/>
  </conditionalFormatting>
  <conditionalFormatting sqref="O16">
    <cfRule type="duplicateValues" dxfId="2442" priority="3121" stopIfTrue="1"/>
  </conditionalFormatting>
  <conditionalFormatting sqref="O16">
    <cfRule type="duplicateValues" dxfId="2441" priority="3120" stopIfTrue="1"/>
  </conditionalFormatting>
  <conditionalFormatting sqref="O16">
    <cfRule type="duplicateValues" dxfId="2440" priority="3119" stopIfTrue="1"/>
  </conditionalFormatting>
  <conditionalFormatting sqref="O16">
    <cfRule type="duplicateValues" dxfId="2439" priority="3118" stopIfTrue="1"/>
  </conditionalFormatting>
  <conditionalFormatting sqref="O16">
    <cfRule type="duplicateValues" dxfId="2438" priority="3117" stopIfTrue="1"/>
  </conditionalFormatting>
  <conditionalFormatting sqref="O16">
    <cfRule type="duplicateValues" dxfId="2437" priority="3116" stopIfTrue="1"/>
  </conditionalFormatting>
  <conditionalFormatting sqref="O16">
    <cfRule type="duplicateValues" dxfId="2436" priority="3115" stopIfTrue="1"/>
  </conditionalFormatting>
  <conditionalFormatting sqref="O12">
    <cfRule type="duplicateValues" dxfId="2435" priority="3113"/>
    <cfRule type="duplicateValues" dxfId="2434" priority="3114" stopIfTrue="1"/>
  </conditionalFormatting>
  <conditionalFormatting sqref="O12">
    <cfRule type="duplicateValues" dxfId="2433" priority="3112" stopIfTrue="1"/>
  </conditionalFormatting>
  <conditionalFormatting sqref="O12">
    <cfRule type="duplicateValues" dxfId="2432" priority="3111" stopIfTrue="1"/>
  </conditionalFormatting>
  <conditionalFormatting sqref="O12">
    <cfRule type="duplicateValues" dxfId="2431" priority="3110" stopIfTrue="1"/>
  </conditionalFormatting>
  <conditionalFormatting sqref="O12">
    <cfRule type="duplicateValues" dxfId="2430" priority="3109" stopIfTrue="1"/>
  </conditionalFormatting>
  <conditionalFormatting sqref="O12">
    <cfRule type="duplicateValues" dxfId="2429" priority="3108" stopIfTrue="1"/>
  </conditionalFormatting>
  <conditionalFormatting sqref="O12">
    <cfRule type="duplicateValues" dxfId="2428" priority="3107" stopIfTrue="1"/>
  </conditionalFormatting>
  <conditionalFormatting sqref="O12">
    <cfRule type="duplicateValues" dxfId="2427" priority="3106" stopIfTrue="1"/>
  </conditionalFormatting>
  <conditionalFormatting sqref="O8">
    <cfRule type="duplicateValues" dxfId="2426" priority="3104"/>
    <cfRule type="duplicateValues" dxfId="2425" priority="3105" stopIfTrue="1"/>
  </conditionalFormatting>
  <conditionalFormatting sqref="O8">
    <cfRule type="duplicateValues" dxfId="2424" priority="3103" stopIfTrue="1"/>
  </conditionalFormatting>
  <conditionalFormatting sqref="O8">
    <cfRule type="duplicateValues" dxfId="2423" priority="3102" stopIfTrue="1"/>
  </conditionalFormatting>
  <conditionalFormatting sqref="O8">
    <cfRule type="duplicateValues" dxfId="2422" priority="3101" stopIfTrue="1"/>
  </conditionalFormatting>
  <conditionalFormatting sqref="O8">
    <cfRule type="duplicateValues" dxfId="2421" priority="3100" stopIfTrue="1"/>
  </conditionalFormatting>
  <conditionalFormatting sqref="O8">
    <cfRule type="duplicateValues" dxfId="2420" priority="3099" stopIfTrue="1"/>
  </conditionalFormatting>
  <conditionalFormatting sqref="O8">
    <cfRule type="duplicateValues" dxfId="2419" priority="3098" stopIfTrue="1"/>
  </conditionalFormatting>
  <conditionalFormatting sqref="O8">
    <cfRule type="duplicateValues" dxfId="2418" priority="3097" stopIfTrue="1"/>
  </conditionalFormatting>
  <conditionalFormatting sqref="O32">
    <cfRule type="duplicateValues" dxfId="2417" priority="3095"/>
    <cfRule type="duplicateValues" dxfId="2416" priority="3096" stopIfTrue="1"/>
  </conditionalFormatting>
  <conditionalFormatting sqref="O32">
    <cfRule type="duplicateValues" dxfId="2415" priority="3094" stopIfTrue="1"/>
  </conditionalFormatting>
  <conditionalFormatting sqref="O32">
    <cfRule type="duplicateValues" dxfId="2414" priority="3093" stopIfTrue="1"/>
  </conditionalFormatting>
  <conditionalFormatting sqref="O32">
    <cfRule type="duplicateValues" dxfId="2413" priority="3092" stopIfTrue="1"/>
  </conditionalFormatting>
  <conditionalFormatting sqref="O32">
    <cfRule type="duplicateValues" dxfId="2412" priority="3091" stopIfTrue="1"/>
  </conditionalFormatting>
  <conditionalFormatting sqref="O32">
    <cfRule type="duplicateValues" dxfId="2411" priority="3090" stopIfTrue="1"/>
  </conditionalFormatting>
  <conditionalFormatting sqref="O32">
    <cfRule type="duplicateValues" dxfId="2410" priority="3089" stopIfTrue="1"/>
  </conditionalFormatting>
  <conditionalFormatting sqref="O32">
    <cfRule type="duplicateValues" dxfId="2409" priority="3088" stopIfTrue="1"/>
  </conditionalFormatting>
  <conditionalFormatting sqref="O36">
    <cfRule type="duplicateValues" dxfId="2408" priority="3086"/>
    <cfRule type="duplicateValues" dxfId="2407" priority="3087" stopIfTrue="1"/>
  </conditionalFormatting>
  <conditionalFormatting sqref="O36">
    <cfRule type="duplicateValues" dxfId="2406" priority="3085" stopIfTrue="1"/>
  </conditionalFormatting>
  <conditionalFormatting sqref="O36">
    <cfRule type="duplicateValues" dxfId="2405" priority="3084" stopIfTrue="1"/>
  </conditionalFormatting>
  <conditionalFormatting sqref="O36">
    <cfRule type="duplicateValues" dxfId="2404" priority="3083" stopIfTrue="1"/>
  </conditionalFormatting>
  <conditionalFormatting sqref="O36">
    <cfRule type="duplicateValues" dxfId="2403" priority="3082" stopIfTrue="1"/>
  </conditionalFormatting>
  <conditionalFormatting sqref="O36">
    <cfRule type="duplicateValues" dxfId="2402" priority="3081" stopIfTrue="1"/>
  </conditionalFormatting>
  <conditionalFormatting sqref="O36">
    <cfRule type="duplicateValues" dxfId="2401" priority="3080" stopIfTrue="1"/>
  </conditionalFormatting>
  <conditionalFormatting sqref="O36">
    <cfRule type="duplicateValues" dxfId="2400" priority="3079" stopIfTrue="1"/>
  </conditionalFormatting>
  <conditionalFormatting sqref="O40">
    <cfRule type="duplicateValues" dxfId="2399" priority="3077"/>
    <cfRule type="duplicateValues" dxfId="2398" priority="3078" stopIfTrue="1"/>
  </conditionalFormatting>
  <conditionalFormatting sqref="O40">
    <cfRule type="duplicateValues" dxfId="2397" priority="3076" stopIfTrue="1"/>
  </conditionalFormatting>
  <conditionalFormatting sqref="O40">
    <cfRule type="duplicateValues" dxfId="2396" priority="3075" stopIfTrue="1"/>
  </conditionalFormatting>
  <conditionalFormatting sqref="O40">
    <cfRule type="duplicateValues" dxfId="2395" priority="3074" stopIfTrue="1"/>
  </conditionalFormatting>
  <conditionalFormatting sqref="O40">
    <cfRule type="duplicateValues" dxfId="2394" priority="3073" stopIfTrue="1"/>
  </conditionalFormatting>
  <conditionalFormatting sqref="O40">
    <cfRule type="duplicateValues" dxfId="2393" priority="3072" stopIfTrue="1"/>
  </conditionalFormatting>
  <conditionalFormatting sqref="O40">
    <cfRule type="duplicateValues" dxfId="2392" priority="3071" stopIfTrue="1"/>
  </conditionalFormatting>
  <conditionalFormatting sqref="O40">
    <cfRule type="duplicateValues" dxfId="2391" priority="3070" stopIfTrue="1"/>
  </conditionalFormatting>
  <conditionalFormatting sqref="O44">
    <cfRule type="duplicateValues" dxfId="2390" priority="3068"/>
    <cfRule type="duplicateValues" dxfId="2389" priority="3069" stopIfTrue="1"/>
  </conditionalFormatting>
  <conditionalFormatting sqref="O44">
    <cfRule type="duplicateValues" dxfId="2388" priority="3067" stopIfTrue="1"/>
  </conditionalFormatting>
  <conditionalFormatting sqref="O44">
    <cfRule type="duplicateValues" dxfId="2387" priority="3066" stopIfTrue="1"/>
  </conditionalFormatting>
  <conditionalFormatting sqref="O44">
    <cfRule type="duplicateValues" dxfId="2386" priority="3065" stopIfTrue="1"/>
  </conditionalFormatting>
  <conditionalFormatting sqref="O44">
    <cfRule type="duplicateValues" dxfId="2385" priority="3064" stopIfTrue="1"/>
  </conditionalFormatting>
  <conditionalFormatting sqref="O44">
    <cfRule type="duplicateValues" dxfId="2384" priority="3063" stopIfTrue="1"/>
  </conditionalFormatting>
  <conditionalFormatting sqref="O44">
    <cfRule type="duplicateValues" dxfId="2383" priority="3062" stopIfTrue="1"/>
  </conditionalFormatting>
  <conditionalFormatting sqref="O44">
    <cfRule type="duplicateValues" dxfId="2382" priority="3061" stopIfTrue="1"/>
  </conditionalFormatting>
  <conditionalFormatting sqref="O48">
    <cfRule type="duplicateValues" dxfId="2381" priority="3059"/>
    <cfRule type="duplicateValues" dxfId="2380" priority="3060" stopIfTrue="1"/>
  </conditionalFormatting>
  <conditionalFormatting sqref="O48">
    <cfRule type="duplicateValues" dxfId="2379" priority="3058" stopIfTrue="1"/>
  </conditionalFormatting>
  <conditionalFormatting sqref="O48">
    <cfRule type="duplicateValues" dxfId="2378" priority="3057" stopIfTrue="1"/>
  </conditionalFormatting>
  <conditionalFormatting sqref="O48">
    <cfRule type="duplicateValues" dxfId="2377" priority="3056" stopIfTrue="1"/>
  </conditionalFormatting>
  <conditionalFormatting sqref="O48">
    <cfRule type="duplicateValues" dxfId="2376" priority="3055" stopIfTrue="1"/>
  </conditionalFormatting>
  <conditionalFormatting sqref="O48">
    <cfRule type="duplicateValues" dxfId="2375" priority="3054" stopIfTrue="1"/>
  </conditionalFormatting>
  <conditionalFormatting sqref="O48">
    <cfRule type="duplicateValues" dxfId="2374" priority="3053" stopIfTrue="1"/>
  </conditionalFormatting>
  <conditionalFormatting sqref="O48">
    <cfRule type="duplicateValues" dxfId="2373" priority="3052" stopIfTrue="1"/>
  </conditionalFormatting>
  <conditionalFormatting sqref="O52">
    <cfRule type="duplicateValues" dxfId="2372" priority="3050"/>
    <cfRule type="duplicateValues" dxfId="2371" priority="3051" stopIfTrue="1"/>
  </conditionalFormatting>
  <conditionalFormatting sqref="O52">
    <cfRule type="duplicateValues" dxfId="2370" priority="3049" stopIfTrue="1"/>
  </conditionalFormatting>
  <conditionalFormatting sqref="O52">
    <cfRule type="duplicateValues" dxfId="2369" priority="3048" stopIfTrue="1"/>
  </conditionalFormatting>
  <conditionalFormatting sqref="O52">
    <cfRule type="duplicateValues" dxfId="2368" priority="3047" stopIfTrue="1"/>
  </conditionalFormatting>
  <conditionalFormatting sqref="O52">
    <cfRule type="duplicateValues" dxfId="2367" priority="3046" stopIfTrue="1"/>
  </conditionalFormatting>
  <conditionalFormatting sqref="O52">
    <cfRule type="duplicateValues" dxfId="2366" priority="3045" stopIfTrue="1"/>
  </conditionalFormatting>
  <conditionalFormatting sqref="O52">
    <cfRule type="duplicateValues" dxfId="2365" priority="3044" stopIfTrue="1"/>
  </conditionalFormatting>
  <conditionalFormatting sqref="O52">
    <cfRule type="duplicateValues" dxfId="2364" priority="3043" stopIfTrue="1"/>
  </conditionalFormatting>
  <conditionalFormatting sqref="O56">
    <cfRule type="duplicateValues" dxfId="2363" priority="3041"/>
    <cfRule type="duplicateValues" dxfId="2362" priority="3042" stopIfTrue="1"/>
  </conditionalFormatting>
  <conditionalFormatting sqref="O56">
    <cfRule type="duplicateValues" dxfId="2361" priority="3040" stopIfTrue="1"/>
  </conditionalFormatting>
  <conditionalFormatting sqref="O56">
    <cfRule type="duplicateValues" dxfId="2360" priority="3039" stopIfTrue="1"/>
  </conditionalFormatting>
  <conditionalFormatting sqref="O56">
    <cfRule type="duplicateValues" dxfId="2359" priority="3038" stopIfTrue="1"/>
  </conditionalFormatting>
  <conditionalFormatting sqref="O56">
    <cfRule type="duplicateValues" dxfId="2358" priority="3037" stopIfTrue="1"/>
  </conditionalFormatting>
  <conditionalFormatting sqref="O56">
    <cfRule type="duplicateValues" dxfId="2357" priority="3036" stopIfTrue="1"/>
  </conditionalFormatting>
  <conditionalFormatting sqref="O56">
    <cfRule type="duplicateValues" dxfId="2356" priority="3035" stopIfTrue="1"/>
  </conditionalFormatting>
  <conditionalFormatting sqref="O56">
    <cfRule type="duplicateValues" dxfId="2355" priority="3034" stopIfTrue="1"/>
  </conditionalFormatting>
  <conditionalFormatting sqref="O60">
    <cfRule type="duplicateValues" dxfId="2354" priority="3032"/>
    <cfRule type="duplicateValues" dxfId="2353" priority="3033" stopIfTrue="1"/>
  </conditionalFormatting>
  <conditionalFormatting sqref="O60">
    <cfRule type="duplicateValues" dxfId="2352" priority="3031" stopIfTrue="1"/>
  </conditionalFormatting>
  <conditionalFormatting sqref="O60">
    <cfRule type="duplicateValues" dxfId="2351" priority="3030" stopIfTrue="1"/>
  </conditionalFormatting>
  <conditionalFormatting sqref="O60">
    <cfRule type="duplicateValues" dxfId="2350" priority="3029" stopIfTrue="1"/>
  </conditionalFormatting>
  <conditionalFormatting sqref="O60">
    <cfRule type="duplicateValues" dxfId="2349" priority="3028" stopIfTrue="1"/>
  </conditionalFormatting>
  <conditionalFormatting sqref="O60">
    <cfRule type="duplicateValues" dxfId="2348" priority="3027" stopIfTrue="1"/>
  </conditionalFormatting>
  <conditionalFormatting sqref="O60">
    <cfRule type="duplicateValues" dxfId="2347" priority="3026" stopIfTrue="1"/>
  </conditionalFormatting>
  <conditionalFormatting sqref="O60">
    <cfRule type="duplicateValues" dxfId="2346" priority="3025" stopIfTrue="1"/>
  </conditionalFormatting>
  <conditionalFormatting sqref="O64">
    <cfRule type="duplicateValues" dxfId="2345" priority="3023"/>
    <cfRule type="duplicateValues" dxfId="2344" priority="3024" stopIfTrue="1"/>
  </conditionalFormatting>
  <conditionalFormatting sqref="O64">
    <cfRule type="duplicateValues" dxfId="2343" priority="3022" stopIfTrue="1"/>
  </conditionalFormatting>
  <conditionalFormatting sqref="O64">
    <cfRule type="duplicateValues" dxfId="2342" priority="3021" stopIfTrue="1"/>
  </conditionalFormatting>
  <conditionalFormatting sqref="O64">
    <cfRule type="duplicateValues" dxfId="2341" priority="3020" stopIfTrue="1"/>
  </conditionalFormatting>
  <conditionalFormatting sqref="O64">
    <cfRule type="duplicateValues" dxfId="2340" priority="3019" stopIfTrue="1"/>
  </conditionalFormatting>
  <conditionalFormatting sqref="O64">
    <cfRule type="duplicateValues" dxfId="2339" priority="3018" stopIfTrue="1"/>
  </conditionalFormatting>
  <conditionalFormatting sqref="O64">
    <cfRule type="duplicateValues" dxfId="2338" priority="3017" stopIfTrue="1"/>
  </conditionalFormatting>
  <conditionalFormatting sqref="O64">
    <cfRule type="duplicateValues" dxfId="2337" priority="3016" stopIfTrue="1"/>
  </conditionalFormatting>
  <conditionalFormatting sqref="O68">
    <cfRule type="duplicateValues" dxfId="2336" priority="3014"/>
    <cfRule type="duplicateValues" dxfId="2335" priority="3015" stopIfTrue="1"/>
  </conditionalFormatting>
  <conditionalFormatting sqref="O68">
    <cfRule type="duplicateValues" dxfId="2334" priority="3013" stopIfTrue="1"/>
  </conditionalFormatting>
  <conditionalFormatting sqref="O68">
    <cfRule type="duplicateValues" dxfId="2333" priority="3012" stopIfTrue="1"/>
  </conditionalFormatting>
  <conditionalFormatting sqref="O68">
    <cfRule type="duplicateValues" dxfId="2332" priority="3011" stopIfTrue="1"/>
  </conditionalFormatting>
  <conditionalFormatting sqref="O68">
    <cfRule type="duplicateValues" dxfId="2331" priority="3010" stopIfTrue="1"/>
  </conditionalFormatting>
  <conditionalFormatting sqref="O68">
    <cfRule type="duplicateValues" dxfId="2330" priority="3009" stopIfTrue="1"/>
  </conditionalFormatting>
  <conditionalFormatting sqref="O68">
    <cfRule type="duplicateValues" dxfId="2329" priority="3008" stopIfTrue="1"/>
  </conditionalFormatting>
  <conditionalFormatting sqref="O68">
    <cfRule type="duplicateValues" dxfId="2328" priority="3007" stopIfTrue="1"/>
  </conditionalFormatting>
  <conditionalFormatting sqref="O72">
    <cfRule type="duplicateValues" dxfId="2327" priority="3005"/>
    <cfRule type="duplicateValues" dxfId="2326" priority="3006" stopIfTrue="1"/>
  </conditionalFormatting>
  <conditionalFormatting sqref="O72">
    <cfRule type="duplicateValues" dxfId="2325" priority="3004" stopIfTrue="1"/>
  </conditionalFormatting>
  <conditionalFormatting sqref="O72">
    <cfRule type="duplicateValues" dxfId="2324" priority="3003" stopIfTrue="1"/>
  </conditionalFormatting>
  <conditionalFormatting sqref="O72">
    <cfRule type="duplicateValues" dxfId="2323" priority="3002" stopIfTrue="1"/>
  </conditionalFormatting>
  <conditionalFormatting sqref="O72">
    <cfRule type="duplicateValues" dxfId="2322" priority="3001" stopIfTrue="1"/>
  </conditionalFormatting>
  <conditionalFormatting sqref="O72">
    <cfRule type="duplicateValues" dxfId="2321" priority="3000" stopIfTrue="1"/>
  </conditionalFormatting>
  <conditionalFormatting sqref="O72">
    <cfRule type="duplicateValues" dxfId="2320" priority="2999" stopIfTrue="1"/>
  </conditionalFormatting>
  <conditionalFormatting sqref="O72">
    <cfRule type="duplicateValues" dxfId="2319" priority="2998" stopIfTrue="1"/>
  </conditionalFormatting>
  <conditionalFormatting sqref="O76">
    <cfRule type="duplicateValues" dxfId="2318" priority="2996"/>
    <cfRule type="duplicateValues" dxfId="2317" priority="2997" stopIfTrue="1"/>
  </conditionalFormatting>
  <conditionalFormatting sqref="O76">
    <cfRule type="duplicateValues" dxfId="2316" priority="2995" stopIfTrue="1"/>
  </conditionalFormatting>
  <conditionalFormatting sqref="O76">
    <cfRule type="duplicateValues" dxfId="2315" priority="2994" stopIfTrue="1"/>
  </conditionalFormatting>
  <conditionalFormatting sqref="O76">
    <cfRule type="duplicateValues" dxfId="2314" priority="2993" stopIfTrue="1"/>
  </conditionalFormatting>
  <conditionalFormatting sqref="O76">
    <cfRule type="duplicateValues" dxfId="2313" priority="2992" stopIfTrue="1"/>
  </conditionalFormatting>
  <conditionalFormatting sqref="O76">
    <cfRule type="duplicateValues" dxfId="2312" priority="2991" stopIfTrue="1"/>
  </conditionalFormatting>
  <conditionalFormatting sqref="O76">
    <cfRule type="duplicateValues" dxfId="2311" priority="2990" stopIfTrue="1"/>
  </conditionalFormatting>
  <conditionalFormatting sqref="O76">
    <cfRule type="duplicateValues" dxfId="2310" priority="2989" stopIfTrue="1"/>
  </conditionalFormatting>
  <conditionalFormatting sqref="O80">
    <cfRule type="duplicateValues" dxfId="2309" priority="2987"/>
    <cfRule type="duplicateValues" dxfId="2308" priority="2988" stopIfTrue="1"/>
  </conditionalFormatting>
  <conditionalFormatting sqref="O80">
    <cfRule type="duplicateValues" dxfId="2307" priority="2986" stopIfTrue="1"/>
  </conditionalFormatting>
  <conditionalFormatting sqref="O80">
    <cfRule type="duplicateValues" dxfId="2306" priority="2985" stopIfTrue="1"/>
  </conditionalFormatting>
  <conditionalFormatting sqref="O80">
    <cfRule type="duplicateValues" dxfId="2305" priority="2984" stopIfTrue="1"/>
  </conditionalFormatting>
  <conditionalFormatting sqref="O80">
    <cfRule type="duplicateValues" dxfId="2304" priority="2983" stopIfTrue="1"/>
  </conditionalFormatting>
  <conditionalFormatting sqref="O80">
    <cfRule type="duplicateValues" dxfId="2303" priority="2982" stopIfTrue="1"/>
  </conditionalFormatting>
  <conditionalFormatting sqref="O80">
    <cfRule type="duplicateValues" dxfId="2302" priority="2981" stopIfTrue="1"/>
  </conditionalFormatting>
  <conditionalFormatting sqref="O80">
    <cfRule type="duplicateValues" dxfId="2301" priority="2980" stopIfTrue="1"/>
  </conditionalFormatting>
  <conditionalFormatting sqref="O84">
    <cfRule type="duplicateValues" dxfId="2300" priority="2978"/>
    <cfRule type="duplicateValues" dxfId="2299" priority="2979" stopIfTrue="1"/>
  </conditionalFormatting>
  <conditionalFormatting sqref="O84">
    <cfRule type="duplicateValues" dxfId="2298" priority="2977" stopIfTrue="1"/>
  </conditionalFormatting>
  <conditionalFormatting sqref="O84">
    <cfRule type="duplicateValues" dxfId="2297" priority="2976" stopIfTrue="1"/>
  </conditionalFormatting>
  <conditionalFormatting sqref="O84">
    <cfRule type="duplicateValues" dxfId="2296" priority="2975" stopIfTrue="1"/>
  </conditionalFormatting>
  <conditionalFormatting sqref="O84">
    <cfRule type="duplicateValues" dxfId="2295" priority="2974" stopIfTrue="1"/>
  </conditionalFormatting>
  <conditionalFormatting sqref="O84">
    <cfRule type="duplicateValues" dxfId="2294" priority="2973" stopIfTrue="1"/>
  </conditionalFormatting>
  <conditionalFormatting sqref="O84">
    <cfRule type="duplicateValues" dxfId="2293" priority="2972" stopIfTrue="1"/>
  </conditionalFormatting>
  <conditionalFormatting sqref="O84">
    <cfRule type="duplicateValues" dxfId="2292" priority="2971" stopIfTrue="1"/>
  </conditionalFormatting>
  <conditionalFormatting sqref="O88">
    <cfRule type="duplicateValues" dxfId="2291" priority="2969"/>
    <cfRule type="duplicateValues" dxfId="2290" priority="2970" stopIfTrue="1"/>
  </conditionalFormatting>
  <conditionalFormatting sqref="O88">
    <cfRule type="duplicateValues" dxfId="2289" priority="2968" stopIfTrue="1"/>
  </conditionalFormatting>
  <conditionalFormatting sqref="O88">
    <cfRule type="duplicateValues" dxfId="2288" priority="2967" stopIfTrue="1"/>
  </conditionalFormatting>
  <conditionalFormatting sqref="O88">
    <cfRule type="duplicateValues" dxfId="2287" priority="2966" stopIfTrue="1"/>
  </conditionalFormatting>
  <conditionalFormatting sqref="O88">
    <cfRule type="duplicateValues" dxfId="2286" priority="2965" stopIfTrue="1"/>
  </conditionalFormatting>
  <conditionalFormatting sqref="O88">
    <cfRule type="duplicateValues" dxfId="2285" priority="2964" stopIfTrue="1"/>
  </conditionalFormatting>
  <conditionalFormatting sqref="O88">
    <cfRule type="duplicateValues" dxfId="2284" priority="2963" stopIfTrue="1"/>
  </conditionalFormatting>
  <conditionalFormatting sqref="O88">
    <cfRule type="duplicateValues" dxfId="2283" priority="2962" stopIfTrue="1"/>
  </conditionalFormatting>
  <conditionalFormatting sqref="O92">
    <cfRule type="duplicateValues" dxfId="2282" priority="2960"/>
    <cfRule type="duplicateValues" dxfId="2281" priority="2961" stopIfTrue="1"/>
  </conditionalFormatting>
  <conditionalFormatting sqref="O92">
    <cfRule type="duplicateValues" dxfId="2280" priority="2959" stopIfTrue="1"/>
  </conditionalFormatting>
  <conditionalFormatting sqref="O92">
    <cfRule type="duplicateValues" dxfId="2279" priority="2958" stopIfTrue="1"/>
  </conditionalFormatting>
  <conditionalFormatting sqref="O92">
    <cfRule type="duplicateValues" dxfId="2278" priority="2957" stopIfTrue="1"/>
  </conditionalFormatting>
  <conditionalFormatting sqref="O92">
    <cfRule type="duplicateValues" dxfId="2277" priority="2956" stopIfTrue="1"/>
  </conditionalFormatting>
  <conditionalFormatting sqref="O92">
    <cfRule type="duplicateValues" dxfId="2276" priority="2955" stopIfTrue="1"/>
  </conditionalFormatting>
  <conditionalFormatting sqref="O92">
    <cfRule type="duplicateValues" dxfId="2275" priority="2954" stopIfTrue="1"/>
  </conditionalFormatting>
  <conditionalFormatting sqref="O92">
    <cfRule type="duplicateValues" dxfId="2274" priority="2953" stopIfTrue="1"/>
  </conditionalFormatting>
  <conditionalFormatting sqref="O96">
    <cfRule type="duplicateValues" dxfId="2273" priority="2951"/>
    <cfRule type="duplicateValues" dxfId="2272" priority="2952" stopIfTrue="1"/>
  </conditionalFormatting>
  <conditionalFormatting sqref="O96">
    <cfRule type="duplicateValues" dxfId="2271" priority="2950" stopIfTrue="1"/>
  </conditionalFormatting>
  <conditionalFormatting sqref="O96">
    <cfRule type="duplicateValues" dxfId="2270" priority="2949" stopIfTrue="1"/>
  </conditionalFormatting>
  <conditionalFormatting sqref="O96">
    <cfRule type="duplicateValues" dxfId="2269" priority="2948" stopIfTrue="1"/>
  </conditionalFormatting>
  <conditionalFormatting sqref="O96">
    <cfRule type="duplicateValues" dxfId="2268" priority="2947" stopIfTrue="1"/>
  </conditionalFormatting>
  <conditionalFormatting sqref="O96">
    <cfRule type="duplicateValues" dxfId="2267" priority="2946" stopIfTrue="1"/>
  </conditionalFormatting>
  <conditionalFormatting sqref="O96">
    <cfRule type="duplicateValues" dxfId="2266" priority="2945" stopIfTrue="1"/>
  </conditionalFormatting>
  <conditionalFormatting sqref="O96">
    <cfRule type="duplicateValues" dxfId="2265" priority="2944" stopIfTrue="1"/>
  </conditionalFormatting>
  <conditionalFormatting sqref="O100">
    <cfRule type="duplicateValues" dxfId="2264" priority="2942"/>
    <cfRule type="duplicateValues" dxfId="2263" priority="2943" stopIfTrue="1"/>
  </conditionalFormatting>
  <conditionalFormatting sqref="O100">
    <cfRule type="duplicateValues" dxfId="2262" priority="2941" stopIfTrue="1"/>
  </conditionalFormatting>
  <conditionalFormatting sqref="O100">
    <cfRule type="duplicateValues" dxfId="2261" priority="2940" stopIfTrue="1"/>
  </conditionalFormatting>
  <conditionalFormatting sqref="O100">
    <cfRule type="duplicateValues" dxfId="2260" priority="2939" stopIfTrue="1"/>
  </conditionalFormatting>
  <conditionalFormatting sqref="O100">
    <cfRule type="duplicateValues" dxfId="2259" priority="2938" stopIfTrue="1"/>
  </conditionalFormatting>
  <conditionalFormatting sqref="O100">
    <cfRule type="duplicateValues" dxfId="2258" priority="2937" stopIfTrue="1"/>
  </conditionalFormatting>
  <conditionalFormatting sqref="O100">
    <cfRule type="duplicateValues" dxfId="2257" priority="2936" stopIfTrue="1"/>
  </conditionalFormatting>
  <conditionalFormatting sqref="O100">
    <cfRule type="duplicateValues" dxfId="2256" priority="2935" stopIfTrue="1"/>
  </conditionalFormatting>
  <conditionalFormatting sqref="O104">
    <cfRule type="duplicateValues" dxfId="2255" priority="2933"/>
    <cfRule type="duplicateValues" dxfId="2254" priority="2934" stopIfTrue="1"/>
  </conditionalFormatting>
  <conditionalFormatting sqref="O104">
    <cfRule type="duplicateValues" dxfId="2253" priority="2932" stopIfTrue="1"/>
  </conditionalFormatting>
  <conditionalFormatting sqref="O104">
    <cfRule type="duplicateValues" dxfId="2252" priority="2931" stopIfTrue="1"/>
  </conditionalFormatting>
  <conditionalFormatting sqref="O104">
    <cfRule type="duplicateValues" dxfId="2251" priority="2930" stopIfTrue="1"/>
  </conditionalFormatting>
  <conditionalFormatting sqref="O104">
    <cfRule type="duplicateValues" dxfId="2250" priority="2929" stopIfTrue="1"/>
  </conditionalFormatting>
  <conditionalFormatting sqref="O104">
    <cfRule type="duplicateValues" dxfId="2249" priority="2928" stopIfTrue="1"/>
  </conditionalFormatting>
  <conditionalFormatting sqref="O104">
    <cfRule type="duplicateValues" dxfId="2248" priority="2927" stopIfTrue="1"/>
  </conditionalFormatting>
  <conditionalFormatting sqref="O104">
    <cfRule type="duplicateValues" dxfId="2247" priority="2926" stopIfTrue="1"/>
  </conditionalFormatting>
  <conditionalFormatting sqref="O108">
    <cfRule type="duplicateValues" dxfId="2246" priority="2924"/>
    <cfRule type="duplicateValues" dxfId="2245" priority="2925" stopIfTrue="1"/>
  </conditionalFormatting>
  <conditionalFormatting sqref="O108">
    <cfRule type="duplicateValues" dxfId="2244" priority="2923" stopIfTrue="1"/>
  </conditionalFormatting>
  <conditionalFormatting sqref="O108">
    <cfRule type="duplicateValues" dxfId="2243" priority="2922" stopIfTrue="1"/>
  </conditionalFormatting>
  <conditionalFormatting sqref="O108">
    <cfRule type="duplicateValues" dxfId="2242" priority="2921" stopIfTrue="1"/>
  </conditionalFormatting>
  <conditionalFormatting sqref="O108">
    <cfRule type="duplicateValues" dxfId="2241" priority="2920" stopIfTrue="1"/>
  </conditionalFormatting>
  <conditionalFormatting sqref="O108">
    <cfRule type="duplicateValues" dxfId="2240" priority="2919" stopIfTrue="1"/>
  </conditionalFormatting>
  <conditionalFormatting sqref="O108">
    <cfRule type="duplicateValues" dxfId="2239" priority="2918" stopIfTrue="1"/>
  </conditionalFormatting>
  <conditionalFormatting sqref="O108">
    <cfRule type="duplicateValues" dxfId="2238" priority="2917" stopIfTrue="1"/>
  </conditionalFormatting>
  <conditionalFormatting sqref="O112">
    <cfRule type="duplicateValues" dxfId="2237" priority="2915"/>
    <cfRule type="duplicateValues" dxfId="2236" priority="2916" stopIfTrue="1"/>
  </conditionalFormatting>
  <conditionalFormatting sqref="O112">
    <cfRule type="duplicateValues" dxfId="2235" priority="2914" stopIfTrue="1"/>
  </conditionalFormatting>
  <conditionalFormatting sqref="O112">
    <cfRule type="duplicateValues" dxfId="2234" priority="2913" stopIfTrue="1"/>
  </conditionalFormatting>
  <conditionalFormatting sqref="O112">
    <cfRule type="duplicateValues" dxfId="2233" priority="2912" stopIfTrue="1"/>
  </conditionalFormatting>
  <conditionalFormatting sqref="O112">
    <cfRule type="duplicateValues" dxfId="2232" priority="2911" stopIfTrue="1"/>
  </conditionalFormatting>
  <conditionalFormatting sqref="O112">
    <cfRule type="duplicateValues" dxfId="2231" priority="2910" stopIfTrue="1"/>
  </conditionalFormatting>
  <conditionalFormatting sqref="O112">
    <cfRule type="duplicateValues" dxfId="2230" priority="2909" stopIfTrue="1"/>
  </conditionalFormatting>
  <conditionalFormatting sqref="O112">
    <cfRule type="duplicateValues" dxfId="2229" priority="2908" stopIfTrue="1"/>
  </conditionalFormatting>
  <conditionalFormatting sqref="O116">
    <cfRule type="duplicateValues" dxfId="2228" priority="2906"/>
    <cfRule type="duplicateValues" dxfId="2227" priority="2907" stopIfTrue="1"/>
  </conditionalFormatting>
  <conditionalFormatting sqref="O116">
    <cfRule type="duplicateValues" dxfId="2226" priority="2905" stopIfTrue="1"/>
  </conditionalFormatting>
  <conditionalFormatting sqref="O116">
    <cfRule type="duplicateValues" dxfId="2225" priority="2904" stopIfTrue="1"/>
  </conditionalFormatting>
  <conditionalFormatting sqref="O116">
    <cfRule type="duplicateValues" dxfId="2224" priority="2903" stopIfTrue="1"/>
  </conditionalFormatting>
  <conditionalFormatting sqref="O116">
    <cfRule type="duplicateValues" dxfId="2223" priority="2902" stopIfTrue="1"/>
  </conditionalFormatting>
  <conditionalFormatting sqref="O116">
    <cfRule type="duplicateValues" dxfId="2222" priority="2901" stopIfTrue="1"/>
  </conditionalFormatting>
  <conditionalFormatting sqref="O116">
    <cfRule type="duplicateValues" dxfId="2221" priority="2900" stopIfTrue="1"/>
  </conditionalFormatting>
  <conditionalFormatting sqref="O116">
    <cfRule type="duplicateValues" dxfId="2220" priority="2899" stopIfTrue="1"/>
  </conditionalFormatting>
  <conditionalFormatting sqref="O120">
    <cfRule type="duplicateValues" dxfId="2219" priority="2897"/>
    <cfRule type="duplicateValues" dxfId="2218" priority="2898" stopIfTrue="1"/>
  </conditionalFormatting>
  <conditionalFormatting sqref="O120">
    <cfRule type="duplicateValues" dxfId="2217" priority="2896" stopIfTrue="1"/>
  </conditionalFormatting>
  <conditionalFormatting sqref="O120">
    <cfRule type="duplicateValues" dxfId="2216" priority="2895" stopIfTrue="1"/>
  </conditionalFormatting>
  <conditionalFormatting sqref="O120">
    <cfRule type="duplicateValues" dxfId="2215" priority="2894" stopIfTrue="1"/>
  </conditionalFormatting>
  <conditionalFormatting sqref="O120">
    <cfRule type="duplicateValues" dxfId="2214" priority="2893" stopIfTrue="1"/>
  </conditionalFormatting>
  <conditionalFormatting sqref="O120">
    <cfRule type="duplicateValues" dxfId="2213" priority="2892" stopIfTrue="1"/>
  </conditionalFormatting>
  <conditionalFormatting sqref="O120">
    <cfRule type="duplicateValues" dxfId="2212" priority="2891" stopIfTrue="1"/>
  </conditionalFormatting>
  <conditionalFormatting sqref="O120">
    <cfRule type="duplicateValues" dxfId="2211" priority="2890" stopIfTrue="1"/>
  </conditionalFormatting>
  <conditionalFormatting sqref="O124">
    <cfRule type="duplicateValues" dxfId="2210" priority="2888"/>
    <cfRule type="duplicateValues" dxfId="2209" priority="2889" stopIfTrue="1"/>
  </conditionalFormatting>
  <conditionalFormatting sqref="O124">
    <cfRule type="duplicateValues" dxfId="2208" priority="2887" stopIfTrue="1"/>
  </conditionalFormatting>
  <conditionalFormatting sqref="O124">
    <cfRule type="duplicateValues" dxfId="2207" priority="2886" stopIfTrue="1"/>
  </conditionalFormatting>
  <conditionalFormatting sqref="O124">
    <cfRule type="duplicateValues" dxfId="2206" priority="2885" stopIfTrue="1"/>
  </conditionalFormatting>
  <conditionalFormatting sqref="O124">
    <cfRule type="duplicateValues" dxfId="2205" priority="2884" stopIfTrue="1"/>
  </conditionalFormatting>
  <conditionalFormatting sqref="O124">
    <cfRule type="duplicateValues" dxfId="2204" priority="2883" stopIfTrue="1"/>
  </conditionalFormatting>
  <conditionalFormatting sqref="O124">
    <cfRule type="duplicateValues" dxfId="2203" priority="2882" stopIfTrue="1"/>
  </conditionalFormatting>
  <conditionalFormatting sqref="O124">
    <cfRule type="duplicateValues" dxfId="2202" priority="2881" stopIfTrue="1"/>
  </conditionalFormatting>
  <conditionalFormatting sqref="B76">
    <cfRule type="cellIs" dxfId="2201" priority="2880" operator="greaterThan">
      <formula>1000</formula>
    </cfRule>
  </conditionalFormatting>
  <conditionalFormatting sqref="B76">
    <cfRule type="cellIs" dxfId="2200" priority="2879" operator="greaterThan">
      <formula>1000</formula>
    </cfRule>
  </conditionalFormatting>
  <conditionalFormatting sqref="B76">
    <cfRule type="cellIs" dxfId="2199" priority="2878" operator="greaterThan">
      <formula>1000</formula>
    </cfRule>
  </conditionalFormatting>
  <conditionalFormatting sqref="B80">
    <cfRule type="cellIs" dxfId="2198" priority="2877" operator="greaterThan">
      <formula>1000</formula>
    </cfRule>
  </conditionalFormatting>
  <conditionalFormatting sqref="B80">
    <cfRule type="cellIs" dxfId="2197" priority="2876" operator="greaterThan">
      <formula>1000</formula>
    </cfRule>
  </conditionalFormatting>
  <conditionalFormatting sqref="B80">
    <cfRule type="cellIs" dxfId="2196" priority="2875" operator="greaterThan">
      <formula>1000</formula>
    </cfRule>
  </conditionalFormatting>
  <conditionalFormatting sqref="B84">
    <cfRule type="cellIs" dxfId="2195" priority="2874" operator="greaterThan">
      <formula>1000</formula>
    </cfRule>
  </conditionalFormatting>
  <conditionalFormatting sqref="B84">
    <cfRule type="cellIs" dxfId="2194" priority="2873" operator="greaterThan">
      <formula>1000</formula>
    </cfRule>
  </conditionalFormatting>
  <conditionalFormatting sqref="B84">
    <cfRule type="cellIs" dxfId="2193" priority="2872" operator="greaterThan">
      <formula>1000</formula>
    </cfRule>
  </conditionalFormatting>
  <conditionalFormatting sqref="B88">
    <cfRule type="cellIs" dxfId="2192" priority="2871" operator="greaterThan">
      <formula>1000</formula>
    </cfRule>
  </conditionalFormatting>
  <conditionalFormatting sqref="B88">
    <cfRule type="cellIs" dxfId="2191" priority="2870" operator="greaterThan">
      <formula>1000</formula>
    </cfRule>
  </conditionalFormatting>
  <conditionalFormatting sqref="B88">
    <cfRule type="cellIs" dxfId="2190" priority="2869" operator="greaterThan">
      <formula>1000</formula>
    </cfRule>
  </conditionalFormatting>
  <conditionalFormatting sqref="B92">
    <cfRule type="cellIs" dxfId="2189" priority="2868" operator="greaterThan">
      <formula>1000</formula>
    </cfRule>
  </conditionalFormatting>
  <conditionalFormatting sqref="B92">
    <cfRule type="cellIs" dxfId="2188" priority="2867" operator="greaterThan">
      <formula>1000</formula>
    </cfRule>
  </conditionalFormatting>
  <conditionalFormatting sqref="B92">
    <cfRule type="cellIs" dxfId="2187" priority="2866" operator="greaterThan">
      <formula>1000</formula>
    </cfRule>
  </conditionalFormatting>
  <conditionalFormatting sqref="B96">
    <cfRule type="cellIs" dxfId="2186" priority="2865" operator="greaterThan">
      <formula>1000</formula>
    </cfRule>
  </conditionalFormatting>
  <conditionalFormatting sqref="B96">
    <cfRule type="cellIs" dxfId="2185" priority="2864" operator="greaterThan">
      <formula>1000</formula>
    </cfRule>
  </conditionalFormatting>
  <conditionalFormatting sqref="B96">
    <cfRule type="cellIs" dxfId="2184" priority="2863" operator="greaterThan">
      <formula>1000</formula>
    </cfRule>
  </conditionalFormatting>
  <conditionalFormatting sqref="B100">
    <cfRule type="cellIs" dxfId="2183" priority="2862" operator="greaterThan">
      <formula>1000</formula>
    </cfRule>
  </conditionalFormatting>
  <conditionalFormatting sqref="B100">
    <cfRule type="cellIs" dxfId="2182" priority="2861" operator="greaterThan">
      <formula>1000</formula>
    </cfRule>
  </conditionalFormatting>
  <conditionalFormatting sqref="B100">
    <cfRule type="cellIs" dxfId="2181" priority="2860" operator="greaterThan">
      <formula>1000</formula>
    </cfRule>
  </conditionalFormatting>
  <conditionalFormatting sqref="B104">
    <cfRule type="cellIs" dxfId="2180" priority="2859" operator="greaterThan">
      <formula>1000</formula>
    </cfRule>
  </conditionalFormatting>
  <conditionalFormatting sqref="B104">
    <cfRule type="cellIs" dxfId="2179" priority="2858" operator="greaterThan">
      <formula>1000</formula>
    </cfRule>
  </conditionalFormatting>
  <conditionalFormatting sqref="B104">
    <cfRule type="cellIs" dxfId="2178" priority="2857" operator="greaterThan">
      <formula>1000</formula>
    </cfRule>
  </conditionalFormatting>
  <conditionalFormatting sqref="B108">
    <cfRule type="cellIs" dxfId="2177" priority="2856" operator="greaterThan">
      <formula>1000</formula>
    </cfRule>
  </conditionalFormatting>
  <conditionalFormatting sqref="B108">
    <cfRule type="cellIs" dxfId="2176" priority="2855" operator="greaterThan">
      <formula>1000</formula>
    </cfRule>
  </conditionalFormatting>
  <conditionalFormatting sqref="B108">
    <cfRule type="cellIs" dxfId="2175" priority="2854" operator="greaterThan">
      <formula>1000</formula>
    </cfRule>
  </conditionalFormatting>
  <conditionalFormatting sqref="B112">
    <cfRule type="cellIs" dxfId="2174" priority="2853" operator="greaterThan">
      <formula>1000</formula>
    </cfRule>
  </conditionalFormatting>
  <conditionalFormatting sqref="B112">
    <cfRule type="cellIs" dxfId="2173" priority="2852" operator="greaterThan">
      <formula>1000</formula>
    </cfRule>
  </conditionalFormatting>
  <conditionalFormatting sqref="B112">
    <cfRule type="cellIs" dxfId="2172" priority="2851" operator="greaterThan">
      <formula>1000</formula>
    </cfRule>
  </conditionalFormatting>
  <conditionalFormatting sqref="B116">
    <cfRule type="cellIs" dxfId="2171" priority="2850" operator="greaterThan">
      <formula>1000</formula>
    </cfRule>
  </conditionalFormatting>
  <conditionalFormatting sqref="B116">
    <cfRule type="cellIs" dxfId="2170" priority="2849" operator="greaterThan">
      <formula>1000</formula>
    </cfRule>
  </conditionalFormatting>
  <conditionalFormatting sqref="B116">
    <cfRule type="cellIs" dxfId="2169" priority="2848" operator="greaterThan">
      <formula>1000</formula>
    </cfRule>
  </conditionalFormatting>
  <conditionalFormatting sqref="B120">
    <cfRule type="cellIs" dxfId="2168" priority="2847" operator="greaterThan">
      <formula>1000</formula>
    </cfRule>
  </conditionalFormatting>
  <conditionalFormatting sqref="B120">
    <cfRule type="cellIs" dxfId="2167" priority="2846" operator="greaterThan">
      <formula>1000</formula>
    </cfRule>
  </conditionalFormatting>
  <conditionalFormatting sqref="B120">
    <cfRule type="cellIs" dxfId="2166" priority="2845" operator="greaterThan">
      <formula>1000</formula>
    </cfRule>
  </conditionalFormatting>
  <conditionalFormatting sqref="B124">
    <cfRule type="cellIs" dxfId="2165" priority="2844" operator="greaterThan">
      <formula>1000</formula>
    </cfRule>
  </conditionalFormatting>
  <conditionalFormatting sqref="B124">
    <cfRule type="cellIs" dxfId="2164" priority="2843" operator="greaterThan">
      <formula>1000</formula>
    </cfRule>
  </conditionalFormatting>
  <conditionalFormatting sqref="B124">
    <cfRule type="cellIs" dxfId="2163" priority="2842" operator="greaterThan">
      <formula>1000</formula>
    </cfRule>
  </conditionalFormatting>
  <conditionalFormatting sqref="B8">
    <cfRule type="cellIs" dxfId="2162" priority="2841" operator="greaterThan">
      <formula>1000</formula>
    </cfRule>
  </conditionalFormatting>
  <conditionalFormatting sqref="A8">
    <cfRule type="cellIs" dxfId="2161" priority="2840" operator="greaterThan">
      <formula>1000</formula>
    </cfRule>
  </conditionalFormatting>
  <conditionalFormatting sqref="A8">
    <cfRule type="cellIs" dxfId="2160" priority="2839" operator="greaterThan">
      <formula>1000</formula>
    </cfRule>
  </conditionalFormatting>
  <conditionalFormatting sqref="A8">
    <cfRule type="cellIs" dxfId="2159" priority="2838" operator="greaterThan">
      <formula>1000</formula>
    </cfRule>
  </conditionalFormatting>
  <conditionalFormatting sqref="N8 N12 N16 N44 N48 N52 N56 N60 N64 N68 N72 N76 N80 N84 N88 N92 N96 N100 N104 N108 N112 N116 N120 N124 N128 N132 N136 N140 N144 N148 N152 N156 N160 N164 N168 N172 N20 N24 N28 N32 N36 N40">
    <cfRule type="duplicateValues" dxfId="2158" priority="2837"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57" priority="2835"/>
    <cfRule type="duplicateValues" dxfId="2156" priority="2836"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55" priority="2834"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54" priority="2833"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53" priority="2832"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52" priority="2831"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51" priority="2830"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50" priority="2829"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9" priority="2828"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8" priority="2826"/>
    <cfRule type="duplicateValues" dxfId="2147" priority="2827"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6" priority="2825"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5" priority="2824"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4" priority="2823"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3" priority="2822"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2" priority="2821"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1" priority="2820" stopIfTrue="1"/>
  </conditionalFormatting>
  <conditionalFormatting sqref="N8 N12 N16 N44 N48 N52 N56 N60 N64 N68 N72 N76 N80 N84 N88 N92 N96 N100 N104 N108 N112 N116 N120 N124 N128 N132 N136 N140 N144 N148 N152 N156 N160 N164 N168 N172 N20 N24 N28 N32 N36 N40">
    <cfRule type="duplicateValues" dxfId="2140" priority="2819" stopIfTrue="1"/>
  </conditionalFormatting>
  <conditionalFormatting sqref="B12">
    <cfRule type="cellIs" dxfId="2139" priority="2172" operator="greaterThan">
      <formula>1000</formula>
    </cfRule>
  </conditionalFormatting>
  <conditionalFormatting sqref="B12">
    <cfRule type="cellIs" dxfId="2138" priority="2171" operator="greaterThan">
      <formula>1000</formula>
    </cfRule>
  </conditionalFormatting>
  <conditionalFormatting sqref="B12">
    <cfRule type="cellIs" dxfId="2137" priority="2170" operator="greaterThan">
      <formula>1000</formula>
    </cfRule>
  </conditionalFormatting>
  <conditionalFormatting sqref="B12">
    <cfRule type="cellIs" dxfId="2136" priority="2169" operator="greaterThan">
      <formula>1000</formula>
    </cfRule>
  </conditionalFormatting>
  <conditionalFormatting sqref="B16">
    <cfRule type="cellIs" dxfId="2135" priority="2168" operator="greaterThan">
      <formula>1000</formula>
    </cfRule>
  </conditionalFormatting>
  <conditionalFormatting sqref="B16">
    <cfRule type="cellIs" dxfId="2134" priority="2167" operator="greaterThan">
      <formula>1000</formula>
    </cfRule>
  </conditionalFormatting>
  <conditionalFormatting sqref="B16">
    <cfRule type="cellIs" dxfId="2133" priority="2166" operator="greaterThan">
      <formula>1000</formula>
    </cfRule>
  </conditionalFormatting>
  <conditionalFormatting sqref="B16">
    <cfRule type="cellIs" dxfId="2132" priority="2165" operator="greaterThan">
      <formula>1000</formula>
    </cfRule>
  </conditionalFormatting>
  <conditionalFormatting sqref="B20">
    <cfRule type="cellIs" dxfId="2131" priority="2164" operator="greaterThan">
      <formula>1000</formula>
    </cfRule>
  </conditionalFormatting>
  <conditionalFormatting sqref="B20">
    <cfRule type="cellIs" dxfId="2130" priority="2163" operator="greaterThan">
      <formula>1000</formula>
    </cfRule>
  </conditionalFormatting>
  <conditionalFormatting sqref="B20">
    <cfRule type="cellIs" dxfId="2129" priority="2162" operator="greaterThan">
      <formula>1000</formula>
    </cfRule>
  </conditionalFormatting>
  <conditionalFormatting sqref="B20">
    <cfRule type="cellIs" dxfId="2128" priority="2161" operator="greaterThan">
      <formula>1000</formula>
    </cfRule>
  </conditionalFormatting>
  <conditionalFormatting sqref="B24">
    <cfRule type="cellIs" dxfId="2127" priority="2160" operator="greaterThan">
      <formula>1000</formula>
    </cfRule>
  </conditionalFormatting>
  <conditionalFormatting sqref="B24">
    <cfRule type="cellIs" dxfId="2126" priority="2159" operator="greaterThan">
      <formula>1000</formula>
    </cfRule>
  </conditionalFormatting>
  <conditionalFormatting sqref="B24">
    <cfRule type="cellIs" dxfId="2125" priority="2158" operator="greaterThan">
      <formula>1000</formula>
    </cfRule>
  </conditionalFormatting>
  <conditionalFormatting sqref="B24">
    <cfRule type="cellIs" dxfId="2124" priority="2157" operator="greaterThan">
      <formula>1000</formula>
    </cfRule>
  </conditionalFormatting>
  <conditionalFormatting sqref="B28">
    <cfRule type="cellIs" dxfId="2123" priority="2156" operator="greaterThan">
      <formula>1000</formula>
    </cfRule>
  </conditionalFormatting>
  <conditionalFormatting sqref="B28">
    <cfRule type="cellIs" dxfId="2122" priority="2155" operator="greaterThan">
      <formula>1000</formula>
    </cfRule>
  </conditionalFormatting>
  <conditionalFormatting sqref="B28">
    <cfRule type="cellIs" dxfId="2121" priority="2154" operator="greaterThan">
      <formula>1000</formula>
    </cfRule>
  </conditionalFormatting>
  <conditionalFormatting sqref="B28">
    <cfRule type="cellIs" dxfId="2120" priority="2153" operator="greaterThan">
      <formula>1000</formula>
    </cfRule>
  </conditionalFormatting>
  <conditionalFormatting sqref="B32">
    <cfRule type="cellIs" dxfId="2119" priority="2152" operator="greaterThan">
      <formula>1000</formula>
    </cfRule>
  </conditionalFormatting>
  <conditionalFormatting sqref="B32">
    <cfRule type="cellIs" dxfId="2118" priority="2151" operator="greaterThan">
      <formula>1000</formula>
    </cfRule>
  </conditionalFormatting>
  <conditionalFormatting sqref="B32">
    <cfRule type="cellIs" dxfId="2117" priority="2150" operator="greaterThan">
      <formula>1000</formula>
    </cfRule>
  </conditionalFormatting>
  <conditionalFormatting sqref="B32">
    <cfRule type="cellIs" dxfId="2116" priority="2149" operator="greaterThan">
      <formula>1000</formula>
    </cfRule>
  </conditionalFormatting>
  <conditionalFormatting sqref="B12">
    <cfRule type="cellIs" dxfId="2115" priority="2148" operator="greaterThan">
      <formula>1000</formula>
    </cfRule>
  </conditionalFormatting>
  <conditionalFormatting sqref="B12">
    <cfRule type="cellIs" dxfId="2114" priority="2147" operator="greaterThan">
      <formula>1000</formula>
    </cfRule>
  </conditionalFormatting>
  <conditionalFormatting sqref="B12">
    <cfRule type="cellIs" dxfId="2113" priority="2146" operator="greaterThan">
      <formula>1000</formula>
    </cfRule>
  </conditionalFormatting>
  <conditionalFormatting sqref="B12">
    <cfRule type="cellIs" dxfId="2112" priority="2145" operator="greaterThan">
      <formula>1000</formula>
    </cfRule>
  </conditionalFormatting>
  <conditionalFormatting sqref="B16">
    <cfRule type="cellIs" dxfId="2111" priority="2144" operator="greaterThan">
      <formula>1000</formula>
    </cfRule>
  </conditionalFormatting>
  <conditionalFormatting sqref="B16">
    <cfRule type="cellIs" dxfId="2110" priority="2143" operator="greaterThan">
      <formula>1000</formula>
    </cfRule>
  </conditionalFormatting>
  <conditionalFormatting sqref="B16">
    <cfRule type="cellIs" dxfId="2109" priority="2142" operator="greaterThan">
      <formula>1000</formula>
    </cfRule>
  </conditionalFormatting>
  <conditionalFormatting sqref="B16">
    <cfRule type="cellIs" dxfId="2108" priority="2141" operator="greaterThan">
      <formula>1000</formula>
    </cfRule>
  </conditionalFormatting>
  <conditionalFormatting sqref="B20">
    <cfRule type="cellIs" dxfId="2107" priority="2140" operator="greaterThan">
      <formula>1000</formula>
    </cfRule>
  </conditionalFormatting>
  <conditionalFormatting sqref="B20">
    <cfRule type="cellIs" dxfId="2106" priority="2139" operator="greaterThan">
      <formula>1000</formula>
    </cfRule>
  </conditionalFormatting>
  <conditionalFormatting sqref="B20">
    <cfRule type="cellIs" dxfId="2105" priority="2138" operator="greaterThan">
      <formula>1000</formula>
    </cfRule>
  </conditionalFormatting>
  <conditionalFormatting sqref="B20">
    <cfRule type="cellIs" dxfId="2104" priority="2137" operator="greaterThan">
      <formula>1000</formula>
    </cfRule>
  </conditionalFormatting>
  <conditionalFormatting sqref="B24">
    <cfRule type="cellIs" dxfId="2103" priority="2136" operator="greaterThan">
      <formula>1000</formula>
    </cfRule>
  </conditionalFormatting>
  <conditionalFormatting sqref="B24">
    <cfRule type="cellIs" dxfId="2102" priority="2135" operator="greaterThan">
      <formula>1000</formula>
    </cfRule>
  </conditionalFormatting>
  <conditionalFormatting sqref="B24">
    <cfRule type="cellIs" dxfId="2101" priority="2134" operator="greaterThan">
      <formula>1000</formula>
    </cfRule>
  </conditionalFormatting>
  <conditionalFormatting sqref="B24">
    <cfRule type="cellIs" dxfId="2100" priority="2133" operator="greaterThan">
      <formula>1000</formula>
    </cfRule>
  </conditionalFormatting>
  <conditionalFormatting sqref="B28">
    <cfRule type="cellIs" dxfId="2099" priority="2132" operator="greaterThan">
      <formula>1000</formula>
    </cfRule>
  </conditionalFormatting>
  <conditionalFormatting sqref="B28">
    <cfRule type="cellIs" dxfId="2098" priority="2131" operator="greaterThan">
      <formula>1000</formula>
    </cfRule>
  </conditionalFormatting>
  <conditionalFormatting sqref="B28">
    <cfRule type="cellIs" dxfId="2097" priority="2130" operator="greaterThan">
      <formula>1000</formula>
    </cfRule>
  </conditionalFormatting>
  <conditionalFormatting sqref="B28">
    <cfRule type="cellIs" dxfId="2096" priority="2129" operator="greaterThan">
      <formula>1000</formula>
    </cfRule>
  </conditionalFormatting>
  <conditionalFormatting sqref="B32">
    <cfRule type="cellIs" dxfId="2095" priority="2128" operator="greaterThan">
      <formula>1000</formula>
    </cfRule>
  </conditionalFormatting>
  <conditionalFormatting sqref="B32">
    <cfRule type="cellIs" dxfId="2094" priority="2127" operator="greaterThan">
      <formula>1000</formula>
    </cfRule>
  </conditionalFormatting>
  <conditionalFormatting sqref="B32">
    <cfRule type="cellIs" dxfId="2093" priority="2126" operator="greaterThan">
      <formula>1000</formula>
    </cfRule>
  </conditionalFormatting>
  <conditionalFormatting sqref="B32">
    <cfRule type="cellIs" dxfId="2092" priority="2125" operator="greaterThan">
      <formula>1000</formula>
    </cfRule>
  </conditionalFormatting>
  <conditionalFormatting sqref="B36">
    <cfRule type="cellIs" dxfId="2091" priority="2124" operator="greaterThan">
      <formula>1000</formula>
    </cfRule>
  </conditionalFormatting>
  <conditionalFormatting sqref="B36">
    <cfRule type="cellIs" dxfId="2090" priority="2123" operator="greaterThan">
      <formula>1000</formula>
    </cfRule>
  </conditionalFormatting>
  <conditionalFormatting sqref="B36">
    <cfRule type="cellIs" dxfId="2089" priority="2122" operator="greaterThan">
      <formula>1000</formula>
    </cfRule>
  </conditionalFormatting>
  <conditionalFormatting sqref="B36">
    <cfRule type="cellIs" dxfId="2088" priority="2121" operator="greaterThan">
      <formula>1000</formula>
    </cfRule>
  </conditionalFormatting>
  <conditionalFormatting sqref="B40">
    <cfRule type="cellIs" dxfId="2087" priority="2120" operator="greaterThan">
      <formula>1000</formula>
    </cfRule>
  </conditionalFormatting>
  <conditionalFormatting sqref="B40">
    <cfRule type="cellIs" dxfId="2086" priority="2119" operator="greaterThan">
      <formula>1000</formula>
    </cfRule>
  </conditionalFormatting>
  <conditionalFormatting sqref="B40">
    <cfRule type="cellIs" dxfId="2085" priority="2118" operator="greaterThan">
      <formula>1000</formula>
    </cfRule>
  </conditionalFormatting>
  <conditionalFormatting sqref="B40">
    <cfRule type="cellIs" dxfId="2084" priority="2117" operator="greaterThan">
      <formula>1000</formula>
    </cfRule>
  </conditionalFormatting>
  <conditionalFormatting sqref="B44">
    <cfRule type="cellIs" dxfId="2083" priority="2116" operator="greaterThan">
      <formula>1000</formula>
    </cfRule>
  </conditionalFormatting>
  <conditionalFormatting sqref="B44">
    <cfRule type="cellIs" dxfId="2082" priority="2115" operator="greaterThan">
      <formula>1000</formula>
    </cfRule>
  </conditionalFormatting>
  <conditionalFormatting sqref="B44">
    <cfRule type="cellIs" dxfId="2081" priority="2114" operator="greaterThan">
      <formula>1000</formula>
    </cfRule>
  </conditionalFormatting>
  <conditionalFormatting sqref="B44">
    <cfRule type="cellIs" dxfId="2080" priority="2113" operator="greaterThan">
      <formula>1000</formula>
    </cfRule>
  </conditionalFormatting>
  <conditionalFormatting sqref="B48">
    <cfRule type="cellIs" dxfId="2079" priority="2112" operator="greaterThan">
      <formula>1000</formula>
    </cfRule>
  </conditionalFormatting>
  <conditionalFormatting sqref="B48">
    <cfRule type="cellIs" dxfId="2078" priority="2111" operator="greaterThan">
      <formula>1000</formula>
    </cfRule>
  </conditionalFormatting>
  <conditionalFormatting sqref="B48">
    <cfRule type="cellIs" dxfId="2077" priority="2110" operator="greaterThan">
      <formula>1000</formula>
    </cfRule>
  </conditionalFormatting>
  <conditionalFormatting sqref="B48">
    <cfRule type="cellIs" dxfId="2076" priority="2109" operator="greaterThan">
      <formula>1000</formula>
    </cfRule>
  </conditionalFormatting>
  <conditionalFormatting sqref="B52">
    <cfRule type="cellIs" dxfId="2075" priority="2108" operator="greaterThan">
      <formula>1000</formula>
    </cfRule>
  </conditionalFormatting>
  <conditionalFormatting sqref="B52">
    <cfRule type="cellIs" dxfId="2074" priority="2107" operator="greaterThan">
      <formula>1000</formula>
    </cfRule>
  </conditionalFormatting>
  <conditionalFormatting sqref="B52">
    <cfRule type="cellIs" dxfId="2073" priority="2106" operator="greaterThan">
      <formula>1000</formula>
    </cfRule>
  </conditionalFormatting>
  <conditionalFormatting sqref="B52">
    <cfRule type="cellIs" dxfId="2072" priority="2105" operator="greaterThan">
      <formula>1000</formula>
    </cfRule>
  </conditionalFormatting>
  <conditionalFormatting sqref="B56">
    <cfRule type="cellIs" dxfId="2071" priority="2104" operator="greaterThan">
      <formula>1000</formula>
    </cfRule>
  </conditionalFormatting>
  <conditionalFormatting sqref="B56">
    <cfRule type="cellIs" dxfId="2070" priority="2103" operator="greaterThan">
      <formula>1000</formula>
    </cfRule>
  </conditionalFormatting>
  <conditionalFormatting sqref="B56">
    <cfRule type="cellIs" dxfId="2069" priority="2102" operator="greaterThan">
      <formula>1000</formula>
    </cfRule>
  </conditionalFormatting>
  <conditionalFormatting sqref="B56">
    <cfRule type="cellIs" dxfId="2068" priority="2101" operator="greaterThan">
      <formula>1000</formula>
    </cfRule>
  </conditionalFormatting>
  <conditionalFormatting sqref="B60">
    <cfRule type="cellIs" dxfId="2067" priority="2100" operator="greaterThan">
      <formula>1000</formula>
    </cfRule>
  </conditionalFormatting>
  <conditionalFormatting sqref="B60">
    <cfRule type="cellIs" dxfId="2066" priority="2099" operator="greaterThan">
      <formula>1000</formula>
    </cfRule>
  </conditionalFormatting>
  <conditionalFormatting sqref="B60">
    <cfRule type="cellIs" dxfId="2065" priority="2098" operator="greaterThan">
      <formula>1000</formula>
    </cfRule>
  </conditionalFormatting>
  <conditionalFormatting sqref="B60">
    <cfRule type="cellIs" dxfId="2064" priority="2097" operator="greaterThan">
      <formula>1000</formula>
    </cfRule>
  </conditionalFormatting>
  <conditionalFormatting sqref="B64">
    <cfRule type="cellIs" dxfId="2063" priority="2096" operator="greaterThan">
      <formula>1000</formula>
    </cfRule>
  </conditionalFormatting>
  <conditionalFormatting sqref="B64">
    <cfRule type="cellIs" dxfId="2062" priority="2095" operator="greaterThan">
      <formula>1000</formula>
    </cfRule>
  </conditionalFormatting>
  <conditionalFormatting sqref="B64">
    <cfRule type="cellIs" dxfId="2061" priority="2094" operator="greaterThan">
      <formula>1000</formula>
    </cfRule>
  </conditionalFormatting>
  <conditionalFormatting sqref="B64">
    <cfRule type="cellIs" dxfId="2060" priority="2093" operator="greaterThan">
      <formula>1000</formula>
    </cfRule>
  </conditionalFormatting>
  <conditionalFormatting sqref="B68">
    <cfRule type="cellIs" dxfId="2059" priority="2092" operator="greaterThan">
      <formula>1000</formula>
    </cfRule>
  </conditionalFormatting>
  <conditionalFormatting sqref="B68">
    <cfRule type="cellIs" dxfId="2058" priority="2091" operator="greaterThan">
      <formula>1000</formula>
    </cfRule>
  </conditionalFormatting>
  <conditionalFormatting sqref="B68">
    <cfRule type="cellIs" dxfId="2057" priority="2090" operator="greaterThan">
      <formula>1000</formula>
    </cfRule>
  </conditionalFormatting>
  <conditionalFormatting sqref="B68">
    <cfRule type="cellIs" dxfId="2056" priority="2089" operator="greaterThan">
      <formula>1000</formula>
    </cfRule>
  </conditionalFormatting>
  <conditionalFormatting sqref="B72">
    <cfRule type="cellIs" dxfId="2055" priority="2088" operator="greaterThan">
      <formula>1000</formula>
    </cfRule>
  </conditionalFormatting>
  <conditionalFormatting sqref="B72">
    <cfRule type="cellIs" dxfId="2054" priority="2087" operator="greaterThan">
      <formula>1000</formula>
    </cfRule>
  </conditionalFormatting>
  <conditionalFormatting sqref="B72">
    <cfRule type="cellIs" dxfId="2053" priority="2086" operator="greaterThan">
      <formula>1000</formula>
    </cfRule>
  </conditionalFormatting>
  <conditionalFormatting sqref="B72">
    <cfRule type="cellIs" dxfId="2052" priority="2085" operator="greaterThan">
      <formula>1000</formula>
    </cfRule>
  </conditionalFormatting>
  <conditionalFormatting sqref="B76">
    <cfRule type="cellIs" dxfId="2051" priority="2084" operator="greaterThan">
      <formula>1000</formula>
    </cfRule>
  </conditionalFormatting>
  <conditionalFormatting sqref="B76">
    <cfRule type="cellIs" dxfId="2050" priority="2083" operator="greaterThan">
      <formula>1000</formula>
    </cfRule>
  </conditionalFormatting>
  <conditionalFormatting sqref="B76">
    <cfRule type="cellIs" dxfId="2049" priority="2082" operator="greaterThan">
      <formula>1000</formula>
    </cfRule>
  </conditionalFormatting>
  <conditionalFormatting sqref="B76">
    <cfRule type="cellIs" dxfId="2048" priority="2081" operator="greaterThan">
      <formula>1000</formula>
    </cfRule>
  </conditionalFormatting>
  <conditionalFormatting sqref="B80">
    <cfRule type="cellIs" dxfId="2047" priority="2080" operator="greaterThan">
      <formula>1000</formula>
    </cfRule>
  </conditionalFormatting>
  <conditionalFormatting sqref="B80">
    <cfRule type="cellIs" dxfId="2046" priority="2079" operator="greaterThan">
      <formula>1000</formula>
    </cfRule>
  </conditionalFormatting>
  <conditionalFormatting sqref="B80">
    <cfRule type="cellIs" dxfId="2045" priority="2078" operator="greaterThan">
      <formula>1000</formula>
    </cfRule>
  </conditionalFormatting>
  <conditionalFormatting sqref="B80">
    <cfRule type="cellIs" dxfId="2044" priority="2077" operator="greaterThan">
      <formula>1000</formula>
    </cfRule>
  </conditionalFormatting>
  <conditionalFormatting sqref="B84">
    <cfRule type="cellIs" dxfId="2043" priority="2076" operator="greaterThan">
      <formula>1000</formula>
    </cfRule>
  </conditionalFormatting>
  <conditionalFormatting sqref="B84">
    <cfRule type="cellIs" dxfId="2042" priority="2075" operator="greaterThan">
      <formula>1000</formula>
    </cfRule>
  </conditionalFormatting>
  <conditionalFormatting sqref="B84">
    <cfRule type="cellIs" dxfId="2041" priority="2074" operator="greaterThan">
      <formula>1000</formula>
    </cfRule>
  </conditionalFormatting>
  <conditionalFormatting sqref="B84">
    <cfRule type="cellIs" dxfId="2040" priority="2073" operator="greaterThan">
      <formula>1000</formula>
    </cfRule>
  </conditionalFormatting>
  <conditionalFormatting sqref="B88">
    <cfRule type="cellIs" dxfId="2039" priority="2072" operator="greaterThan">
      <formula>1000</formula>
    </cfRule>
  </conditionalFormatting>
  <conditionalFormatting sqref="B88">
    <cfRule type="cellIs" dxfId="2038" priority="2071" operator="greaterThan">
      <formula>1000</formula>
    </cfRule>
  </conditionalFormatting>
  <conditionalFormatting sqref="B88">
    <cfRule type="cellIs" dxfId="2037" priority="2070" operator="greaterThan">
      <formula>1000</formula>
    </cfRule>
  </conditionalFormatting>
  <conditionalFormatting sqref="B88">
    <cfRule type="cellIs" dxfId="2036" priority="2069" operator="greaterThan">
      <formula>1000</formula>
    </cfRule>
  </conditionalFormatting>
  <conditionalFormatting sqref="B92">
    <cfRule type="cellIs" dxfId="2035" priority="2068" operator="greaterThan">
      <formula>1000</formula>
    </cfRule>
  </conditionalFormatting>
  <conditionalFormatting sqref="B92">
    <cfRule type="cellIs" dxfId="2034" priority="2067" operator="greaterThan">
      <formula>1000</formula>
    </cfRule>
  </conditionalFormatting>
  <conditionalFormatting sqref="B92">
    <cfRule type="cellIs" dxfId="2033" priority="2066" operator="greaterThan">
      <formula>1000</formula>
    </cfRule>
  </conditionalFormatting>
  <conditionalFormatting sqref="B92">
    <cfRule type="cellIs" dxfId="2032" priority="2065" operator="greaterThan">
      <formula>1000</formula>
    </cfRule>
  </conditionalFormatting>
  <conditionalFormatting sqref="B96">
    <cfRule type="cellIs" dxfId="2031" priority="2064" operator="greaterThan">
      <formula>1000</formula>
    </cfRule>
  </conditionalFormatting>
  <conditionalFormatting sqref="B96">
    <cfRule type="cellIs" dxfId="2030" priority="2063" operator="greaterThan">
      <formula>1000</formula>
    </cfRule>
  </conditionalFormatting>
  <conditionalFormatting sqref="B96">
    <cfRule type="cellIs" dxfId="2029" priority="2062" operator="greaterThan">
      <formula>1000</formula>
    </cfRule>
  </conditionalFormatting>
  <conditionalFormatting sqref="B96">
    <cfRule type="cellIs" dxfId="2028" priority="2061" operator="greaterThan">
      <formula>1000</formula>
    </cfRule>
  </conditionalFormatting>
  <conditionalFormatting sqref="B100">
    <cfRule type="cellIs" dxfId="2027" priority="2060" operator="greaterThan">
      <formula>1000</formula>
    </cfRule>
  </conditionalFormatting>
  <conditionalFormatting sqref="B100">
    <cfRule type="cellIs" dxfId="2026" priority="2059" operator="greaterThan">
      <formula>1000</formula>
    </cfRule>
  </conditionalFormatting>
  <conditionalFormatting sqref="B100">
    <cfRule type="cellIs" dxfId="2025" priority="2058" operator="greaterThan">
      <formula>1000</formula>
    </cfRule>
  </conditionalFormatting>
  <conditionalFormatting sqref="B100">
    <cfRule type="cellIs" dxfId="2024" priority="2057" operator="greaterThan">
      <formula>1000</formula>
    </cfRule>
  </conditionalFormatting>
  <conditionalFormatting sqref="B104">
    <cfRule type="cellIs" dxfId="2023" priority="2056" operator="greaterThan">
      <formula>1000</formula>
    </cfRule>
  </conditionalFormatting>
  <conditionalFormatting sqref="B104">
    <cfRule type="cellIs" dxfId="2022" priority="2055" operator="greaterThan">
      <formula>1000</formula>
    </cfRule>
  </conditionalFormatting>
  <conditionalFormatting sqref="B104">
    <cfRule type="cellIs" dxfId="2021" priority="2054" operator="greaterThan">
      <formula>1000</formula>
    </cfRule>
  </conditionalFormatting>
  <conditionalFormatting sqref="B104">
    <cfRule type="cellIs" dxfId="2020" priority="2053" operator="greaterThan">
      <formula>1000</formula>
    </cfRule>
  </conditionalFormatting>
  <conditionalFormatting sqref="B108">
    <cfRule type="cellIs" dxfId="2019" priority="2052" operator="greaterThan">
      <formula>1000</formula>
    </cfRule>
  </conditionalFormatting>
  <conditionalFormatting sqref="B108">
    <cfRule type="cellIs" dxfId="2018" priority="2051" operator="greaterThan">
      <formula>1000</formula>
    </cfRule>
  </conditionalFormatting>
  <conditionalFormatting sqref="B108">
    <cfRule type="cellIs" dxfId="2017" priority="2050" operator="greaterThan">
      <formula>1000</formula>
    </cfRule>
  </conditionalFormatting>
  <conditionalFormatting sqref="B108">
    <cfRule type="cellIs" dxfId="2016" priority="2049" operator="greaterThan">
      <formula>1000</formula>
    </cfRule>
  </conditionalFormatting>
  <conditionalFormatting sqref="B112">
    <cfRule type="cellIs" dxfId="2015" priority="2048" operator="greaterThan">
      <formula>1000</formula>
    </cfRule>
  </conditionalFormatting>
  <conditionalFormatting sqref="B112">
    <cfRule type="cellIs" dxfId="2014" priority="2047" operator="greaterThan">
      <formula>1000</formula>
    </cfRule>
  </conditionalFormatting>
  <conditionalFormatting sqref="B112">
    <cfRule type="cellIs" dxfId="2013" priority="2046" operator="greaterThan">
      <formula>1000</formula>
    </cfRule>
  </conditionalFormatting>
  <conditionalFormatting sqref="B112">
    <cfRule type="cellIs" dxfId="2012" priority="2045" operator="greaterThan">
      <formula>1000</formula>
    </cfRule>
  </conditionalFormatting>
  <conditionalFormatting sqref="B116">
    <cfRule type="cellIs" dxfId="2011" priority="2044" operator="greaterThan">
      <formula>1000</formula>
    </cfRule>
  </conditionalFormatting>
  <conditionalFormatting sqref="B116">
    <cfRule type="cellIs" dxfId="2010" priority="2043" operator="greaterThan">
      <formula>1000</formula>
    </cfRule>
  </conditionalFormatting>
  <conditionalFormatting sqref="B116">
    <cfRule type="cellIs" dxfId="2009" priority="2042" operator="greaterThan">
      <formula>1000</formula>
    </cfRule>
  </conditionalFormatting>
  <conditionalFormatting sqref="B116">
    <cfRule type="cellIs" dxfId="2008" priority="2041" operator="greaterThan">
      <formula>1000</formula>
    </cfRule>
  </conditionalFormatting>
  <conditionalFormatting sqref="B120">
    <cfRule type="cellIs" dxfId="2007" priority="2040" operator="greaterThan">
      <formula>1000</formula>
    </cfRule>
  </conditionalFormatting>
  <conditionalFormatting sqref="B120">
    <cfRule type="cellIs" dxfId="2006" priority="2039" operator="greaterThan">
      <formula>1000</formula>
    </cfRule>
  </conditionalFormatting>
  <conditionalFormatting sqref="B120">
    <cfRule type="cellIs" dxfId="2005" priority="2038" operator="greaterThan">
      <formula>1000</formula>
    </cfRule>
  </conditionalFormatting>
  <conditionalFormatting sqref="B120">
    <cfRule type="cellIs" dxfId="2004" priority="2037" operator="greaterThan">
      <formula>1000</formula>
    </cfRule>
  </conditionalFormatting>
  <conditionalFormatting sqref="B124">
    <cfRule type="cellIs" dxfId="2003" priority="2036" operator="greaterThan">
      <formula>1000</formula>
    </cfRule>
  </conditionalFormatting>
  <conditionalFormatting sqref="B124">
    <cfRule type="cellIs" dxfId="2002" priority="2035" operator="greaterThan">
      <formula>1000</formula>
    </cfRule>
  </conditionalFormatting>
  <conditionalFormatting sqref="B124">
    <cfRule type="cellIs" dxfId="2001" priority="2034" operator="greaterThan">
      <formula>1000</formula>
    </cfRule>
  </conditionalFormatting>
  <conditionalFormatting sqref="B124">
    <cfRule type="cellIs" dxfId="2000" priority="2033" operator="greaterThan">
      <formula>1000</formula>
    </cfRule>
  </conditionalFormatting>
  <conditionalFormatting sqref="A12">
    <cfRule type="cellIs" dxfId="1999" priority="2032" operator="greaterThan">
      <formula>1000</formula>
    </cfRule>
  </conditionalFormatting>
  <conditionalFormatting sqref="A12">
    <cfRule type="cellIs" dxfId="1998" priority="2031" operator="greaterThan">
      <formula>1000</formula>
    </cfRule>
  </conditionalFormatting>
  <conditionalFormatting sqref="A12">
    <cfRule type="cellIs" dxfId="1997" priority="2030" operator="greaterThan">
      <formula>1000</formula>
    </cfRule>
  </conditionalFormatting>
  <conditionalFormatting sqref="A16">
    <cfRule type="cellIs" dxfId="1996" priority="2029" operator="greaterThan">
      <formula>1000</formula>
    </cfRule>
  </conditionalFormatting>
  <conditionalFormatting sqref="A16">
    <cfRule type="cellIs" dxfId="1995" priority="2028" operator="greaterThan">
      <formula>1000</formula>
    </cfRule>
  </conditionalFormatting>
  <conditionalFormatting sqref="A16">
    <cfRule type="cellIs" dxfId="1994" priority="2027" operator="greaterThan">
      <formula>1000</formula>
    </cfRule>
  </conditionalFormatting>
  <conditionalFormatting sqref="A20">
    <cfRule type="cellIs" dxfId="1993" priority="2026" operator="greaterThan">
      <formula>1000</formula>
    </cfRule>
  </conditionalFormatting>
  <conditionalFormatting sqref="A20">
    <cfRule type="cellIs" dxfId="1992" priority="2025" operator="greaterThan">
      <formula>1000</formula>
    </cfRule>
  </conditionalFormatting>
  <conditionalFormatting sqref="A20">
    <cfRule type="cellIs" dxfId="1991" priority="2024" operator="greaterThan">
      <formula>1000</formula>
    </cfRule>
  </conditionalFormatting>
  <conditionalFormatting sqref="A24">
    <cfRule type="cellIs" dxfId="1990" priority="2023" operator="greaterThan">
      <formula>1000</formula>
    </cfRule>
  </conditionalFormatting>
  <conditionalFormatting sqref="A24">
    <cfRule type="cellIs" dxfId="1989" priority="2022" operator="greaterThan">
      <formula>1000</formula>
    </cfRule>
  </conditionalFormatting>
  <conditionalFormatting sqref="A24">
    <cfRule type="cellIs" dxfId="1988" priority="2021" operator="greaterThan">
      <formula>1000</formula>
    </cfRule>
  </conditionalFormatting>
  <conditionalFormatting sqref="A28">
    <cfRule type="cellIs" dxfId="1987" priority="2020" operator="greaterThan">
      <formula>1000</formula>
    </cfRule>
  </conditionalFormatting>
  <conditionalFormatting sqref="A28">
    <cfRule type="cellIs" dxfId="1986" priority="2019" operator="greaterThan">
      <formula>1000</formula>
    </cfRule>
  </conditionalFormatting>
  <conditionalFormatting sqref="A28">
    <cfRule type="cellIs" dxfId="1985" priority="2018" operator="greaterThan">
      <formula>1000</formula>
    </cfRule>
  </conditionalFormatting>
  <conditionalFormatting sqref="A32">
    <cfRule type="cellIs" dxfId="1984" priority="2017" operator="greaterThan">
      <formula>1000</formula>
    </cfRule>
  </conditionalFormatting>
  <conditionalFormatting sqref="A32">
    <cfRule type="cellIs" dxfId="1983" priority="2016" operator="greaterThan">
      <formula>1000</formula>
    </cfRule>
  </conditionalFormatting>
  <conditionalFormatting sqref="A32">
    <cfRule type="cellIs" dxfId="1982" priority="2015" operator="greaterThan">
      <formula>1000</formula>
    </cfRule>
  </conditionalFormatting>
  <conditionalFormatting sqref="A36">
    <cfRule type="cellIs" dxfId="1981" priority="2014" operator="greaterThan">
      <formula>1000</formula>
    </cfRule>
  </conditionalFormatting>
  <conditionalFormatting sqref="A36">
    <cfRule type="cellIs" dxfId="1980" priority="2013" operator="greaterThan">
      <formula>1000</formula>
    </cfRule>
  </conditionalFormatting>
  <conditionalFormatting sqref="A36">
    <cfRule type="cellIs" dxfId="1979" priority="2012" operator="greaterThan">
      <formula>1000</formula>
    </cfRule>
  </conditionalFormatting>
  <conditionalFormatting sqref="A40">
    <cfRule type="cellIs" dxfId="1978" priority="2011" operator="greaterThan">
      <formula>1000</formula>
    </cfRule>
  </conditionalFormatting>
  <conditionalFormatting sqref="A40">
    <cfRule type="cellIs" dxfId="1977" priority="2010" operator="greaterThan">
      <formula>1000</formula>
    </cfRule>
  </conditionalFormatting>
  <conditionalFormatting sqref="A40">
    <cfRule type="cellIs" dxfId="1976" priority="2009" operator="greaterThan">
      <formula>1000</formula>
    </cfRule>
  </conditionalFormatting>
  <conditionalFormatting sqref="A44">
    <cfRule type="cellIs" dxfId="1975" priority="2008" operator="greaterThan">
      <formula>1000</formula>
    </cfRule>
  </conditionalFormatting>
  <conditionalFormatting sqref="A44">
    <cfRule type="cellIs" dxfId="1974" priority="2007" operator="greaterThan">
      <formula>1000</formula>
    </cfRule>
  </conditionalFormatting>
  <conditionalFormatting sqref="A44">
    <cfRule type="cellIs" dxfId="1973" priority="2006" operator="greaterThan">
      <formula>1000</formula>
    </cfRule>
  </conditionalFormatting>
  <conditionalFormatting sqref="A48">
    <cfRule type="cellIs" dxfId="1972" priority="2005" operator="greaterThan">
      <formula>1000</formula>
    </cfRule>
  </conditionalFormatting>
  <conditionalFormatting sqref="A48">
    <cfRule type="cellIs" dxfId="1971" priority="2004" operator="greaterThan">
      <formula>1000</formula>
    </cfRule>
  </conditionalFormatting>
  <conditionalFormatting sqref="A48">
    <cfRule type="cellIs" dxfId="1970" priority="2003" operator="greaterThan">
      <formula>1000</formula>
    </cfRule>
  </conditionalFormatting>
  <conditionalFormatting sqref="A52">
    <cfRule type="cellIs" dxfId="1969" priority="2002" operator="greaterThan">
      <formula>1000</formula>
    </cfRule>
  </conditionalFormatting>
  <conditionalFormatting sqref="A52">
    <cfRule type="cellIs" dxfId="1968" priority="2001" operator="greaterThan">
      <formula>1000</formula>
    </cfRule>
  </conditionalFormatting>
  <conditionalFormatting sqref="A52">
    <cfRule type="cellIs" dxfId="1967" priority="2000" operator="greaterThan">
      <formula>1000</formula>
    </cfRule>
  </conditionalFormatting>
  <conditionalFormatting sqref="A56">
    <cfRule type="cellIs" dxfId="1966" priority="1999" operator="greaterThan">
      <formula>1000</formula>
    </cfRule>
  </conditionalFormatting>
  <conditionalFormatting sqref="A56">
    <cfRule type="cellIs" dxfId="1965" priority="1998" operator="greaterThan">
      <formula>1000</formula>
    </cfRule>
  </conditionalFormatting>
  <conditionalFormatting sqref="A56">
    <cfRule type="cellIs" dxfId="1964" priority="1997" operator="greaterThan">
      <formula>1000</formula>
    </cfRule>
  </conditionalFormatting>
  <conditionalFormatting sqref="A60">
    <cfRule type="cellIs" dxfId="1963" priority="1996" operator="greaterThan">
      <formula>1000</formula>
    </cfRule>
  </conditionalFormatting>
  <conditionalFormatting sqref="A60">
    <cfRule type="cellIs" dxfId="1962" priority="1995" operator="greaterThan">
      <formula>1000</formula>
    </cfRule>
  </conditionalFormatting>
  <conditionalFormatting sqref="A60">
    <cfRule type="cellIs" dxfId="1961" priority="1994" operator="greaterThan">
      <formula>1000</formula>
    </cfRule>
  </conditionalFormatting>
  <conditionalFormatting sqref="A64">
    <cfRule type="cellIs" dxfId="1960" priority="1993" operator="greaterThan">
      <formula>1000</formula>
    </cfRule>
  </conditionalFormatting>
  <conditionalFormatting sqref="A64">
    <cfRule type="cellIs" dxfId="1959" priority="1992" operator="greaterThan">
      <formula>1000</formula>
    </cfRule>
  </conditionalFormatting>
  <conditionalFormatting sqref="A64">
    <cfRule type="cellIs" dxfId="1958" priority="1991" operator="greaterThan">
      <formula>1000</formula>
    </cfRule>
  </conditionalFormatting>
  <conditionalFormatting sqref="A68">
    <cfRule type="cellIs" dxfId="1957" priority="1990" operator="greaterThan">
      <formula>1000</formula>
    </cfRule>
  </conditionalFormatting>
  <conditionalFormatting sqref="A68">
    <cfRule type="cellIs" dxfId="1956" priority="1989" operator="greaterThan">
      <formula>1000</formula>
    </cfRule>
  </conditionalFormatting>
  <conditionalFormatting sqref="A68">
    <cfRule type="cellIs" dxfId="1955" priority="1988" operator="greaterThan">
      <formula>1000</formula>
    </cfRule>
  </conditionalFormatting>
  <conditionalFormatting sqref="A72">
    <cfRule type="cellIs" dxfId="1954" priority="1987" operator="greaterThan">
      <formula>1000</formula>
    </cfRule>
  </conditionalFormatting>
  <conditionalFormatting sqref="A72">
    <cfRule type="cellIs" dxfId="1953" priority="1986" operator="greaterThan">
      <formula>1000</formula>
    </cfRule>
  </conditionalFormatting>
  <conditionalFormatting sqref="A72">
    <cfRule type="cellIs" dxfId="1952" priority="1985" operator="greaterThan">
      <formula>1000</formula>
    </cfRule>
  </conditionalFormatting>
  <conditionalFormatting sqref="A76">
    <cfRule type="cellIs" dxfId="1951" priority="1984" operator="greaterThan">
      <formula>1000</formula>
    </cfRule>
  </conditionalFormatting>
  <conditionalFormatting sqref="A76">
    <cfRule type="cellIs" dxfId="1950" priority="1983" operator="greaterThan">
      <formula>1000</formula>
    </cfRule>
  </conditionalFormatting>
  <conditionalFormatting sqref="A76">
    <cfRule type="cellIs" dxfId="1949" priority="1982" operator="greaterThan">
      <formula>1000</formula>
    </cfRule>
  </conditionalFormatting>
  <conditionalFormatting sqref="A80">
    <cfRule type="cellIs" dxfId="1948" priority="1981" operator="greaterThan">
      <formula>1000</formula>
    </cfRule>
  </conditionalFormatting>
  <conditionalFormatting sqref="A80">
    <cfRule type="cellIs" dxfId="1947" priority="1980" operator="greaterThan">
      <formula>1000</formula>
    </cfRule>
  </conditionalFormatting>
  <conditionalFormatting sqref="A80">
    <cfRule type="cellIs" dxfId="1946" priority="1979" operator="greaterThan">
      <formula>1000</formula>
    </cfRule>
  </conditionalFormatting>
  <conditionalFormatting sqref="A84">
    <cfRule type="cellIs" dxfId="1945" priority="1978" operator="greaterThan">
      <formula>1000</formula>
    </cfRule>
  </conditionalFormatting>
  <conditionalFormatting sqref="A84">
    <cfRule type="cellIs" dxfId="1944" priority="1977" operator="greaterThan">
      <formula>1000</formula>
    </cfRule>
  </conditionalFormatting>
  <conditionalFormatting sqref="A84">
    <cfRule type="cellIs" dxfId="1943" priority="1976" operator="greaterThan">
      <formula>1000</formula>
    </cfRule>
  </conditionalFormatting>
  <conditionalFormatting sqref="A88">
    <cfRule type="cellIs" dxfId="1942" priority="1975" operator="greaterThan">
      <formula>1000</formula>
    </cfRule>
  </conditionalFormatting>
  <conditionalFormatting sqref="A88">
    <cfRule type="cellIs" dxfId="1941" priority="1974" operator="greaterThan">
      <formula>1000</formula>
    </cfRule>
  </conditionalFormatting>
  <conditionalFormatting sqref="A88">
    <cfRule type="cellIs" dxfId="1940" priority="1973" operator="greaterThan">
      <formula>1000</formula>
    </cfRule>
  </conditionalFormatting>
  <conditionalFormatting sqref="A92">
    <cfRule type="cellIs" dxfId="1939" priority="1972" operator="greaterThan">
      <formula>1000</formula>
    </cfRule>
  </conditionalFormatting>
  <conditionalFormatting sqref="A92">
    <cfRule type="cellIs" dxfId="1938" priority="1971" operator="greaterThan">
      <formula>1000</formula>
    </cfRule>
  </conditionalFormatting>
  <conditionalFormatting sqref="A92">
    <cfRule type="cellIs" dxfId="1937" priority="1970" operator="greaterThan">
      <formula>1000</formula>
    </cfRule>
  </conditionalFormatting>
  <conditionalFormatting sqref="A96">
    <cfRule type="cellIs" dxfId="1936" priority="1969" operator="greaterThan">
      <formula>1000</formula>
    </cfRule>
  </conditionalFormatting>
  <conditionalFormatting sqref="A96">
    <cfRule type="cellIs" dxfId="1935" priority="1968" operator="greaterThan">
      <formula>1000</formula>
    </cfRule>
  </conditionalFormatting>
  <conditionalFormatting sqref="A96">
    <cfRule type="cellIs" dxfId="1934" priority="1967" operator="greaterThan">
      <formula>1000</formula>
    </cfRule>
  </conditionalFormatting>
  <conditionalFormatting sqref="A100">
    <cfRule type="cellIs" dxfId="1933" priority="1966" operator="greaterThan">
      <formula>1000</formula>
    </cfRule>
  </conditionalFormatting>
  <conditionalFormatting sqref="A100">
    <cfRule type="cellIs" dxfId="1932" priority="1965" operator="greaterThan">
      <formula>1000</formula>
    </cfRule>
  </conditionalFormatting>
  <conditionalFormatting sqref="A100">
    <cfRule type="cellIs" dxfId="1931" priority="1964" operator="greaterThan">
      <formula>1000</formula>
    </cfRule>
  </conditionalFormatting>
  <conditionalFormatting sqref="A104">
    <cfRule type="cellIs" dxfId="1930" priority="1963" operator="greaterThan">
      <formula>1000</formula>
    </cfRule>
  </conditionalFormatting>
  <conditionalFormatting sqref="A104">
    <cfRule type="cellIs" dxfId="1929" priority="1962" operator="greaterThan">
      <formula>1000</formula>
    </cfRule>
  </conditionalFormatting>
  <conditionalFormatting sqref="A104">
    <cfRule type="cellIs" dxfId="1928" priority="1961" operator="greaterThan">
      <formula>1000</formula>
    </cfRule>
  </conditionalFormatting>
  <conditionalFormatting sqref="A108">
    <cfRule type="cellIs" dxfId="1927" priority="1960" operator="greaterThan">
      <formula>1000</formula>
    </cfRule>
  </conditionalFormatting>
  <conditionalFormatting sqref="A108">
    <cfRule type="cellIs" dxfId="1926" priority="1959" operator="greaterThan">
      <formula>1000</formula>
    </cfRule>
  </conditionalFormatting>
  <conditionalFormatting sqref="A108">
    <cfRule type="cellIs" dxfId="1925" priority="1958" operator="greaterThan">
      <formula>1000</formula>
    </cfRule>
  </conditionalFormatting>
  <conditionalFormatting sqref="A112">
    <cfRule type="cellIs" dxfId="1924" priority="1957" operator="greaterThan">
      <formula>1000</formula>
    </cfRule>
  </conditionalFormatting>
  <conditionalFormatting sqref="A112">
    <cfRule type="cellIs" dxfId="1923" priority="1956" operator="greaterThan">
      <formula>1000</formula>
    </cfRule>
  </conditionalFormatting>
  <conditionalFormatting sqref="A112">
    <cfRule type="cellIs" dxfId="1922" priority="1955" operator="greaterThan">
      <formula>1000</formula>
    </cfRule>
  </conditionalFormatting>
  <conditionalFormatting sqref="A116">
    <cfRule type="cellIs" dxfId="1921" priority="1954" operator="greaterThan">
      <formula>1000</formula>
    </cfRule>
  </conditionalFormatting>
  <conditionalFormatting sqref="A116">
    <cfRule type="cellIs" dxfId="1920" priority="1953" operator="greaterThan">
      <formula>1000</formula>
    </cfRule>
  </conditionalFormatting>
  <conditionalFormatting sqref="A116">
    <cfRule type="cellIs" dxfId="1919" priority="1952" operator="greaterThan">
      <formula>1000</formula>
    </cfRule>
  </conditionalFormatting>
  <conditionalFormatting sqref="A120">
    <cfRule type="cellIs" dxfId="1918" priority="1951" operator="greaterThan">
      <formula>1000</formula>
    </cfRule>
  </conditionalFormatting>
  <conditionalFormatting sqref="A120">
    <cfRule type="cellIs" dxfId="1917" priority="1950" operator="greaterThan">
      <formula>1000</formula>
    </cfRule>
  </conditionalFormatting>
  <conditionalFormatting sqref="A120">
    <cfRule type="cellIs" dxfId="1916" priority="1949" operator="greaterThan">
      <formula>1000</formula>
    </cfRule>
  </conditionalFormatting>
  <conditionalFormatting sqref="A124">
    <cfRule type="cellIs" dxfId="1915" priority="1948" operator="greaterThan">
      <formula>1000</formula>
    </cfRule>
  </conditionalFormatting>
  <conditionalFormatting sqref="A124">
    <cfRule type="cellIs" dxfId="1914" priority="1947" operator="greaterThan">
      <formula>1000</formula>
    </cfRule>
  </conditionalFormatting>
  <conditionalFormatting sqref="A124">
    <cfRule type="cellIs" dxfId="1913" priority="1946" operator="greaterThan">
      <formula>1000</formula>
    </cfRule>
  </conditionalFormatting>
  <conditionalFormatting sqref="O12">
    <cfRule type="duplicateValues" dxfId="1912" priority="1944"/>
    <cfRule type="duplicateValues" dxfId="1911" priority="1945" stopIfTrue="1"/>
  </conditionalFormatting>
  <conditionalFormatting sqref="O12">
    <cfRule type="duplicateValues" dxfId="1910" priority="1943" stopIfTrue="1"/>
  </conditionalFormatting>
  <conditionalFormatting sqref="O12">
    <cfRule type="duplicateValues" dxfId="1909" priority="1942" stopIfTrue="1"/>
  </conditionalFormatting>
  <conditionalFormatting sqref="O12">
    <cfRule type="duplicateValues" dxfId="1908" priority="1941" stopIfTrue="1"/>
  </conditionalFormatting>
  <conditionalFormatting sqref="O12">
    <cfRule type="duplicateValues" dxfId="1907" priority="1940" stopIfTrue="1"/>
  </conditionalFormatting>
  <conditionalFormatting sqref="O12">
    <cfRule type="duplicateValues" dxfId="1906" priority="1939" stopIfTrue="1"/>
  </conditionalFormatting>
  <conditionalFormatting sqref="O12">
    <cfRule type="duplicateValues" dxfId="1905" priority="1938" stopIfTrue="1"/>
  </conditionalFormatting>
  <conditionalFormatting sqref="O12">
    <cfRule type="duplicateValues" dxfId="1904" priority="1937" stopIfTrue="1"/>
  </conditionalFormatting>
  <conditionalFormatting sqref="O12">
    <cfRule type="duplicateValues" dxfId="1903" priority="1935"/>
    <cfRule type="duplicateValues" dxfId="1902" priority="1936" stopIfTrue="1"/>
  </conditionalFormatting>
  <conditionalFormatting sqref="O12">
    <cfRule type="duplicateValues" dxfId="1901" priority="1934" stopIfTrue="1"/>
  </conditionalFormatting>
  <conditionalFormatting sqref="O12">
    <cfRule type="duplicateValues" dxfId="1900" priority="1933" stopIfTrue="1"/>
  </conditionalFormatting>
  <conditionalFormatting sqref="O12">
    <cfRule type="duplicateValues" dxfId="1899" priority="1932" stopIfTrue="1"/>
  </conditionalFormatting>
  <conditionalFormatting sqref="O12">
    <cfRule type="duplicateValues" dxfId="1898" priority="1931" stopIfTrue="1"/>
  </conditionalFormatting>
  <conditionalFormatting sqref="O12">
    <cfRule type="duplicateValues" dxfId="1897" priority="1930" stopIfTrue="1"/>
  </conditionalFormatting>
  <conditionalFormatting sqref="O12">
    <cfRule type="duplicateValues" dxfId="1896" priority="1929" stopIfTrue="1"/>
  </conditionalFormatting>
  <conditionalFormatting sqref="O12">
    <cfRule type="duplicateValues" dxfId="1895" priority="1928" stopIfTrue="1"/>
  </conditionalFormatting>
  <conditionalFormatting sqref="O16">
    <cfRule type="duplicateValues" dxfId="1894" priority="1926"/>
    <cfRule type="duplicateValues" dxfId="1893" priority="1927" stopIfTrue="1"/>
  </conditionalFormatting>
  <conditionalFormatting sqref="O16">
    <cfRule type="duplicateValues" dxfId="1892" priority="1925" stopIfTrue="1"/>
  </conditionalFormatting>
  <conditionalFormatting sqref="O16">
    <cfRule type="duplicateValues" dxfId="1891" priority="1924" stopIfTrue="1"/>
  </conditionalFormatting>
  <conditionalFormatting sqref="O16">
    <cfRule type="duplicateValues" dxfId="1890" priority="1923" stopIfTrue="1"/>
  </conditionalFormatting>
  <conditionalFormatting sqref="O16">
    <cfRule type="duplicateValues" dxfId="1889" priority="1922" stopIfTrue="1"/>
  </conditionalFormatting>
  <conditionalFormatting sqref="O16">
    <cfRule type="duplicateValues" dxfId="1888" priority="1921" stopIfTrue="1"/>
  </conditionalFormatting>
  <conditionalFormatting sqref="O16">
    <cfRule type="duplicateValues" dxfId="1887" priority="1920" stopIfTrue="1"/>
  </conditionalFormatting>
  <conditionalFormatting sqref="O16">
    <cfRule type="duplicateValues" dxfId="1886" priority="1919" stopIfTrue="1"/>
  </conditionalFormatting>
  <conditionalFormatting sqref="O16">
    <cfRule type="duplicateValues" dxfId="1885" priority="1917"/>
    <cfRule type="duplicateValues" dxfId="1884" priority="1918" stopIfTrue="1"/>
  </conditionalFormatting>
  <conditionalFormatting sqref="O16">
    <cfRule type="duplicateValues" dxfId="1883" priority="1916" stopIfTrue="1"/>
  </conditionalFormatting>
  <conditionalFormatting sqref="O16">
    <cfRule type="duplicateValues" dxfId="1882" priority="1915" stopIfTrue="1"/>
  </conditionalFormatting>
  <conditionalFormatting sqref="O16">
    <cfRule type="duplicateValues" dxfId="1881" priority="1914" stopIfTrue="1"/>
  </conditionalFormatting>
  <conditionalFormatting sqref="O16">
    <cfRule type="duplicateValues" dxfId="1880" priority="1913" stopIfTrue="1"/>
  </conditionalFormatting>
  <conditionalFormatting sqref="O16">
    <cfRule type="duplicateValues" dxfId="1879" priority="1912" stopIfTrue="1"/>
  </conditionalFormatting>
  <conditionalFormatting sqref="O16">
    <cfRule type="duplicateValues" dxfId="1878" priority="1911" stopIfTrue="1"/>
  </conditionalFormatting>
  <conditionalFormatting sqref="O16">
    <cfRule type="duplicateValues" dxfId="1877" priority="1910" stopIfTrue="1"/>
  </conditionalFormatting>
  <conditionalFormatting sqref="O20">
    <cfRule type="duplicateValues" dxfId="1876" priority="1908"/>
    <cfRule type="duplicateValues" dxfId="1875" priority="1909" stopIfTrue="1"/>
  </conditionalFormatting>
  <conditionalFormatting sqref="O20">
    <cfRule type="duplicateValues" dxfId="1874" priority="1907" stopIfTrue="1"/>
  </conditionalFormatting>
  <conditionalFormatting sqref="O20">
    <cfRule type="duplicateValues" dxfId="1873" priority="1906" stopIfTrue="1"/>
  </conditionalFormatting>
  <conditionalFormatting sqref="O20">
    <cfRule type="duplicateValues" dxfId="1872" priority="1905" stopIfTrue="1"/>
  </conditionalFormatting>
  <conditionalFormatting sqref="O20">
    <cfRule type="duplicateValues" dxfId="1871" priority="1904" stopIfTrue="1"/>
  </conditionalFormatting>
  <conditionalFormatting sqref="O20">
    <cfRule type="duplicateValues" dxfId="1870" priority="1903" stopIfTrue="1"/>
  </conditionalFormatting>
  <conditionalFormatting sqref="O20">
    <cfRule type="duplicateValues" dxfId="1869" priority="1902" stopIfTrue="1"/>
  </conditionalFormatting>
  <conditionalFormatting sqref="O20">
    <cfRule type="duplicateValues" dxfId="1868" priority="1901" stopIfTrue="1"/>
  </conditionalFormatting>
  <conditionalFormatting sqref="O20">
    <cfRule type="duplicateValues" dxfId="1867" priority="1899"/>
    <cfRule type="duplicateValues" dxfId="1866" priority="1900" stopIfTrue="1"/>
  </conditionalFormatting>
  <conditionalFormatting sqref="O20">
    <cfRule type="duplicateValues" dxfId="1865" priority="1898" stopIfTrue="1"/>
  </conditionalFormatting>
  <conditionalFormatting sqref="O20">
    <cfRule type="duplicateValues" dxfId="1864" priority="1897" stopIfTrue="1"/>
  </conditionalFormatting>
  <conditionalFormatting sqref="O20">
    <cfRule type="duplicateValues" dxfId="1863" priority="1896" stopIfTrue="1"/>
  </conditionalFormatting>
  <conditionalFormatting sqref="O20">
    <cfRule type="duplicateValues" dxfId="1862" priority="1895" stopIfTrue="1"/>
  </conditionalFormatting>
  <conditionalFormatting sqref="O20">
    <cfRule type="duplicateValues" dxfId="1861" priority="1894" stopIfTrue="1"/>
  </conditionalFormatting>
  <conditionalFormatting sqref="O20">
    <cfRule type="duplicateValues" dxfId="1860" priority="1893" stopIfTrue="1"/>
  </conditionalFormatting>
  <conditionalFormatting sqref="O20">
    <cfRule type="duplicateValues" dxfId="1859" priority="1892" stopIfTrue="1"/>
  </conditionalFormatting>
  <conditionalFormatting sqref="O24">
    <cfRule type="duplicateValues" dxfId="1858" priority="1890"/>
    <cfRule type="duplicateValues" dxfId="1857" priority="1891" stopIfTrue="1"/>
  </conditionalFormatting>
  <conditionalFormatting sqref="O24">
    <cfRule type="duplicateValues" dxfId="1856" priority="1889" stopIfTrue="1"/>
  </conditionalFormatting>
  <conditionalFormatting sqref="O24">
    <cfRule type="duplicateValues" dxfId="1855" priority="1888" stopIfTrue="1"/>
  </conditionalFormatting>
  <conditionalFormatting sqref="O24">
    <cfRule type="duplicateValues" dxfId="1854" priority="1887" stopIfTrue="1"/>
  </conditionalFormatting>
  <conditionalFormatting sqref="O24">
    <cfRule type="duplicateValues" dxfId="1853" priority="1886" stopIfTrue="1"/>
  </conditionalFormatting>
  <conditionalFormatting sqref="O24">
    <cfRule type="duplicateValues" dxfId="1852" priority="1885" stopIfTrue="1"/>
  </conditionalFormatting>
  <conditionalFormatting sqref="O24">
    <cfRule type="duplicateValues" dxfId="1851" priority="1884" stopIfTrue="1"/>
  </conditionalFormatting>
  <conditionalFormatting sqref="O24">
    <cfRule type="duplicateValues" dxfId="1850" priority="1883" stopIfTrue="1"/>
  </conditionalFormatting>
  <conditionalFormatting sqref="O24">
    <cfRule type="duplicateValues" dxfId="1849" priority="1881"/>
    <cfRule type="duplicateValues" dxfId="1848" priority="1882" stopIfTrue="1"/>
  </conditionalFormatting>
  <conditionalFormatting sqref="O24">
    <cfRule type="duplicateValues" dxfId="1847" priority="1880" stopIfTrue="1"/>
  </conditionalFormatting>
  <conditionalFormatting sqref="O24">
    <cfRule type="duplicateValues" dxfId="1846" priority="1879" stopIfTrue="1"/>
  </conditionalFormatting>
  <conditionalFormatting sqref="O24">
    <cfRule type="duplicateValues" dxfId="1845" priority="1878" stopIfTrue="1"/>
  </conditionalFormatting>
  <conditionalFormatting sqref="O24">
    <cfRule type="duplicateValues" dxfId="1844" priority="1877" stopIfTrue="1"/>
  </conditionalFormatting>
  <conditionalFormatting sqref="O24">
    <cfRule type="duplicateValues" dxfId="1843" priority="1876" stopIfTrue="1"/>
  </conditionalFormatting>
  <conditionalFormatting sqref="O24">
    <cfRule type="duplicateValues" dxfId="1842" priority="1875" stopIfTrue="1"/>
  </conditionalFormatting>
  <conditionalFormatting sqref="O24">
    <cfRule type="duplicateValues" dxfId="1841" priority="1874" stopIfTrue="1"/>
  </conditionalFormatting>
  <conditionalFormatting sqref="O28">
    <cfRule type="duplicateValues" dxfId="1840" priority="1872"/>
    <cfRule type="duplicateValues" dxfId="1839" priority="1873" stopIfTrue="1"/>
  </conditionalFormatting>
  <conditionalFormatting sqref="O28">
    <cfRule type="duplicateValues" dxfId="1838" priority="1871" stopIfTrue="1"/>
  </conditionalFormatting>
  <conditionalFormatting sqref="O28">
    <cfRule type="duplicateValues" dxfId="1837" priority="1870" stopIfTrue="1"/>
  </conditionalFormatting>
  <conditionalFormatting sqref="O28">
    <cfRule type="duplicateValues" dxfId="1836" priority="1869" stopIfTrue="1"/>
  </conditionalFormatting>
  <conditionalFormatting sqref="O28">
    <cfRule type="duplicateValues" dxfId="1835" priority="1868" stopIfTrue="1"/>
  </conditionalFormatting>
  <conditionalFormatting sqref="O28">
    <cfRule type="duplicateValues" dxfId="1834" priority="1867" stopIfTrue="1"/>
  </conditionalFormatting>
  <conditionalFormatting sqref="O28">
    <cfRule type="duplicateValues" dxfId="1833" priority="1866" stopIfTrue="1"/>
  </conditionalFormatting>
  <conditionalFormatting sqref="O28">
    <cfRule type="duplicateValues" dxfId="1832" priority="1865" stopIfTrue="1"/>
  </conditionalFormatting>
  <conditionalFormatting sqref="O28">
    <cfRule type="duplicateValues" dxfId="1831" priority="1863"/>
    <cfRule type="duplicateValues" dxfId="1830" priority="1864" stopIfTrue="1"/>
  </conditionalFormatting>
  <conditionalFormatting sqref="O28">
    <cfRule type="duplicateValues" dxfId="1829" priority="1862" stopIfTrue="1"/>
  </conditionalFormatting>
  <conditionalFormatting sqref="O28">
    <cfRule type="duplicateValues" dxfId="1828" priority="1861" stopIfTrue="1"/>
  </conditionalFormatting>
  <conditionalFormatting sqref="O28">
    <cfRule type="duplicateValues" dxfId="1827" priority="1860" stopIfTrue="1"/>
  </conditionalFormatting>
  <conditionalFormatting sqref="O28">
    <cfRule type="duplicateValues" dxfId="1826" priority="1859" stopIfTrue="1"/>
  </conditionalFormatting>
  <conditionalFormatting sqref="O28">
    <cfRule type="duplicateValues" dxfId="1825" priority="1858" stopIfTrue="1"/>
  </conditionalFormatting>
  <conditionalFormatting sqref="O28">
    <cfRule type="duplicateValues" dxfId="1824" priority="1857" stopIfTrue="1"/>
  </conditionalFormatting>
  <conditionalFormatting sqref="O28">
    <cfRule type="duplicateValues" dxfId="1823" priority="1856" stopIfTrue="1"/>
  </conditionalFormatting>
  <conditionalFormatting sqref="O32">
    <cfRule type="duplicateValues" dxfId="1822" priority="1854"/>
    <cfRule type="duplicateValues" dxfId="1821" priority="1855" stopIfTrue="1"/>
  </conditionalFormatting>
  <conditionalFormatting sqref="O32">
    <cfRule type="duplicateValues" dxfId="1820" priority="1853" stopIfTrue="1"/>
  </conditionalFormatting>
  <conditionalFormatting sqref="O32">
    <cfRule type="duplicateValues" dxfId="1819" priority="1852" stopIfTrue="1"/>
  </conditionalFormatting>
  <conditionalFormatting sqref="O32">
    <cfRule type="duplicateValues" dxfId="1818" priority="1851" stopIfTrue="1"/>
  </conditionalFormatting>
  <conditionalFormatting sqref="O32">
    <cfRule type="duplicateValues" dxfId="1817" priority="1850" stopIfTrue="1"/>
  </conditionalFormatting>
  <conditionalFormatting sqref="O32">
    <cfRule type="duplicateValues" dxfId="1816" priority="1849" stopIfTrue="1"/>
  </conditionalFormatting>
  <conditionalFormatting sqref="O32">
    <cfRule type="duplicateValues" dxfId="1815" priority="1848" stopIfTrue="1"/>
  </conditionalFormatting>
  <conditionalFormatting sqref="O32">
    <cfRule type="duplicateValues" dxfId="1814" priority="1847" stopIfTrue="1"/>
  </conditionalFormatting>
  <conditionalFormatting sqref="O32">
    <cfRule type="duplicateValues" dxfId="1813" priority="1845"/>
    <cfRule type="duplicateValues" dxfId="1812" priority="1846" stopIfTrue="1"/>
  </conditionalFormatting>
  <conditionalFormatting sqref="O32">
    <cfRule type="duplicateValues" dxfId="1811" priority="1844" stopIfTrue="1"/>
  </conditionalFormatting>
  <conditionalFormatting sqref="O32">
    <cfRule type="duplicateValues" dxfId="1810" priority="1843" stopIfTrue="1"/>
  </conditionalFormatting>
  <conditionalFormatting sqref="O32">
    <cfRule type="duplicateValues" dxfId="1809" priority="1842" stopIfTrue="1"/>
  </conditionalFormatting>
  <conditionalFormatting sqref="O32">
    <cfRule type="duplicateValues" dxfId="1808" priority="1841" stopIfTrue="1"/>
  </conditionalFormatting>
  <conditionalFormatting sqref="O32">
    <cfRule type="duplicateValues" dxfId="1807" priority="1840" stopIfTrue="1"/>
  </conditionalFormatting>
  <conditionalFormatting sqref="O32">
    <cfRule type="duplicateValues" dxfId="1806" priority="1839" stopIfTrue="1"/>
  </conditionalFormatting>
  <conditionalFormatting sqref="O32">
    <cfRule type="duplicateValues" dxfId="1805" priority="1838" stopIfTrue="1"/>
  </conditionalFormatting>
  <conditionalFormatting sqref="O36">
    <cfRule type="duplicateValues" dxfId="1804" priority="1836"/>
    <cfRule type="duplicateValues" dxfId="1803" priority="1837" stopIfTrue="1"/>
  </conditionalFormatting>
  <conditionalFormatting sqref="O36">
    <cfRule type="duplicateValues" dxfId="1802" priority="1835" stopIfTrue="1"/>
  </conditionalFormatting>
  <conditionalFormatting sqref="O36">
    <cfRule type="duplicateValues" dxfId="1801" priority="1834" stopIfTrue="1"/>
  </conditionalFormatting>
  <conditionalFormatting sqref="O36">
    <cfRule type="duplicateValues" dxfId="1800" priority="1833" stopIfTrue="1"/>
  </conditionalFormatting>
  <conditionalFormatting sqref="O36">
    <cfRule type="duplicateValues" dxfId="1799" priority="1832" stopIfTrue="1"/>
  </conditionalFormatting>
  <conditionalFormatting sqref="O36">
    <cfRule type="duplicateValues" dxfId="1798" priority="1831" stopIfTrue="1"/>
  </conditionalFormatting>
  <conditionalFormatting sqref="O36">
    <cfRule type="duplicateValues" dxfId="1797" priority="1830" stopIfTrue="1"/>
  </conditionalFormatting>
  <conditionalFormatting sqref="O36">
    <cfRule type="duplicateValues" dxfId="1796" priority="1829" stopIfTrue="1"/>
  </conditionalFormatting>
  <conditionalFormatting sqref="O36">
    <cfRule type="duplicateValues" dxfId="1795" priority="1827"/>
    <cfRule type="duplicateValues" dxfId="1794" priority="1828" stopIfTrue="1"/>
  </conditionalFormatting>
  <conditionalFormatting sqref="O36">
    <cfRule type="duplicateValues" dxfId="1793" priority="1826" stopIfTrue="1"/>
  </conditionalFormatting>
  <conditionalFormatting sqref="O36">
    <cfRule type="duplicateValues" dxfId="1792" priority="1825" stopIfTrue="1"/>
  </conditionalFormatting>
  <conditionalFormatting sqref="O36">
    <cfRule type="duplicateValues" dxfId="1791" priority="1824" stopIfTrue="1"/>
  </conditionalFormatting>
  <conditionalFormatting sqref="O36">
    <cfRule type="duplicateValues" dxfId="1790" priority="1823" stopIfTrue="1"/>
  </conditionalFormatting>
  <conditionalFormatting sqref="O36">
    <cfRule type="duplicateValues" dxfId="1789" priority="1822" stopIfTrue="1"/>
  </conditionalFormatting>
  <conditionalFormatting sqref="O36">
    <cfRule type="duplicateValues" dxfId="1788" priority="1821" stopIfTrue="1"/>
  </conditionalFormatting>
  <conditionalFormatting sqref="O36">
    <cfRule type="duplicateValues" dxfId="1787" priority="1820" stopIfTrue="1"/>
  </conditionalFormatting>
  <conditionalFormatting sqref="O40">
    <cfRule type="duplicateValues" dxfId="1786" priority="1818"/>
    <cfRule type="duplicateValues" dxfId="1785" priority="1819" stopIfTrue="1"/>
  </conditionalFormatting>
  <conditionalFormatting sqref="O40">
    <cfRule type="duplicateValues" dxfId="1784" priority="1817" stopIfTrue="1"/>
  </conditionalFormatting>
  <conditionalFormatting sqref="O40">
    <cfRule type="duplicateValues" dxfId="1783" priority="1816" stopIfTrue="1"/>
  </conditionalFormatting>
  <conditionalFormatting sqref="O40">
    <cfRule type="duplicateValues" dxfId="1782" priority="1815" stopIfTrue="1"/>
  </conditionalFormatting>
  <conditionalFormatting sqref="O40">
    <cfRule type="duplicateValues" dxfId="1781" priority="1814" stopIfTrue="1"/>
  </conditionalFormatting>
  <conditionalFormatting sqref="O40">
    <cfRule type="duplicateValues" dxfId="1780" priority="1813" stopIfTrue="1"/>
  </conditionalFormatting>
  <conditionalFormatting sqref="O40">
    <cfRule type="duplicateValues" dxfId="1779" priority="1812" stopIfTrue="1"/>
  </conditionalFormatting>
  <conditionalFormatting sqref="O40">
    <cfRule type="duplicateValues" dxfId="1778" priority="1811" stopIfTrue="1"/>
  </conditionalFormatting>
  <conditionalFormatting sqref="O40">
    <cfRule type="duplicateValues" dxfId="1777" priority="1809"/>
    <cfRule type="duplicateValues" dxfId="1776" priority="1810" stopIfTrue="1"/>
  </conditionalFormatting>
  <conditionalFormatting sqref="O40">
    <cfRule type="duplicateValues" dxfId="1775" priority="1808" stopIfTrue="1"/>
  </conditionalFormatting>
  <conditionalFormatting sqref="O40">
    <cfRule type="duplicateValues" dxfId="1774" priority="1807" stopIfTrue="1"/>
  </conditionalFormatting>
  <conditionalFormatting sqref="O40">
    <cfRule type="duplicateValues" dxfId="1773" priority="1806" stopIfTrue="1"/>
  </conditionalFormatting>
  <conditionalFormatting sqref="O40">
    <cfRule type="duplicateValues" dxfId="1772" priority="1805" stopIfTrue="1"/>
  </conditionalFormatting>
  <conditionalFormatting sqref="O40">
    <cfRule type="duplicateValues" dxfId="1771" priority="1804" stopIfTrue="1"/>
  </conditionalFormatting>
  <conditionalFormatting sqref="O40">
    <cfRule type="duplicateValues" dxfId="1770" priority="1803" stopIfTrue="1"/>
  </conditionalFormatting>
  <conditionalFormatting sqref="O40">
    <cfRule type="duplicateValues" dxfId="1769" priority="1802" stopIfTrue="1"/>
  </conditionalFormatting>
  <conditionalFormatting sqref="O44">
    <cfRule type="duplicateValues" dxfId="1768" priority="1800"/>
    <cfRule type="duplicateValues" dxfId="1767" priority="1801" stopIfTrue="1"/>
  </conditionalFormatting>
  <conditionalFormatting sqref="O44">
    <cfRule type="duplicateValues" dxfId="1766" priority="1799" stopIfTrue="1"/>
  </conditionalFormatting>
  <conditionalFormatting sqref="O44">
    <cfRule type="duplicateValues" dxfId="1765" priority="1798" stopIfTrue="1"/>
  </conditionalFormatting>
  <conditionalFormatting sqref="O44">
    <cfRule type="duplicateValues" dxfId="1764" priority="1797" stopIfTrue="1"/>
  </conditionalFormatting>
  <conditionalFormatting sqref="O44">
    <cfRule type="duplicateValues" dxfId="1763" priority="1796" stopIfTrue="1"/>
  </conditionalFormatting>
  <conditionalFormatting sqref="O44">
    <cfRule type="duplicateValues" dxfId="1762" priority="1795" stopIfTrue="1"/>
  </conditionalFormatting>
  <conditionalFormatting sqref="O44">
    <cfRule type="duplicateValues" dxfId="1761" priority="1794" stopIfTrue="1"/>
  </conditionalFormatting>
  <conditionalFormatting sqref="O44">
    <cfRule type="duplicateValues" dxfId="1760" priority="1793" stopIfTrue="1"/>
  </conditionalFormatting>
  <conditionalFormatting sqref="O44">
    <cfRule type="duplicateValues" dxfId="1759" priority="1791"/>
    <cfRule type="duplicateValues" dxfId="1758" priority="1792" stopIfTrue="1"/>
  </conditionalFormatting>
  <conditionalFormatting sqref="O44">
    <cfRule type="duplicateValues" dxfId="1757" priority="1790" stopIfTrue="1"/>
  </conditionalFormatting>
  <conditionalFormatting sqref="O44">
    <cfRule type="duplicateValues" dxfId="1756" priority="1789" stopIfTrue="1"/>
  </conditionalFormatting>
  <conditionalFormatting sqref="O44">
    <cfRule type="duplicateValues" dxfId="1755" priority="1788" stopIfTrue="1"/>
  </conditionalFormatting>
  <conditionalFormatting sqref="O44">
    <cfRule type="duplicateValues" dxfId="1754" priority="1787" stopIfTrue="1"/>
  </conditionalFormatting>
  <conditionalFormatting sqref="O44">
    <cfRule type="duplicateValues" dxfId="1753" priority="1786" stopIfTrue="1"/>
  </conditionalFormatting>
  <conditionalFormatting sqref="O44">
    <cfRule type="duplicateValues" dxfId="1752" priority="1785" stopIfTrue="1"/>
  </conditionalFormatting>
  <conditionalFormatting sqref="O44">
    <cfRule type="duplicateValues" dxfId="1751" priority="1784" stopIfTrue="1"/>
  </conditionalFormatting>
  <conditionalFormatting sqref="O48">
    <cfRule type="duplicateValues" dxfId="1750" priority="1782"/>
    <cfRule type="duplicateValues" dxfId="1749" priority="1783" stopIfTrue="1"/>
  </conditionalFormatting>
  <conditionalFormatting sqref="O48">
    <cfRule type="duplicateValues" dxfId="1748" priority="1781" stopIfTrue="1"/>
  </conditionalFormatting>
  <conditionalFormatting sqref="O48">
    <cfRule type="duplicateValues" dxfId="1747" priority="1780" stopIfTrue="1"/>
  </conditionalFormatting>
  <conditionalFormatting sqref="O48">
    <cfRule type="duplicateValues" dxfId="1746" priority="1779" stopIfTrue="1"/>
  </conditionalFormatting>
  <conditionalFormatting sqref="O48">
    <cfRule type="duplicateValues" dxfId="1745" priority="1778" stopIfTrue="1"/>
  </conditionalFormatting>
  <conditionalFormatting sqref="O48">
    <cfRule type="duplicateValues" dxfId="1744" priority="1777" stopIfTrue="1"/>
  </conditionalFormatting>
  <conditionalFormatting sqref="O48">
    <cfRule type="duplicateValues" dxfId="1743" priority="1776" stopIfTrue="1"/>
  </conditionalFormatting>
  <conditionalFormatting sqref="O48">
    <cfRule type="duplicateValues" dxfId="1742" priority="1775" stopIfTrue="1"/>
  </conditionalFormatting>
  <conditionalFormatting sqref="O48">
    <cfRule type="duplicateValues" dxfId="1741" priority="1773"/>
    <cfRule type="duplicateValues" dxfId="1740" priority="1774" stopIfTrue="1"/>
  </conditionalFormatting>
  <conditionalFormatting sqref="O48">
    <cfRule type="duplicateValues" dxfId="1739" priority="1772" stopIfTrue="1"/>
  </conditionalFormatting>
  <conditionalFormatting sqref="O48">
    <cfRule type="duplicateValues" dxfId="1738" priority="1771" stopIfTrue="1"/>
  </conditionalFormatting>
  <conditionalFormatting sqref="O48">
    <cfRule type="duplicateValues" dxfId="1737" priority="1770" stopIfTrue="1"/>
  </conditionalFormatting>
  <conditionalFormatting sqref="O48">
    <cfRule type="duplicateValues" dxfId="1736" priority="1769" stopIfTrue="1"/>
  </conditionalFormatting>
  <conditionalFormatting sqref="O48">
    <cfRule type="duplicateValues" dxfId="1735" priority="1768" stopIfTrue="1"/>
  </conditionalFormatting>
  <conditionalFormatting sqref="O48">
    <cfRule type="duplicateValues" dxfId="1734" priority="1767" stopIfTrue="1"/>
  </conditionalFormatting>
  <conditionalFormatting sqref="O48">
    <cfRule type="duplicateValues" dxfId="1733" priority="1766" stopIfTrue="1"/>
  </conditionalFormatting>
  <conditionalFormatting sqref="O52">
    <cfRule type="duplicateValues" dxfId="1732" priority="1764"/>
    <cfRule type="duplicateValues" dxfId="1731" priority="1765" stopIfTrue="1"/>
  </conditionalFormatting>
  <conditionalFormatting sqref="O52">
    <cfRule type="duplicateValues" dxfId="1730" priority="1763" stopIfTrue="1"/>
  </conditionalFormatting>
  <conditionalFormatting sqref="O52">
    <cfRule type="duplicateValues" dxfId="1729" priority="1762" stopIfTrue="1"/>
  </conditionalFormatting>
  <conditionalFormatting sqref="O52">
    <cfRule type="duplicateValues" dxfId="1728" priority="1761" stopIfTrue="1"/>
  </conditionalFormatting>
  <conditionalFormatting sqref="O52">
    <cfRule type="duplicateValues" dxfId="1727" priority="1760" stopIfTrue="1"/>
  </conditionalFormatting>
  <conditionalFormatting sqref="O52">
    <cfRule type="duplicateValues" dxfId="1726" priority="1759" stopIfTrue="1"/>
  </conditionalFormatting>
  <conditionalFormatting sqref="O52">
    <cfRule type="duplicateValues" dxfId="1725" priority="1758" stopIfTrue="1"/>
  </conditionalFormatting>
  <conditionalFormatting sqref="O52">
    <cfRule type="duplicateValues" dxfId="1724" priority="1757" stopIfTrue="1"/>
  </conditionalFormatting>
  <conditionalFormatting sqref="O52">
    <cfRule type="duplicateValues" dxfId="1723" priority="1755"/>
    <cfRule type="duplicateValues" dxfId="1722" priority="1756" stopIfTrue="1"/>
  </conditionalFormatting>
  <conditionalFormatting sqref="O52">
    <cfRule type="duplicateValues" dxfId="1721" priority="1754" stopIfTrue="1"/>
  </conditionalFormatting>
  <conditionalFormatting sqref="O52">
    <cfRule type="duplicateValues" dxfId="1720" priority="1753" stopIfTrue="1"/>
  </conditionalFormatting>
  <conditionalFormatting sqref="O52">
    <cfRule type="duplicateValues" dxfId="1719" priority="1752" stopIfTrue="1"/>
  </conditionalFormatting>
  <conditionalFormatting sqref="O52">
    <cfRule type="duplicateValues" dxfId="1718" priority="1751" stopIfTrue="1"/>
  </conditionalFormatting>
  <conditionalFormatting sqref="O52">
    <cfRule type="duplicateValues" dxfId="1717" priority="1750" stopIfTrue="1"/>
  </conditionalFormatting>
  <conditionalFormatting sqref="O52">
    <cfRule type="duplicateValues" dxfId="1716" priority="1749" stopIfTrue="1"/>
  </conditionalFormatting>
  <conditionalFormatting sqref="O52">
    <cfRule type="duplicateValues" dxfId="1715" priority="1748" stopIfTrue="1"/>
  </conditionalFormatting>
  <conditionalFormatting sqref="O56">
    <cfRule type="duplicateValues" dxfId="1714" priority="1746"/>
    <cfRule type="duplicateValues" dxfId="1713" priority="1747" stopIfTrue="1"/>
  </conditionalFormatting>
  <conditionalFormatting sqref="O56">
    <cfRule type="duplicateValues" dxfId="1712" priority="1745" stopIfTrue="1"/>
  </conditionalFormatting>
  <conditionalFormatting sqref="O56">
    <cfRule type="duplicateValues" dxfId="1711" priority="1744" stopIfTrue="1"/>
  </conditionalFormatting>
  <conditionalFormatting sqref="O56">
    <cfRule type="duplicateValues" dxfId="1710" priority="1743" stopIfTrue="1"/>
  </conditionalFormatting>
  <conditionalFormatting sqref="O56">
    <cfRule type="duplicateValues" dxfId="1709" priority="1742" stopIfTrue="1"/>
  </conditionalFormatting>
  <conditionalFormatting sqref="O56">
    <cfRule type="duplicateValues" dxfId="1708" priority="1741" stopIfTrue="1"/>
  </conditionalFormatting>
  <conditionalFormatting sqref="O56">
    <cfRule type="duplicateValues" dxfId="1707" priority="1740" stopIfTrue="1"/>
  </conditionalFormatting>
  <conditionalFormatting sqref="O56">
    <cfRule type="duplicateValues" dxfId="1706" priority="1739" stopIfTrue="1"/>
  </conditionalFormatting>
  <conditionalFormatting sqref="O56">
    <cfRule type="duplicateValues" dxfId="1705" priority="1737"/>
    <cfRule type="duplicateValues" dxfId="1704" priority="1738" stopIfTrue="1"/>
  </conditionalFormatting>
  <conditionalFormatting sqref="O56">
    <cfRule type="duplicateValues" dxfId="1703" priority="1736" stopIfTrue="1"/>
  </conditionalFormatting>
  <conditionalFormatting sqref="O56">
    <cfRule type="duplicateValues" dxfId="1702" priority="1735" stopIfTrue="1"/>
  </conditionalFormatting>
  <conditionalFormatting sqref="O56">
    <cfRule type="duplicateValues" dxfId="1701" priority="1734" stopIfTrue="1"/>
  </conditionalFormatting>
  <conditionalFormatting sqref="O56">
    <cfRule type="duplicateValues" dxfId="1700" priority="1733" stopIfTrue="1"/>
  </conditionalFormatting>
  <conditionalFormatting sqref="O56">
    <cfRule type="duplicateValues" dxfId="1699" priority="1732" stopIfTrue="1"/>
  </conditionalFormatting>
  <conditionalFormatting sqref="O56">
    <cfRule type="duplicateValues" dxfId="1698" priority="1731" stopIfTrue="1"/>
  </conditionalFormatting>
  <conditionalFormatting sqref="O56">
    <cfRule type="duplicateValues" dxfId="1697" priority="1730" stopIfTrue="1"/>
  </conditionalFormatting>
  <conditionalFormatting sqref="O60">
    <cfRule type="duplicateValues" dxfId="1696" priority="1728"/>
    <cfRule type="duplicateValues" dxfId="1695" priority="1729" stopIfTrue="1"/>
  </conditionalFormatting>
  <conditionalFormatting sqref="O60">
    <cfRule type="duplicateValues" dxfId="1694" priority="1727" stopIfTrue="1"/>
  </conditionalFormatting>
  <conditionalFormatting sqref="O60">
    <cfRule type="duplicateValues" dxfId="1693" priority="1726" stopIfTrue="1"/>
  </conditionalFormatting>
  <conditionalFormatting sqref="O60">
    <cfRule type="duplicateValues" dxfId="1692" priority="1725" stopIfTrue="1"/>
  </conditionalFormatting>
  <conditionalFormatting sqref="O60">
    <cfRule type="duplicateValues" dxfId="1691" priority="1724" stopIfTrue="1"/>
  </conditionalFormatting>
  <conditionalFormatting sqref="O60">
    <cfRule type="duplicateValues" dxfId="1690" priority="1723" stopIfTrue="1"/>
  </conditionalFormatting>
  <conditionalFormatting sqref="O60">
    <cfRule type="duplicateValues" dxfId="1689" priority="1722" stopIfTrue="1"/>
  </conditionalFormatting>
  <conditionalFormatting sqref="O60">
    <cfRule type="duplicateValues" dxfId="1688" priority="1721" stopIfTrue="1"/>
  </conditionalFormatting>
  <conditionalFormatting sqref="O60">
    <cfRule type="duplicateValues" dxfId="1687" priority="1719"/>
    <cfRule type="duplicateValues" dxfId="1686" priority="1720" stopIfTrue="1"/>
  </conditionalFormatting>
  <conditionalFormatting sqref="O60">
    <cfRule type="duplicateValues" dxfId="1685" priority="1718" stopIfTrue="1"/>
  </conditionalFormatting>
  <conditionalFormatting sqref="O60">
    <cfRule type="duplicateValues" dxfId="1684" priority="1717" stopIfTrue="1"/>
  </conditionalFormatting>
  <conditionalFormatting sqref="O60">
    <cfRule type="duplicateValues" dxfId="1683" priority="1716" stopIfTrue="1"/>
  </conditionalFormatting>
  <conditionalFormatting sqref="O60">
    <cfRule type="duplicateValues" dxfId="1682" priority="1715" stopIfTrue="1"/>
  </conditionalFormatting>
  <conditionalFormatting sqref="O60">
    <cfRule type="duplicateValues" dxfId="1681" priority="1714" stopIfTrue="1"/>
  </conditionalFormatting>
  <conditionalFormatting sqref="O60">
    <cfRule type="duplicateValues" dxfId="1680" priority="1713" stopIfTrue="1"/>
  </conditionalFormatting>
  <conditionalFormatting sqref="O60">
    <cfRule type="duplicateValues" dxfId="1679" priority="1712" stopIfTrue="1"/>
  </conditionalFormatting>
  <conditionalFormatting sqref="O64">
    <cfRule type="duplicateValues" dxfId="1678" priority="1710"/>
    <cfRule type="duplicateValues" dxfId="1677" priority="1711" stopIfTrue="1"/>
  </conditionalFormatting>
  <conditionalFormatting sqref="O64">
    <cfRule type="duplicateValues" dxfId="1676" priority="1709" stopIfTrue="1"/>
  </conditionalFormatting>
  <conditionalFormatting sqref="O64">
    <cfRule type="duplicateValues" dxfId="1675" priority="1708" stopIfTrue="1"/>
  </conditionalFormatting>
  <conditionalFormatting sqref="O64">
    <cfRule type="duplicateValues" dxfId="1674" priority="1707" stopIfTrue="1"/>
  </conditionalFormatting>
  <conditionalFormatting sqref="O64">
    <cfRule type="duplicateValues" dxfId="1673" priority="1706" stopIfTrue="1"/>
  </conditionalFormatting>
  <conditionalFormatting sqref="O64">
    <cfRule type="duplicateValues" dxfId="1672" priority="1705" stopIfTrue="1"/>
  </conditionalFormatting>
  <conditionalFormatting sqref="O64">
    <cfRule type="duplicateValues" dxfId="1671" priority="1704" stopIfTrue="1"/>
  </conditionalFormatting>
  <conditionalFormatting sqref="O64">
    <cfRule type="duplicateValues" dxfId="1670" priority="1703" stopIfTrue="1"/>
  </conditionalFormatting>
  <conditionalFormatting sqref="O64">
    <cfRule type="duplicateValues" dxfId="1669" priority="1701"/>
    <cfRule type="duplicateValues" dxfId="1668" priority="1702" stopIfTrue="1"/>
  </conditionalFormatting>
  <conditionalFormatting sqref="O64">
    <cfRule type="duplicateValues" dxfId="1667" priority="1700" stopIfTrue="1"/>
  </conditionalFormatting>
  <conditionalFormatting sqref="O64">
    <cfRule type="duplicateValues" dxfId="1666" priority="1699" stopIfTrue="1"/>
  </conditionalFormatting>
  <conditionalFormatting sqref="O64">
    <cfRule type="duplicateValues" dxfId="1665" priority="1698" stopIfTrue="1"/>
  </conditionalFormatting>
  <conditionalFormatting sqref="O64">
    <cfRule type="duplicateValues" dxfId="1664" priority="1697" stopIfTrue="1"/>
  </conditionalFormatting>
  <conditionalFormatting sqref="O64">
    <cfRule type="duplicateValues" dxfId="1663" priority="1696" stopIfTrue="1"/>
  </conditionalFormatting>
  <conditionalFormatting sqref="O64">
    <cfRule type="duplicateValues" dxfId="1662" priority="1695" stopIfTrue="1"/>
  </conditionalFormatting>
  <conditionalFormatting sqref="O64">
    <cfRule type="duplicateValues" dxfId="1661" priority="1694" stopIfTrue="1"/>
  </conditionalFormatting>
  <conditionalFormatting sqref="O68">
    <cfRule type="duplicateValues" dxfId="1660" priority="1692"/>
    <cfRule type="duplicateValues" dxfId="1659" priority="1693" stopIfTrue="1"/>
  </conditionalFormatting>
  <conditionalFormatting sqref="O68">
    <cfRule type="duplicateValues" dxfId="1658" priority="1691" stopIfTrue="1"/>
  </conditionalFormatting>
  <conditionalFormatting sqref="O68">
    <cfRule type="duplicateValues" dxfId="1657" priority="1690" stopIfTrue="1"/>
  </conditionalFormatting>
  <conditionalFormatting sqref="O68">
    <cfRule type="duplicateValues" dxfId="1656" priority="1689" stopIfTrue="1"/>
  </conditionalFormatting>
  <conditionalFormatting sqref="O68">
    <cfRule type="duplicateValues" dxfId="1655" priority="1688" stopIfTrue="1"/>
  </conditionalFormatting>
  <conditionalFormatting sqref="O68">
    <cfRule type="duplicateValues" dxfId="1654" priority="1687" stopIfTrue="1"/>
  </conditionalFormatting>
  <conditionalFormatting sqref="O68">
    <cfRule type="duplicateValues" dxfId="1653" priority="1686" stopIfTrue="1"/>
  </conditionalFormatting>
  <conditionalFormatting sqref="O68">
    <cfRule type="duplicateValues" dxfId="1652" priority="1685" stopIfTrue="1"/>
  </conditionalFormatting>
  <conditionalFormatting sqref="O68">
    <cfRule type="duplicateValues" dxfId="1651" priority="1683"/>
    <cfRule type="duplicateValues" dxfId="1650" priority="1684" stopIfTrue="1"/>
  </conditionalFormatting>
  <conditionalFormatting sqref="O68">
    <cfRule type="duplicateValues" dxfId="1649" priority="1682" stopIfTrue="1"/>
  </conditionalFormatting>
  <conditionalFormatting sqref="O68">
    <cfRule type="duplicateValues" dxfId="1648" priority="1681" stopIfTrue="1"/>
  </conditionalFormatting>
  <conditionalFormatting sqref="O68">
    <cfRule type="duplicateValues" dxfId="1647" priority="1680" stopIfTrue="1"/>
  </conditionalFormatting>
  <conditionalFormatting sqref="O68">
    <cfRule type="duplicateValues" dxfId="1646" priority="1679" stopIfTrue="1"/>
  </conditionalFormatting>
  <conditionalFormatting sqref="O68">
    <cfRule type="duplicateValues" dxfId="1645" priority="1678" stopIfTrue="1"/>
  </conditionalFormatting>
  <conditionalFormatting sqref="O68">
    <cfRule type="duplicateValues" dxfId="1644" priority="1677" stopIfTrue="1"/>
  </conditionalFormatting>
  <conditionalFormatting sqref="O68">
    <cfRule type="duplicateValues" dxfId="1643" priority="1676" stopIfTrue="1"/>
  </conditionalFormatting>
  <conditionalFormatting sqref="O72">
    <cfRule type="duplicateValues" dxfId="1642" priority="1674"/>
    <cfRule type="duplicateValues" dxfId="1641" priority="1675" stopIfTrue="1"/>
  </conditionalFormatting>
  <conditionalFormatting sqref="O72">
    <cfRule type="duplicateValues" dxfId="1640" priority="1673" stopIfTrue="1"/>
  </conditionalFormatting>
  <conditionalFormatting sqref="O72">
    <cfRule type="duplicateValues" dxfId="1639" priority="1672" stopIfTrue="1"/>
  </conditionalFormatting>
  <conditionalFormatting sqref="O72">
    <cfRule type="duplicateValues" dxfId="1638" priority="1671" stopIfTrue="1"/>
  </conditionalFormatting>
  <conditionalFormatting sqref="O72">
    <cfRule type="duplicateValues" dxfId="1637" priority="1670" stopIfTrue="1"/>
  </conditionalFormatting>
  <conditionalFormatting sqref="O72">
    <cfRule type="duplicateValues" dxfId="1636" priority="1669" stopIfTrue="1"/>
  </conditionalFormatting>
  <conditionalFormatting sqref="O72">
    <cfRule type="duplicateValues" dxfId="1635" priority="1668" stopIfTrue="1"/>
  </conditionalFormatting>
  <conditionalFormatting sqref="O72">
    <cfRule type="duplicateValues" dxfId="1634" priority="1667" stopIfTrue="1"/>
  </conditionalFormatting>
  <conditionalFormatting sqref="O72">
    <cfRule type="duplicateValues" dxfId="1633" priority="1665"/>
    <cfRule type="duplicateValues" dxfId="1632" priority="1666" stopIfTrue="1"/>
  </conditionalFormatting>
  <conditionalFormatting sqref="O72">
    <cfRule type="duplicateValues" dxfId="1631" priority="1664" stopIfTrue="1"/>
  </conditionalFormatting>
  <conditionalFormatting sqref="O72">
    <cfRule type="duplicateValues" dxfId="1630" priority="1663" stopIfTrue="1"/>
  </conditionalFormatting>
  <conditionalFormatting sqref="O72">
    <cfRule type="duplicateValues" dxfId="1629" priority="1662" stopIfTrue="1"/>
  </conditionalFormatting>
  <conditionalFormatting sqref="O72">
    <cfRule type="duplicateValues" dxfId="1628" priority="1661" stopIfTrue="1"/>
  </conditionalFormatting>
  <conditionalFormatting sqref="O72">
    <cfRule type="duplicateValues" dxfId="1627" priority="1660" stopIfTrue="1"/>
  </conditionalFormatting>
  <conditionalFormatting sqref="O72">
    <cfRule type="duplicateValues" dxfId="1626" priority="1659" stopIfTrue="1"/>
  </conditionalFormatting>
  <conditionalFormatting sqref="O72">
    <cfRule type="duplicateValues" dxfId="1625" priority="1658" stopIfTrue="1"/>
  </conditionalFormatting>
  <conditionalFormatting sqref="O76">
    <cfRule type="duplicateValues" dxfId="1624" priority="1656"/>
    <cfRule type="duplicateValues" dxfId="1623" priority="1657" stopIfTrue="1"/>
  </conditionalFormatting>
  <conditionalFormatting sqref="O76">
    <cfRule type="duplicateValues" dxfId="1622" priority="1655" stopIfTrue="1"/>
  </conditionalFormatting>
  <conditionalFormatting sqref="O76">
    <cfRule type="duplicateValues" dxfId="1621" priority="1654" stopIfTrue="1"/>
  </conditionalFormatting>
  <conditionalFormatting sqref="O76">
    <cfRule type="duplicateValues" dxfId="1620" priority="1653" stopIfTrue="1"/>
  </conditionalFormatting>
  <conditionalFormatting sqref="O76">
    <cfRule type="duplicateValues" dxfId="1619" priority="1652" stopIfTrue="1"/>
  </conditionalFormatting>
  <conditionalFormatting sqref="O76">
    <cfRule type="duplicateValues" dxfId="1618" priority="1651" stopIfTrue="1"/>
  </conditionalFormatting>
  <conditionalFormatting sqref="O76">
    <cfRule type="duplicateValues" dxfId="1617" priority="1650" stopIfTrue="1"/>
  </conditionalFormatting>
  <conditionalFormatting sqref="O76">
    <cfRule type="duplicateValues" dxfId="1616" priority="1649" stopIfTrue="1"/>
  </conditionalFormatting>
  <conditionalFormatting sqref="O76">
    <cfRule type="duplicateValues" dxfId="1615" priority="1647"/>
    <cfRule type="duplicateValues" dxfId="1614" priority="1648" stopIfTrue="1"/>
  </conditionalFormatting>
  <conditionalFormatting sqref="O76">
    <cfRule type="duplicateValues" dxfId="1613" priority="1646" stopIfTrue="1"/>
  </conditionalFormatting>
  <conditionalFormatting sqref="O76">
    <cfRule type="duplicateValues" dxfId="1612" priority="1645" stopIfTrue="1"/>
  </conditionalFormatting>
  <conditionalFormatting sqref="O76">
    <cfRule type="duplicateValues" dxfId="1611" priority="1644" stopIfTrue="1"/>
  </conditionalFormatting>
  <conditionalFormatting sqref="O76">
    <cfRule type="duplicateValues" dxfId="1610" priority="1643" stopIfTrue="1"/>
  </conditionalFormatting>
  <conditionalFormatting sqref="O76">
    <cfRule type="duplicateValues" dxfId="1609" priority="1642" stopIfTrue="1"/>
  </conditionalFormatting>
  <conditionalFormatting sqref="O76">
    <cfRule type="duplicateValues" dxfId="1608" priority="1641" stopIfTrue="1"/>
  </conditionalFormatting>
  <conditionalFormatting sqref="O76">
    <cfRule type="duplicateValues" dxfId="1607" priority="1640" stopIfTrue="1"/>
  </conditionalFormatting>
  <conditionalFormatting sqref="O80">
    <cfRule type="duplicateValues" dxfId="1606" priority="1638"/>
    <cfRule type="duplicateValues" dxfId="1605" priority="1639" stopIfTrue="1"/>
  </conditionalFormatting>
  <conditionalFormatting sqref="O80">
    <cfRule type="duplicateValues" dxfId="1604" priority="1637" stopIfTrue="1"/>
  </conditionalFormatting>
  <conditionalFormatting sqref="O80">
    <cfRule type="duplicateValues" dxfId="1603" priority="1636" stopIfTrue="1"/>
  </conditionalFormatting>
  <conditionalFormatting sqref="O80">
    <cfRule type="duplicateValues" dxfId="1602" priority="1635" stopIfTrue="1"/>
  </conditionalFormatting>
  <conditionalFormatting sqref="O80">
    <cfRule type="duplicateValues" dxfId="1601" priority="1634" stopIfTrue="1"/>
  </conditionalFormatting>
  <conditionalFormatting sqref="O80">
    <cfRule type="duplicateValues" dxfId="1600" priority="1633" stopIfTrue="1"/>
  </conditionalFormatting>
  <conditionalFormatting sqref="O80">
    <cfRule type="duplicateValues" dxfId="1599" priority="1632" stopIfTrue="1"/>
  </conditionalFormatting>
  <conditionalFormatting sqref="O80">
    <cfRule type="duplicateValues" dxfId="1598" priority="1631" stopIfTrue="1"/>
  </conditionalFormatting>
  <conditionalFormatting sqref="O80">
    <cfRule type="duplicateValues" dxfId="1597" priority="1629"/>
    <cfRule type="duplicateValues" dxfId="1596" priority="1630" stopIfTrue="1"/>
  </conditionalFormatting>
  <conditionalFormatting sqref="O80">
    <cfRule type="duplicateValues" dxfId="1595" priority="1628" stopIfTrue="1"/>
  </conditionalFormatting>
  <conditionalFormatting sqref="O80">
    <cfRule type="duplicateValues" dxfId="1594" priority="1627" stopIfTrue="1"/>
  </conditionalFormatting>
  <conditionalFormatting sqref="O80">
    <cfRule type="duplicateValues" dxfId="1593" priority="1626" stopIfTrue="1"/>
  </conditionalFormatting>
  <conditionalFormatting sqref="O80">
    <cfRule type="duplicateValues" dxfId="1592" priority="1625" stopIfTrue="1"/>
  </conditionalFormatting>
  <conditionalFormatting sqref="O80">
    <cfRule type="duplicateValues" dxfId="1591" priority="1624" stopIfTrue="1"/>
  </conditionalFormatting>
  <conditionalFormatting sqref="O80">
    <cfRule type="duplicateValues" dxfId="1590" priority="1623" stopIfTrue="1"/>
  </conditionalFormatting>
  <conditionalFormatting sqref="O80">
    <cfRule type="duplicateValues" dxfId="1589" priority="1622" stopIfTrue="1"/>
  </conditionalFormatting>
  <conditionalFormatting sqref="O84">
    <cfRule type="duplicateValues" dxfId="1588" priority="1620"/>
    <cfRule type="duplicateValues" dxfId="1587" priority="1621" stopIfTrue="1"/>
  </conditionalFormatting>
  <conditionalFormatting sqref="O84">
    <cfRule type="duplicateValues" dxfId="1586" priority="1619" stopIfTrue="1"/>
  </conditionalFormatting>
  <conditionalFormatting sqref="O84">
    <cfRule type="duplicateValues" dxfId="1585" priority="1618" stopIfTrue="1"/>
  </conditionalFormatting>
  <conditionalFormatting sqref="O84">
    <cfRule type="duplicateValues" dxfId="1584" priority="1617" stopIfTrue="1"/>
  </conditionalFormatting>
  <conditionalFormatting sqref="O84">
    <cfRule type="duplicateValues" dxfId="1583" priority="1616" stopIfTrue="1"/>
  </conditionalFormatting>
  <conditionalFormatting sqref="O84">
    <cfRule type="duplicateValues" dxfId="1582" priority="1615" stopIfTrue="1"/>
  </conditionalFormatting>
  <conditionalFormatting sqref="O84">
    <cfRule type="duplicateValues" dxfId="1581" priority="1614" stopIfTrue="1"/>
  </conditionalFormatting>
  <conditionalFormatting sqref="O84">
    <cfRule type="duplicateValues" dxfId="1580" priority="1613" stopIfTrue="1"/>
  </conditionalFormatting>
  <conditionalFormatting sqref="O84">
    <cfRule type="duplicateValues" dxfId="1579" priority="1611"/>
    <cfRule type="duplicateValues" dxfId="1578" priority="1612" stopIfTrue="1"/>
  </conditionalFormatting>
  <conditionalFormatting sqref="O84">
    <cfRule type="duplicateValues" dxfId="1577" priority="1610" stopIfTrue="1"/>
  </conditionalFormatting>
  <conditionalFormatting sqref="O84">
    <cfRule type="duplicateValues" dxfId="1576" priority="1609" stopIfTrue="1"/>
  </conditionalFormatting>
  <conditionalFormatting sqref="O84">
    <cfRule type="duplicateValues" dxfId="1575" priority="1608" stopIfTrue="1"/>
  </conditionalFormatting>
  <conditionalFormatting sqref="O84">
    <cfRule type="duplicateValues" dxfId="1574" priority="1607" stopIfTrue="1"/>
  </conditionalFormatting>
  <conditionalFormatting sqref="O84">
    <cfRule type="duplicateValues" dxfId="1573" priority="1606" stopIfTrue="1"/>
  </conditionalFormatting>
  <conditionalFormatting sqref="O84">
    <cfRule type="duplicateValues" dxfId="1572" priority="1605" stopIfTrue="1"/>
  </conditionalFormatting>
  <conditionalFormatting sqref="O84">
    <cfRule type="duplicateValues" dxfId="1571" priority="1604" stopIfTrue="1"/>
  </conditionalFormatting>
  <conditionalFormatting sqref="O88">
    <cfRule type="duplicateValues" dxfId="1570" priority="1602"/>
    <cfRule type="duplicateValues" dxfId="1569" priority="1603" stopIfTrue="1"/>
  </conditionalFormatting>
  <conditionalFormatting sqref="O88">
    <cfRule type="duplicateValues" dxfId="1568" priority="1601" stopIfTrue="1"/>
  </conditionalFormatting>
  <conditionalFormatting sqref="O88">
    <cfRule type="duplicateValues" dxfId="1567" priority="1600" stopIfTrue="1"/>
  </conditionalFormatting>
  <conditionalFormatting sqref="O88">
    <cfRule type="duplicateValues" dxfId="1566" priority="1599" stopIfTrue="1"/>
  </conditionalFormatting>
  <conditionalFormatting sqref="O88">
    <cfRule type="duplicateValues" dxfId="1565" priority="1598" stopIfTrue="1"/>
  </conditionalFormatting>
  <conditionalFormatting sqref="O88">
    <cfRule type="duplicateValues" dxfId="1564" priority="1597" stopIfTrue="1"/>
  </conditionalFormatting>
  <conditionalFormatting sqref="O88">
    <cfRule type="duplicateValues" dxfId="1563" priority="1596" stopIfTrue="1"/>
  </conditionalFormatting>
  <conditionalFormatting sqref="O88">
    <cfRule type="duplicateValues" dxfId="1562" priority="1595" stopIfTrue="1"/>
  </conditionalFormatting>
  <conditionalFormatting sqref="O88">
    <cfRule type="duplicateValues" dxfId="1561" priority="1593"/>
    <cfRule type="duplicateValues" dxfId="1560" priority="1594" stopIfTrue="1"/>
  </conditionalFormatting>
  <conditionalFormatting sqref="O88">
    <cfRule type="duplicateValues" dxfId="1559" priority="1592" stopIfTrue="1"/>
  </conditionalFormatting>
  <conditionalFormatting sqref="O88">
    <cfRule type="duplicateValues" dxfId="1558" priority="1591" stopIfTrue="1"/>
  </conditionalFormatting>
  <conditionalFormatting sqref="O88">
    <cfRule type="duplicateValues" dxfId="1557" priority="1590" stopIfTrue="1"/>
  </conditionalFormatting>
  <conditionalFormatting sqref="O88">
    <cfRule type="duplicateValues" dxfId="1556" priority="1589" stopIfTrue="1"/>
  </conditionalFormatting>
  <conditionalFormatting sqref="O88">
    <cfRule type="duplicateValues" dxfId="1555" priority="1588" stopIfTrue="1"/>
  </conditionalFormatting>
  <conditionalFormatting sqref="O88">
    <cfRule type="duplicateValues" dxfId="1554" priority="1587" stopIfTrue="1"/>
  </conditionalFormatting>
  <conditionalFormatting sqref="O88">
    <cfRule type="duplicateValues" dxfId="1553" priority="1586" stopIfTrue="1"/>
  </conditionalFormatting>
  <conditionalFormatting sqref="O92">
    <cfRule type="duplicateValues" dxfId="1552" priority="1584"/>
    <cfRule type="duplicateValues" dxfId="1551" priority="1585" stopIfTrue="1"/>
  </conditionalFormatting>
  <conditionalFormatting sqref="O92">
    <cfRule type="duplicateValues" dxfId="1550" priority="1583" stopIfTrue="1"/>
  </conditionalFormatting>
  <conditionalFormatting sqref="O92">
    <cfRule type="duplicateValues" dxfId="1549" priority="1582" stopIfTrue="1"/>
  </conditionalFormatting>
  <conditionalFormatting sqref="O92">
    <cfRule type="duplicateValues" dxfId="1548" priority="1581" stopIfTrue="1"/>
  </conditionalFormatting>
  <conditionalFormatting sqref="O92">
    <cfRule type="duplicateValues" dxfId="1547" priority="1580" stopIfTrue="1"/>
  </conditionalFormatting>
  <conditionalFormatting sqref="O92">
    <cfRule type="duplicateValues" dxfId="1546" priority="1579" stopIfTrue="1"/>
  </conditionalFormatting>
  <conditionalFormatting sqref="O92">
    <cfRule type="duplicateValues" dxfId="1545" priority="1578" stopIfTrue="1"/>
  </conditionalFormatting>
  <conditionalFormatting sqref="O92">
    <cfRule type="duplicateValues" dxfId="1544" priority="1577" stopIfTrue="1"/>
  </conditionalFormatting>
  <conditionalFormatting sqref="O92">
    <cfRule type="duplicateValues" dxfId="1543" priority="1575"/>
    <cfRule type="duplicateValues" dxfId="1542" priority="1576" stopIfTrue="1"/>
  </conditionalFormatting>
  <conditionalFormatting sqref="O92">
    <cfRule type="duplicateValues" dxfId="1541" priority="1574" stopIfTrue="1"/>
  </conditionalFormatting>
  <conditionalFormatting sqref="O92">
    <cfRule type="duplicateValues" dxfId="1540" priority="1573" stopIfTrue="1"/>
  </conditionalFormatting>
  <conditionalFormatting sqref="O92">
    <cfRule type="duplicateValues" dxfId="1539" priority="1572" stopIfTrue="1"/>
  </conditionalFormatting>
  <conditionalFormatting sqref="O92">
    <cfRule type="duplicateValues" dxfId="1538" priority="1571" stopIfTrue="1"/>
  </conditionalFormatting>
  <conditionalFormatting sqref="O92">
    <cfRule type="duplicateValues" dxfId="1537" priority="1570" stopIfTrue="1"/>
  </conditionalFormatting>
  <conditionalFormatting sqref="O92">
    <cfRule type="duplicateValues" dxfId="1536" priority="1569" stopIfTrue="1"/>
  </conditionalFormatting>
  <conditionalFormatting sqref="O92">
    <cfRule type="duplicateValues" dxfId="1535" priority="1568" stopIfTrue="1"/>
  </conditionalFormatting>
  <conditionalFormatting sqref="O96">
    <cfRule type="duplicateValues" dxfId="1534" priority="1566"/>
    <cfRule type="duplicateValues" dxfId="1533" priority="1567" stopIfTrue="1"/>
  </conditionalFormatting>
  <conditionalFormatting sqref="O96">
    <cfRule type="duplicateValues" dxfId="1532" priority="1565" stopIfTrue="1"/>
  </conditionalFormatting>
  <conditionalFormatting sqref="O96">
    <cfRule type="duplicateValues" dxfId="1531" priority="1564" stopIfTrue="1"/>
  </conditionalFormatting>
  <conditionalFormatting sqref="O96">
    <cfRule type="duplicateValues" dxfId="1530" priority="1563" stopIfTrue="1"/>
  </conditionalFormatting>
  <conditionalFormatting sqref="O96">
    <cfRule type="duplicateValues" dxfId="1529" priority="1562" stopIfTrue="1"/>
  </conditionalFormatting>
  <conditionalFormatting sqref="O96">
    <cfRule type="duplicateValues" dxfId="1528" priority="1561" stopIfTrue="1"/>
  </conditionalFormatting>
  <conditionalFormatting sqref="O96">
    <cfRule type="duplicateValues" dxfId="1527" priority="1560" stopIfTrue="1"/>
  </conditionalFormatting>
  <conditionalFormatting sqref="O96">
    <cfRule type="duplicateValues" dxfId="1526" priority="1559" stopIfTrue="1"/>
  </conditionalFormatting>
  <conditionalFormatting sqref="O96">
    <cfRule type="duplicateValues" dxfId="1525" priority="1557"/>
    <cfRule type="duplicateValues" dxfId="1524" priority="1558" stopIfTrue="1"/>
  </conditionalFormatting>
  <conditionalFormatting sqref="O96">
    <cfRule type="duplicateValues" dxfId="1523" priority="1556" stopIfTrue="1"/>
  </conditionalFormatting>
  <conditionalFormatting sqref="O96">
    <cfRule type="duplicateValues" dxfId="1522" priority="1555" stopIfTrue="1"/>
  </conditionalFormatting>
  <conditionalFormatting sqref="O96">
    <cfRule type="duplicateValues" dxfId="1521" priority="1554" stopIfTrue="1"/>
  </conditionalFormatting>
  <conditionalFormatting sqref="O96">
    <cfRule type="duplicateValues" dxfId="1520" priority="1553" stopIfTrue="1"/>
  </conditionalFormatting>
  <conditionalFormatting sqref="O96">
    <cfRule type="duplicateValues" dxfId="1519" priority="1552" stopIfTrue="1"/>
  </conditionalFormatting>
  <conditionalFormatting sqref="O96">
    <cfRule type="duplicateValues" dxfId="1518" priority="1551" stopIfTrue="1"/>
  </conditionalFormatting>
  <conditionalFormatting sqref="O96">
    <cfRule type="duplicateValues" dxfId="1517" priority="1550" stopIfTrue="1"/>
  </conditionalFormatting>
  <conditionalFormatting sqref="O100">
    <cfRule type="duplicateValues" dxfId="1516" priority="1548"/>
    <cfRule type="duplicateValues" dxfId="1515" priority="1549" stopIfTrue="1"/>
  </conditionalFormatting>
  <conditionalFormatting sqref="O100">
    <cfRule type="duplicateValues" dxfId="1514" priority="1547" stopIfTrue="1"/>
  </conditionalFormatting>
  <conditionalFormatting sqref="O100">
    <cfRule type="duplicateValues" dxfId="1513" priority="1546" stopIfTrue="1"/>
  </conditionalFormatting>
  <conditionalFormatting sqref="O100">
    <cfRule type="duplicateValues" dxfId="1512" priority="1545" stopIfTrue="1"/>
  </conditionalFormatting>
  <conditionalFormatting sqref="O100">
    <cfRule type="duplicateValues" dxfId="1511" priority="1544" stopIfTrue="1"/>
  </conditionalFormatting>
  <conditionalFormatting sqref="O100">
    <cfRule type="duplicateValues" dxfId="1510" priority="1543" stopIfTrue="1"/>
  </conditionalFormatting>
  <conditionalFormatting sqref="O100">
    <cfRule type="duplicateValues" dxfId="1509" priority="1542" stopIfTrue="1"/>
  </conditionalFormatting>
  <conditionalFormatting sqref="O100">
    <cfRule type="duplicateValues" dxfId="1508" priority="1541" stopIfTrue="1"/>
  </conditionalFormatting>
  <conditionalFormatting sqref="O100">
    <cfRule type="duplicateValues" dxfId="1507" priority="1539"/>
    <cfRule type="duplicateValues" dxfId="1506" priority="1540" stopIfTrue="1"/>
  </conditionalFormatting>
  <conditionalFormatting sqref="O100">
    <cfRule type="duplicateValues" dxfId="1505" priority="1538" stopIfTrue="1"/>
  </conditionalFormatting>
  <conditionalFormatting sqref="O100">
    <cfRule type="duplicateValues" dxfId="1504" priority="1537" stopIfTrue="1"/>
  </conditionalFormatting>
  <conditionalFormatting sqref="O100">
    <cfRule type="duplicateValues" dxfId="1503" priority="1536" stopIfTrue="1"/>
  </conditionalFormatting>
  <conditionalFormatting sqref="O100">
    <cfRule type="duplicateValues" dxfId="1502" priority="1535" stopIfTrue="1"/>
  </conditionalFormatting>
  <conditionalFormatting sqref="O100">
    <cfRule type="duplicateValues" dxfId="1501" priority="1534" stopIfTrue="1"/>
  </conditionalFormatting>
  <conditionalFormatting sqref="O100">
    <cfRule type="duplicateValues" dxfId="1500" priority="1533" stopIfTrue="1"/>
  </conditionalFormatting>
  <conditionalFormatting sqref="O100">
    <cfRule type="duplicateValues" dxfId="1499" priority="1532" stopIfTrue="1"/>
  </conditionalFormatting>
  <conditionalFormatting sqref="O124 O120 O116 O112 O108 O104">
    <cfRule type="duplicateValues" dxfId="1498" priority="1530"/>
    <cfRule type="duplicateValues" dxfId="1497" priority="1531" stopIfTrue="1"/>
  </conditionalFormatting>
  <conditionalFormatting sqref="O124 O120 O116 O112 O108 O104">
    <cfRule type="duplicateValues" dxfId="1496" priority="1529" stopIfTrue="1"/>
  </conditionalFormatting>
  <conditionalFormatting sqref="O104">
    <cfRule type="duplicateValues" dxfId="1495" priority="1528" stopIfTrue="1"/>
  </conditionalFormatting>
  <conditionalFormatting sqref="O104">
    <cfRule type="duplicateValues" dxfId="1494" priority="1527" stopIfTrue="1"/>
  </conditionalFormatting>
  <conditionalFormatting sqref="O104">
    <cfRule type="duplicateValues" dxfId="1493" priority="1526" stopIfTrue="1"/>
  </conditionalFormatting>
  <conditionalFormatting sqref="O104">
    <cfRule type="duplicateValues" dxfId="1492" priority="1525" stopIfTrue="1"/>
  </conditionalFormatting>
  <conditionalFormatting sqref="O104">
    <cfRule type="duplicateValues" dxfId="1491" priority="1524" stopIfTrue="1"/>
  </conditionalFormatting>
  <conditionalFormatting sqref="O124 O120 O116 O112 O108 O104">
    <cfRule type="duplicateValues" dxfId="1490" priority="1523" stopIfTrue="1"/>
  </conditionalFormatting>
  <conditionalFormatting sqref="O104">
    <cfRule type="duplicateValues" dxfId="1489" priority="1521"/>
    <cfRule type="duplicateValues" dxfId="1488" priority="1522" stopIfTrue="1"/>
  </conditionalFormatting>
  <conditionalFormatting sqref="O104">
    <cfRule type="duplicateValues" dxfId="1487" priority="1520" stopIfTrue="1"/>
  </conditionalFormatting>
  <conditionalFormatting sqref="O104">
    <cfRule type="duplicateValues" dxfId="1486" priority="1519" stopIfTrue="1"/>
  </conditionalFormatting>
  <conditionalFormatting sqref="O104">
    <cfRule type="duplicateValues" dxfId="1485" priority="1518" stopIfTrue="1"/>
  </conditionalFormatting>
  <conditionalFormatting sqref="O104">
    <cfRule type="duplicateValues" dxfId="1484" priority="1517" stopIfTrue="1"/>
  </conditionalFormatting>
  <conditionalFormatting sqref="O104">
    <cfRule type="duplicateValues" dxfId="1483" priority="1516" stopIfTrue="1"/>
  </conditionalFormatting>
  <conditionalFormatting sqref="O104">
    <cfRule type="duplicateValues" dxfId="1482" priority="1515" stopIfTrue="1"/>
  </conditionalFormatting>
  <conditionalFormatting sqref="O104">
    <cfRule type="duplicateValues" dxfId="1481" priority="1514" stopIfTrue="1"/>
  </conditionalFormatting>
  <conditionalFormatting sqref="O6:O125">
    <cfRule type="duplicateValues" dxfId="1480" priority="3907" stopIfTrue="1"/>
  </conditionalFormatting>
  <conditionalFormatting sqref="B126:B129">
    <cfRule type="cellIs" dxfId="1479" priority="1513" operator="greaterThan">
      <formula>1000</formula>
    </cfRule>
  </conditionalFormatting>
  <conditionalFormatting sqref="B128">
    <cfRule type="cellIs" dxfId="1478" priority="1512" operator="greaterThan">
      <formula>1000</formula>
    </cfRule>
  </conditionalFormatting>
  <conditionalFormatting sqref="B128">
    <cfRule type="cellIs" dxfId="1477" priority="1511" operator="greaterThan">
      <formula>1000</formula>
    </cfRule>
  </conditionalFormatting>
  <conditionalFormatting sqref="B128">
    <cfRule type="cellIs" dxfId="1476" priority="1510" operator="greaterThan">
      <formula>1000</formula>
    </cfRule>
  </conditionalFormatting>
  <conditionalFormatting sqref="B128">
    <cfRule type="cellIs" dxfId="1475" priority="1509" operator="greaterThan">
      <formula>1000</formula>
    </cfRule>
  </conditionalFormatting>
  <conditionalFormatting sqref="B128">
    <cfRule type="cellIs" dxfId="1474" priority="1508" operator="greaterThan">
      <formula>1000</formula>
    </cfRule>
  </conditionalFormatting>
  <conditionalFormatting sqref="B128">
    <cfRule type="cellIs" dxfId="1473" priority="1507" operator="greaterThan">
      <formula>1000</formula>
    </cfRule>
  </conditionalFormatting>
  <conditionalFormatting sqref="B128">
    <cfRule type="cellIs" dxfId="1472" priority="1506" operator="greaterThan">
      <formula>1000</formula>
    </cfRule>
  </conditionalFormatting>
  <conditionalFormatting sqref="A128">
    <cfRule type="cellIs" dxfId="1471" priority="1505" operator="greaterThan">
      <formula>1000</formula>
    </cfRule>
  </conditionalFormatting>
  <conditionalFormatting sqref="A128">
    <cfRule type="cellIs" dxfId="1470" priority="1504" operator="greaterThan">
      <formula>1000</formula>
    </cfRule>
  </conditionalFormatting>
  <conditionalFormatting sqref="A128">
    <cfRule type="cellIs" dxfId="1469" priority="1503" operator="greaterThan">
      <formula>1000</formula>
    </cfRule>
  </conditionalFormatting>
  <conditionalFormatting sqref="O128">
    <cfRule type="duplicateValues" dxfId="1468" priority="1500"/>
    <cfRule type="duplicateValues" dxfId="1467" priority="1501" stopIfTrue="1"/>
  </conditionalFormatting>
  <conditionalFormatting sqref="O128">
    <cfRule type="duplicateValues" dxfId="1466" priority="1499" stopIfTrue="1"/>
  </conditionalFormatting>
  <conditionalFormatting sqref="O128">
    <cfRule type="duplicateValues" dxfId="1465" priority="1498" stopIfTrue="1"/>
  </conditionalFormatting>
  <conditionalFormatting sqref="O128">
    <cfRule type="duplicateValues" dxfId="1464" priority="1497" stopIfTrue="1"/>
  </conditionalFormatting>
  <conditionalFormatting sqref="O128">
    <cfRule type="duplicateValues" dxfId="1463" priority="1496" stopIfTrue="1"/>
  </conditionalFormatting>
  <conditionalFormatting sqref="O128">
    <cfRule type="duplicateValues" dxfId="1462" priority="1495" stopIfTrue="1"/>
  </conditionalFormatting>
  <conditionalFormatting sqref="O128">
    <cfRule type="duplicateValues" dxfId="1461" priority="1494" stopIfTrue="1"/>
  </conditionalFormatting>
  <conditionalFormatting sqref="O128">
    <cfRule type="duplicateValues" dxfId="1460" priority="1493" stopIfTrue="1"/>
  </conditionalFormatting>
  <conditionalFormatting sqref="O128">
    <cfRule type="duplicateValues" dxfId="1459" priority="1472"/>
    <cfRule type="duplicateValues" dxfId="1458" priority="1473" stopIfTrue="1"/>
  </conditionalFormatting>
  <conditionalFormatting sqref="O128">
    <cfRule type="duplicateValues" dxfId="1457" priority="1471" stopIfTrue="1"/>
  </conditionalFormatting>
  <conditionalFormatting sqref="O128">
    <cfRule type="duplicateValues" dxfId="1456" priority="1470" stopIfTrue="1"/>
  </conditionalFormatting>
  <conditionalFormatting sqref="O126:O129">
    <cfRule type="duplicateValues" dxfId="1455" priority="1502" stopIfTrue="1"/>
  </conditionalFormatting>
  <conditionalFormatting sqref="B130:B133">
    <cfRule type="cellIs" dxfId="1454" priority="1469" operator="greaterThan">
      <formula>1000</formula>
    </cfRule>
  </conditionalFormatting>
  <conditionalFormatting sqref="B132">
    <cfRule type="cellIs" dxfId="1453" priority="1468" operator="greaterThan">
      <formula>1000</formula>
    </cfRule>
  </conditionalFormatting>
  <conditionalFormatting sqref="B132">
    <cfRule type="cellIs" dxfId="1452" priority="1467" operator="greaterThan">
      <formula>1000</formula>
    </cfRule>
  </conditionalFormatting>
  <conditionalFormatting sqref="B132">
    <cfRule type="cellIs" dxfId="1451" priority="1466" operator="greaterThan">
      <formula>1000</formula>
    </cfRule>
  </conditionalFormatting>
  <conditionalFormatting sqref="B132">
    <cfRule type="cellIs" dxfId="1450" priority="1465" operator="greaterThan">
      <formula>1000</formula>
    </cfRule>
  </conditionalFormatting>
  <conditionalFormatting sqref="B132">
    <cfRule type="cellIs" dxfId="1449" priority="1464" operator="greaterThan">
      <formula>1000</formula>
    </cfRule>
  </conditionalFormatting>
  <conditionalFormatting sqref="B132">
    <cfRule type="cellIs" dxfId="1448" priority="1463" operator="greaterThan">
      <formula>1000</formula>
    </cfRule>
  </conditionalFormatting>
  <conditionalFormatting sqref="B132">
    <cfRule type="cellIs" dxfId="1447" priority="1462" operator="greaterThan">
      <formula>1000</formula>
    </cfRule>
  </conditionalFormatting>
  <conditionalFormatting sqref="A132">
    <cfRule type="cellIs" dxfId="1446" priority="1461" operator="greaterThan">
      <formula>1000</formula>
    </cfRule>
  </conditionalFormatting>
  <conditionalFormatting sqref="A132">
    <cfRule type="cellIs" dxfId="1445" priority="1460" operator="greaterThan">
      <formula>1000</formula>
    </cfRule>
  </conditionalFormatting>
  <conditionalFormatting sqref="A132">
    <cfRule type="cellIs" dxfId="1444" priority="1459" operator="greaterThan">
      <formula>1000</formula>
    </cfRule>
  </conditionalFormatting>
  <conditionalFormatting sqref="O132">
    <cfRule type="duplicateValues" dxfId="1443" priority="1456"/>
    <cfRule type="duplicateValues" dxfId="1442" priority="1457" stopIfTrue="1"/>
  </conditionalFormatting>
  <conditionalFormatting sqref="O132">
    <cfRule type="duplicateValues" dxfId="1441" priority="1455" stopIfTrue="1"/>
  </conditionalFormatting>
  <conditionalFormatting sqref="O132">
    <cfRule type="duplicateValues" dxfId="1440" priority="1454" stopIfTrue="1"/>
  </conditionalFormatting>
  <conditionalFormatting sqref="O132">
    <cfRule type="duplicateValues" dxfId="1439" priority="1453" stopIfTrue="1"/>
  </conditionalFormatting>
  <conditionalFormatting sqref="O132">
    <cfRule type="duplicateValues" dxfId="1438" priority="1452" stopIfTrue="1"/>
  </conditionalFormatting>
  <conditionalFormatting sqref="O132">
    <cfRule type="duplicateValues" dxfId="1437" priority="1451" stopIfTrue="1"/>
  </conditionalFormatting>
  <conditionalFormatting sqref="O132">
    <cfRule type="duplicateValues" dxfId="1436" priority="1450" stopIfTrue="1"/>
  </conditionalFormatting>
  <conditionalFormatting sqref="O132">
    <cfRule type="duplicateValues" dxfId="1435" priority="1449" stopIfTrue="1"/>
  </conditionalFormatting>
  <conditionalFormatting sqref="O132">
    <cfRule type="duplicateValues" dxfId="1434" priority="1428"/>
    <cfRule type="duplicateValues" dxfId="1433" priority="1429" stopIfTrue="1"/>
  </conditionalFormatting>
  <conditionalFormatting sqref="O132">
    <cfRule type="duplicateValues" dxfId="1432" priority="1427" stopIfTrue="1"/>
  </conditionalFormatting>
  <conditionalFormatting sqref="O132">
    <cfRule type="duplicateValues" dxfId="1431" priority="1426" stopIfTrue="1"/>
  </conditionalFormatting>
  <conditionalFormatting sqref="O130:O133">
    <cfRule type="duplicateValues" dxfId="1430" priority="1458" stopIfTrue="1"/>
  </conditionalFormatting>
  <conditionalFormatting sqref="B134:B137">
    <cfRule type="cellIs" dxfId="1429" priority="1425" operator="greaterThan">
      <formula>1000</formula>
    </cfRule>
  </conditionalFormatting>
  <conditionalFormatting sqref="B136">
    <cfRule type="cellIs" dxfId="1428" priority="1424" operator="greaterThan">
      <formula>1000</formula>
    </cfRule>
  </conditionalFormatting>
  <conditionalFormatting sqref="B136">
    <cfRule type="cellIs" dxfId="1427" priority="1423" operator="greaterThan">
      <formula>1000</formula>
    </cfRule>
  </conditionalFormatting>
  <conditionalFormatting sqref="B136">
    <cfRule type="cellIs" dxfId="1426" priority="1422" operator="greaterThan">
      <formula>1000</formula>
    </cfRule>
  </conditionalFormatting>
  <conditionalFormatting sqref="B136">
    <cfRule type="cellIs" dxfId="1425" priority="1421" operator="greaterThan">
      <formula>1000</formula>
    </cfRule>
  </conditionalFormatting>
  <conditionalFormatting sqref="B136">
    <cfRule type="cellIs" dxfId="1424" priority="1420" operator="greaterThan">
      <formula>1000</formula>
    </cfRule>
  </conditionalFormatting>
  <conditionalFormatting sqref="B136">
    <cfRule type="cellIs" dxfId="1423" priority="1419" operator="greaterThan">
      <formula>1000</formula>
    </cfRule>
  </conditionalFormatting>
  <conditionalFormatting sqref="B136">
    <cfRule type="cellIs" dxfId="1422" priority="1418" operator="greaterThan">
      <formula>1000</formula>
    </cfRule>
  </conditionalFormatting>
  <conditionalFormatting sqref="A136">
    <cfRule type="cellIs" dxfId="1421" priority="1417" operator="greaterThan">
      <formula>1000</formula>
    </cfRule>
  </conditionalFormatting>
  <conditionalFormatting sqref="A136">
    <cfRule type="cellIs" dxfId="1420" priority="1416" operator="greaterThan">
      <formula>1000</formula>
    </cfRule>
  </conditionalFormatting>
  <conditionalFormatting sqref="A136">
    <cfRule type="cellIs" dxfId="1419" priority="1415" operator="greaterThan">
      <formula>1000</formula>
    </cfRule>
  </conditionalFormatting>
  <conditionalFormatting sqref="O136">
    <cfRule type="duplicateValues" dxfId="1418" priority="1412"/>
    <cfRule type="duplicateValues" dxfId="1417" priority="1413" stopIfTrue="1"/>
  </conditionalFormatting>
  <conditionalFormatting sqref="O136">
    <cfRule type="duplicateValues" dxfId="1416" priority="1411" stopIfTrue="1"/>
  </conditionalFormatting>
  <conditionalFormatting sqref="O136">
    <cfRule type="duplicateValues" dxfId="1415" priority="1410" stopIfTrue="1"/>
  </conditionalFormatting>
  <conditionalFormatting sqref="O136">
    <cfRule type="duplicateValues" dxfId="1414" priority="1409" stopIfTrue="1"/>
  </conditionalFormatting>
  <conditionalFormatting sqref="O136">
    <cfRule type="duplicateValues" dxfId="1413" priority="1408" stopIfTrue="1"/>
  </conditionalFormatting>
  <conditionalFormatting sqref="O136">
    <cfRule type="duplicateValues" dxfId="1412" priority="1407" stopIfTrue="1"/>
  </conditionalFormatting>
  <conditionalFormatting sqref="O136">
    <cfRule type="duplicateValues" dxfId="1411" priority="1406" stopIfTrue="1"/>
  </conditionalFormatting>
  <conditionalFormatting sqref="O136">
    <cfRule type="duplicateValues" dxfId="1410" priority="1405" stopIfTrue="1"/>
  </conditionalFormatting>
  <conditionalFormatting sqref="O136">
    <cfRule type="duplicateValues" dxfId="1409" priority="1384"/>
    <cfRule type="duplicateValues" dxfId="1408" priority="1385" stopIfTrue="1"/>
  </conditionalFormatting>
  <conditionalFormatting sqref="O136">
    <cfRule type="duplicateValues" dxfId="1407" priority="1383" stopIfTrue="1"/>
  </conditionalFormatting>
  <conditionalFormatting sqref="O136">
    <cfRule type="duplicateValues" dxfId="1406" priority="1382" stopIfTrue="1"/>
  </conditionalFormatting>
  <conditionalFormatting sqref="O134:O137">
    <cfRule type="duplicateValues" dxfId="1405" priority="1414" stopIfTrue="1"/>
  </conditionalFormatting>
  <conditionalFormatting sqref="B138:B141">
    <cfRule type="cellIs" dxfId="1404" priority="1381" operator="greaterThan">
      <formula>1000</formula>
    </cfRule>
  </conditionalFormatting>
  <conditionalFormatting sqref="B140">
    <cfRule type="cellIs" dxfId="1403" priority="1380" operator="greaterThan">
      <formula>1000</formula>
    </cfRule>
  </conditionalFormatting>
  <conditionalFormatting sqref="B140">
    <cfRule type="cellIs" dxfId="1402" priority="1379" operator="greaterThan">
      <formula>1000</formula>
    </cfRule>
  </conditionalFormatting>
  <conditionalFormatting sqref="B140">
    <cfRule type="cellIs" dxfId="1401" priority="1378" operator="greaterThan">
      <formula>1000</formula>
    </cfRule>
  </conditionalFormatting>
  <conditionalFormatting sqref="B140">
    <cfRule type="cellIs" dxfId="1400" priority="1377" operator="greaterThan">
      <formula>1000</formula>
    </cfRule>
  </conditionalFormatting>
  <conditionalFormatting sqref="B140">
    <cfRule type="cellIs" dxfId="1399" priority="1376" operator="greaterThan">
      <formula>1000</formula>
    </cfRule>
  </conditionalFormatting>
  <conditionalFormatting sqref="B140">
    <cfRule type="cellIs" dxfId="1398" priority="1375" operator="greaterThan">
      <formula>1000</formula>
    </cfRule>
  </conditionalFormatting>
  <conditionalFormatting sqref="B140">
    <cfRule type="cellIs" dxfId="1397" priority="1374" operator="greaterThan">
      <formula>1000</formula>
    </cfRule>
  </conditionalFormatting>
  <conditionalFormatting sqref="A140">
    <cfRule type="cellIs" dxfId="1396" priority="1373" operator="greaterThan">
      <formula>1000</formula>
    </cfRule>
  </conditionalFormatting>
  <conditionalFormatting sqref="A140">
    <cfRule type="cellIs" dxfId="1395" priority="1372" operator="greaterThan">
      <formula>1000</formula>
    </cfRule>
  </conditionalFormatting>
  <conditionalFormatting sqref="A140">
    <cfRule type="cellIs" dxfId="1394" priority="1371" operator="greaterThan">
      <formula>1000</formula>
    </cfRule>
  </conditionalFormatting>
  <conditionalFormatting sqref="O140">
    <cfRule type="duplicateValues" dxfId="1393" priority="1368"/>
    <cfRule type="duplicateValues" dxfId="1392" priority="1369" stopIfTrue="1"/>
  </conditionalFormatting>
  <conditionalFormatting sqref="O140">
    <cfRule type="duplicateValues" dxfId="1391" priority="1367" stopIfTrue="1"/>
  </conditionalFormatting>
  <conditionalFormatting sqref="O140">
    <cfRule type="duplicateValues" dxfId="1390" priority="1366" stopIfTrue="1"/>
  </conditionalFormatting>
  <conditionalFormatting sqref="O140">
    <cfRule type="duplicateValues" dxfId="1389" priority="1365" stopIfTrue="1"/>
  </conditionalFormatting>
  <conditionalFormatting sqref="O140">
    <cfRule type="duplicateValues" dxfId="1388" priority="1364" stopIfTrue="1"/>
  </conditionalFormatting>
  <conditionalFormatting sqref="O140">
    <cfRule type="duplicateValues" dxfId="1387" priority="1363" stopIfTrue="1"/>
  </conditionalFormatting>
  <conditionalFormatting sqref="O140">
    <cfRule type="duplicateValues" dxfId="1386" priority="1362" stopIfTrue="1"/>
  </conditionalFormatting>
  <conditionalFormatting sqref="O140">
    <cfRule type="duplicateValues" dxfId="1385" priority="1361" stopIfTrue="1"/>
  </conditionalFormatting>
  <conditionalFormatting sqref="O140">
    <cfRule type="duplicateValues" dxfId="1384" priority="1340"/>
    <cfRule type="duplicateValues" dxfId="1383" priority="1341" stopIfTrue="1"/>
  </conditionalFormatting>
  <conditionalFormatting sqref="O140">
    <cfRule type="duplicateValues" dxfId="1382" priority="1339" stopIfTrue="1"/>
  </conditionalFormatting>
  <conditionalFormatting sqref="O140">
    <cfRule type="duplicateValues" dxfId="1381" priority="1338" stopIfTrue="1"/>
  </conditionalFormatting>
  <conditionalFormatting sqref="O138:O141">
    <cfRule type="duplicateValues" dxfId="1380" priority="1370" stopIfTrue="1"/>
  </conditionalFormatting>
  <conditionalFormatting sqref="B142:B145">
    <cfRule type="cellIs" dxfId="1379" priority="1337" operator="greaterThan">
      <formula>1000</formula>
    </cfRule>
  </conditionalFormatting>
  <conditionalFormatting sqref="B144">
    <cfRule type="cellIs" dxfId="1378" priority="1336" operator="greaterThan">
      <formula>1000</formula>
    </cfRule>
  </conditionalFormatting>
  <conditionalFormatting sqref="B144">
    <cfRule type="cellIs" dxfId="1377" priority="1335" operator="greaterThan">
      <formula>1000</formula>
    </cfRule>
  </conditionalFormatting>
  <conditionalFormatting sqref="B144">
    <cfRule type="cellIs" dxfId="1376" priority="1334" operator="greaterThan">
      <formula>1000</formula>
    </cfRule>
  </conditionalFormatting>
  <conditionalFormatting sqref="B144">
    <cfRule type="cellIs" dxfId="1375" priority="1333" operator="greaterThan">
      <formula>1000</formula>
    </cfRule>
  </conditionalFormatting>
  <conditionalFormatting sqref="B144">
    <cfRule type="cellIs" dxfId="1374" priority="1332" operator="greaterThan">
      <formula>1000</formula>
    </cfRule>
  </conditionalFormatting>
  <conditionalFormatting sqref="B144">
    <cfRule type="cellIs" dxfId="1373" priority="1331" operator="greaterThan">
      <formula>1000</formula>
    </cfRule>
  </conditionalFormatting>
  <conditionalFormatting sqref="B144">
    <cfRule type="cellIs" dxfId="1372" priority="1330" operator="greaterThan">
      <formula>1000</formula>
    </cfRule>
  </conditionalFormatting>
  <conditionalFormatting sqref="A144">
    <cfRule type="cellIs" dxfId="1371" priority="1329" operator="greaterThan">
      <formula>1000</formula>
    </cfRule>
  </conditionalFormatting>
  <conditionalFormatting sqref="A144">
    <cfRule type="cellIs" dxfId="1370" priority="1328" operator="greaterThan">
      <formula>1000</formula>
    </cfRule>
  </conditionalFormatting>
  <conditionalFormatting sqref="A144">
    <cfRule type="cellIs" dxfId="1369" priority="1327" operator="greaterThan">
      <formula>1000</formula>
    </cfRule>
  </conditionalFormatting>
  <conditionalFormatting sqref="O144">
    <cfRule type="duplicateValues" dxfId="1368" priority="1324"/>
    <cfRule type="duplicateValues" dxfId="1367" priority="1325" stopIfTrue="1"/>
  </conditionalFormatting>
  <conditionalFormatting sqref="O144">
    <cfRule type="duplicateValues" dxfId="1366" priority="1323" stopIfTrue="1"/>
  </conditionalFormatting>
  <conditionalFormatting sqref="O144">
    <cfRule type="duplicateValues" dxfId="1365" priority="1322" stopIfTrue="1"/>
  </conditionalFormatting>
  <conditionalFormatting sqref="O144">
    <cfRule type="duplicateValues" dxfId="1364" priority="1321" stopIfTrue="1"/>
  </conditionalFormatting>
  <conditionalFormatting sqref="O144">
    <cfRule type="duplicateValues" dxfId="1363" priority="1320" stopIfTrue="1"/>
  </conditionalFormatting>
  <conditionalFormatting sqref="O144">
    <cfRule type="duplicateValues" dxfId="1362" priority="1319" stopIfTrue="1"/>
  </conditionalFormatting>
  <conditionalFormatting sqref="O144">
    <cfRule type="duplicateValues" dxfId="1361" priority="1318" stopIfTrue="1"/>
  </conditionalFormatting>
  <conditionalFormatting sqref="O144">
    <cfRule type="duplicateValues" dxfId="1360" priority="1317" stopIfTrue="1"/>
  </conditionalFormatting>
  <conditionalFormatting sqref="O144">
    <cfRule type="duplicateValues" dxfId="1359" priority="1296"/>
    <cfRule type="duplicateValues" dxfId="1358" priority="1297" stopIfTrue="1"/>
  </conditionalFormatting>
  <conditionalFormatting sqref="O144">
    <cfRule type="duplicateValues" dxfId="1357" priority="1295" stopIfTrue="1"/>
  </conditionalFormatting>
  <conditionalFormatting sqref="O144">
    <cfRule type="duplicateValues" dxfId="1356" priority="1294" stopIfTrue="1"/>
  </conditionalFormatting>
  <conditionalFormatting sqref="O142:O145">
    <cfRule type="duplicateValues" dxfId="1355" priority="1326" stopIfTrue="1"/>
  </conditionalFormatting>
  <conditionalFormatting sqref="B146:B149">
    <cfRule type="cellIs" dxfId="1354" priority="1293" operator="greaterThan">
      <formula>1000</formula>
    </cfRule>
  </conditionalFormatting>
  <conditionalFormatting sqref="B148">
    <cfRule type="cellIs" dxfId="1353" priority="1292" operator="greaterThan">
      <formula>1000</formula>
    </cfRule>
  </conditionalFormatting>
  <conditionalFormatting sqref="B148">
    <cfRule type="cellIs" dxfId="1352" priority="1291" operator="greaterThan">
      <formula>1000</formula>
    </cfRule>
  </conditionalFormatting>
  <conditionalFormatting sqref="B148">
    <cfRule type="cellIs" dxfId="1351" priority="1290" operator="greaterThan">
      <formula>1000</formula>
    </cfRule>
  </conditionalFormatting>
  <conditionalFormatting sqref="B148">
    <cfRule type="cellIs" dxfId="1350" priority="1289" operator="greaterThan">
      <formula>1000</formula>
    </cfRule>
  </conditionalFormatting>
  <conditionalFormatting sqref="B148">
    <cfRule type="cellIs" dxfId="1349" priority="1288" operator="greaterThan">
      <formula>1000</formula>
    </cfRule>
  </conditionalFormatting>
  <conditionalFormatting sqref="B148">
    <cfRule type="cellIs" dxfId="1348" priority="1287" operator="greaterThan">
      <formula>1000</formula>
    </cfRule>
  </conditionalFormatting>
  <conditionalFormatting sqref="B148">
    <cfRule type="cellIs" dxfId="1347" priority="1286" operator="greaterThan">
      <formula>1000</formula>
    </cfRule>
  </conditionalFormatting>
  <conditionalFormatting sqref="A148">
    <cfRule type="cellIs" dxfId="1346" priority="1285" operator="greaterThan">
      <formula>1000</formula>
    </cfRule>
  </conditionalFormatting>
  <conditionalFormatting sqref="A148">
    <cfRule type="cellIs" dxfId="1345" priority="1284" operator="greaterThan">
      <formula>1000</formula>
    </cfRule>
  </conditionalFormatting>
  <conditionalFormatting sqref="A148">
    <cfRule type="cellIs" dxfId="1344" priority="1283" operator="greaterThan">
      <formula>1000</formula>
    </cfRule>
  </conditionalFormatting>
  <conditionalFormatting sqref="O148">
    <cfRule type="duplicateValues" dxfId="1343" priority="1280"/>
    <cfRule type="duplicateValues" dxfId="1342" priority="1281" stopIfTrue="1"/>
  </conditionalFormatting>
  <conditionalFormatting sqref="O148">
    <cfRule type="duplicateValues" dxfId="1341" priority="1279" stopIfTrue="1"/>
  </conditionalFormatting>
  <conditionalFormatting sqref="O148">
    <cfRule type="duplicateValues" dxfId="1340" priority="1278" stopIfTrue="1"/>
  </conditionalFormatting>
  <conditionalFormatting sqref="O148">
    <cfRule type="duplicateValues" dxfId="1339" priority="1277" stopIfTrue="1"/>
  </conditionalFormatting>
  <conditionalFormatting sqref="O148">
    <cfRule type="duplicateValues" dxfId="1338" priority="1276" stopIfTrue="1"/>
  </conditionalFormatting>
  <conditionalFormatting sqref="O148">
    <cfRule type="duplicateValues" dxfId="1337" priority="1275" stopIfTrue="1"/>
  </conditionalFormatting>
  <conditionalFormatting sqref="O148">
    <cfRule type="duplicateValues" dxfId="1336" priority="1274" stopIfTrue="1"/>
  </conditionalFormatting>
  <conditionalFormatting sqref="O148">
    <cfRule type="duplicateValues" dxfId="1335" priority="1273" stopIfTrue="1"/>
  </conditionalFormatting>
  <conditionalFormatting sqref="O148">
    <cfRule type="duplicateValues" dxfId="1334" priority="1252"/>
    <cfRule type="duplicateValues" dxfId="1333" priority="1253" stopIfTrue="1"/>
  </conditionalFormatting>
  <conditionalFormatting sqref="O148">
    <cfRule type="duplicateValues" dxfId="1332" priority="1251" stopIfTrue="1"/>
  </conditionalFormatting>
  <conditionalFormatting sqref="O148">
    <cfRule type="duplicateValues" dxfId="1331" priority="1250" stopIfTrue="1"/>
  </conditionalFormatting>
  <conditionalFormatting sqref="O146:O149">
    <cfRule type="duplicateValues" dxfId="1330" priority="1282" stopIfTrue="1"/>
  </conditionalFormatting>
  <conditionalFormatting sqref="B150:B153">
    <cfRule type="cellIs" dxfId="1329" priority="1249" operator="greaterThan">
      <formula>1000</formula>
    </cfRule>
  </conditionalFormatting>
  <conditionalFormatting sqref="B152">
    <cfRule type="cellIs" dxfId="1328" priority="1248" operator="greaterThan">
      <formula>1000</formula>
    </cfRule>
  </conditionalFormatting>
  <conditionalFormatting sqref="B152">
    <cfRule type="cellIs" dxfId="1327" priority="1247" operator="greaterThan">
      <formula>1000</formula>
    </cfRule>
  </conditionalFormatting>
  <conditionalFormatting sqref="B152">
    <cfRule type="cellIs" dxfId="1326" priority="1246" operator="greaterThan">
      <formula>1000</formula>
    </cfRule>
  </conditionalFormatting>
  <conditionalFormatting sqref="B152">
    <cfRule type="cellIs" dxfId="1325" priority="1245" operator="greaterThan">
      <formula>1000</formula>
    </cfRule>
  </conditionalFormatting>
  <conditionalFormatting sqref="B152">
    <cfRule type="cellIs" dxfId="1324" priority="1244" operator="greaterThan">
      <formula>1000</formula>
    </cfRule>
  </conditionalFormatting>
  <conditionalFormatting sqref="B152">
    <cfRule type="cellIs" dxfId="1323" priority="1243" operator="greaterThan">
      <formula>1000</formula>
    </cfRule>
  </conditionalFormatting>
  <conditionalFormatting sqref="B152">
    <cfRule type="cellIs" dxfId="1322" priority="1242" operator="greaterThan">
      <formula>1000</formula>
    </cfRule>
  </conditionalFormatting>
  <conditionalFormatting sqref="A152">
    <cfRule type="cellIs" dxfId="1321" priority="1241" operator="greaterThan">
      <formula>1000</formula>
    </cfRule>
  </conditionalFormatting>
  <conditionalFormatting sqref="A152">
    <cfRule type="cellIs" dxfId="1320" priority="1240" operator="greaterThan">
      <formula>1000</formula>
    </cfRule>
  </conditionalFormatting>
  <conditionalFormatting sqref="A152">
    <cfRule type="cellIs" dxfId="1319" priority="1239" operator="greaterThan">
      <formula>1000</formula>
    </cfRule>
  </conditionalFormatting>
  <conditionalFormatting sqref="O152">
    <cfRule type="duplicateValues" dxfId="1318" priority="1236"/>
    <cfRule type="duplicateValues" dxfId="1317" priority="1237" stopIfTrue="1"/>
  </conditionalFormatting>
  <conditionalFormatting sqref="O152">
    <cfRule type="duplicateValues" dxfId="1316" priority="1235" stopIfTrue="1"/>
  </conditionalFormatting>
  <conditionalFormatting sqref="O152">
    <cfRule type="duplicateValues" dxfId="1315" priority="1234" stopIfTrue="1"/>
  </conditionalFormatting>
  <conditionalFormatting sqref="O152">
    <cfRule type="duplicateValues" dxfId="1314" priority="1233" stopIfTrue="1"/>
  </conditionalFormatting>
  <conditionalFormatting sqref="O152">
    <cfRule type="duplicateValues" dxfId="1313" priority="1232" stopIfTrue="1"/>
  </conditionalFormatting>
  <conditionalFormatting sqref="O152">
    <cfRule type="duplicateValues" dxfId="1312" priority="1231" stopIfTrue="1"/>
  </conditionalFormatting>
  <conditionalFormatting sqref="O152">
    <cfRule type="duplicateValues" dxfId="1311" priority="1230" stopIfTrue="1"/>
  </conditionalFormatting>
  <conditionalFormatting sqref="O152">
    <cfRule type="duplicateValues" dxfId="1310" priority="1229" stopIfTrue="1"/>
  </conditionalFormatting>
  <conditionalFormatting sqref="O152">
    <cfRule type="duplicateValues" dxfId="1309" priority="1208"/>
    <cfRule type="duplicateValues" dxfId="1308" priority="1209" stopIfTrue="1"/>
  </conditionalFormatting>
  <conditionalFormatting sqref="O152">
    <cfRule type="duplicateValues" dxfId="1307" priority="1207" stopIfTrue="1"/>
  </conditionalFormatting>
  <conditionalFormatting sqref="O152">
    <cfRule type="duplicateValues" dxfId="1306" priority="1206" stopIfTrue="1"/>
  </conditionalFormatting>
  <conditionalFormatting sqref="O150:O153">
    <cfRule type="duplicateValues" dxfId="1305" priority="1238" stopIfTrue="1"/>
  </conditionalFormatting>
  <conditionalFormatting sqref="O156">
    <cfRule type="duplicateValues" dxfId="1304" priority="1203"/>
    <cfRule type="duplicateValues" dxfId="1303" priority="1204" stopIfTrue="1"/>
  </conditionalFormatting>
  <conditionalFormatting sqref="O156">
    <cfRule type="duplicateValues" dxfId="1302" priority="1202" stopIfTrue="1"/>
  </conditionalFormatting>
  <conditionalFormatting sqref="O156">
    <cfRule type="duplicateValues" dxfId="1301" priority="1201" stopIfTrue="1"/>
  </conditionalFormatting>
  <conditionalFormatting sqref="O156">
    <cfRule type="duplicateValues" dxfId="1300" priority="1200" stopIfTrue="1"/>
  </conditionalFormatting>
  <conditionalFormatting sqref="O156">
    <cfRule type="duplicateValues" dxfId="1299" priority="1199" stopIfTrue="1"/>
  </conditionalFormatting>
  <conditionalFormatting sqref="O156">
    <cfRule type="duplicateValues" dxfId="1298" priority="1198" stopIfTrue="1"/>
  </conditionalFormatting>
  <conditionalFormatting sqref="O156">
    <cfRule type="duplicateValues" dxfId="1297" priority="1197" stopIfTrue="1"/>
  </conditionalFormatting>
  <conditionalFormatting sqref="O156">
    <cfRule type="duplicateValues" dxfId="1296" priority="1196" stopIfTrue="1"/>
  </conditionalFormatting>
  <conditionalFormatting sqref="O156">
    <cfRule type="duplicateValues" dxfId="1295" priority="1175"/>
    <cfRule type="duplicateValues" dxfId="1294" priority="1176" stopIfTrue="1"/>
  </conditionalFormatting>
  <conditionalFormatting sqref="O156">
    <cfRule type="duplicateValues" dxfId="1293" priority="1174" stopIfTrue="1"/>
  </conditionalFormatting>
  <conditionalFormatting sqref="O156">
    <cfRule type="duplicateValues" dxfId="1292" priority="1173" stopIfTrue="1"/>
  </conditionalFormatting>
  <conditionalFormatting sqref="O154:O157">
    <cfRule type="duplicateValues" dxfId="1291" priority="1205" stopIfTrue="1"/>
  </conditionalFormatting>
  <conditionalFormatting sqref="O160">
    <cfRule type="duplicateValues" dxfId="1290" priority="1170"/>
    <cfRule type="duplicateValues" dxfId="1289" priority="1171" stopIfTrue="1"/>
  </conditionalFormatting>
  <conditionalFormatting sqref="O160">
    <cfRule type="duplicateValues" dxfId="1288" priority="1169" stopIfTrue="1"/>
  </conditionalFormatting>
  <conditionalFormatting sqref="O160">
    <cfRule type="duplicateValues" dxfId="1287" priority="1168" stopIfTrue="1"/>
  </conditionalFormatting>
  <conditionalFormatting sqref="O160">
    <cfRule type="duplicateValues" dxfId="1286" priority="1167" stopIfTrue="1"/>
  </conditionalFormatting>
  <conditionalFormatting sqref="O160">
    <cfRule type="duplicateValues" dxfId="1285" priority="1166" stopIfTrue="1"/>
  </conditionalFormatting>
  <conditionalFormatting sqref="O160">
    <cfRule type="duplicateValues" dxfId="1284" priority="1165" stopIfTrue="1"/>
  </conditionalFormatting>
  <conditionalFormatting sqref="O160">
    <cfRule type="duplicateValues" dxfId="1283" priority="1164" stopIfTrue="1"/>
  </conditionalFormatting>
  <conditionalFormatting sqref="O160">
    <cfRule type="duplicateValues" dxfId="1282" priority="1163" stopIfTrue="1"/>
  </conditionalFormatting>
  <conditionalFormatting sqref="O160">
    <cfRule type="duplicateValues" dxfId="1281" priority="1142"/>
    <cfRule type="duplicateValues" dxfId="1280" priority="1143" stopIfTrue="1"/>
  </conditionalFormatting>
  <conditionalFormatting sqref="O160">
    <cfRule type="duplicateValues" dxfId="1279" priority="1141" stopIfTrue="1"/>
  </conditionalFormatting>
  <conditionalFormatting sqref="O160">
    <cfRule type="duplicateValues" dxfId="1278" priority="1140" stopIfTrue="1"/>
  </conditionalFormatting>
  <conditionalFormatting sqref="O158:O161">
    <cfRule type="duplicateValues" dxfId="1277" priority="1172" stopIfTrue="1"/>
  </conditionalFormatting>
  <conditionalFormatting sqref="O164">
    <cfRule type="duplicateValues" dxfId="1276" priority="1137"/>
    <cfRule type="duplicateValues" dxfId="1275" priority="1138" stopIfTrue="1"/>
  </conditionalFormatting>
  <conditionalFormatting sqref="O164">
    <cfRule type="duplicateValues" dxfId="1274" priority="1136" stopIfTrue="1"/>
  </conditionalFormatting>
  <conditionalFormatting sqref="O164">
    <cfRule type="duplicateValues" dxfId="1273" priority="1135" stopIfTrue="1"/>
  </conditionalFormatting>
  <conditionalFormatting sqref="O164">
    <cfRule type="duplicateValues" dxfId="1272" priority="1134" stopIfTrue="1"/>
  </conditionalFormatting>
  <conditionalFormatting sqref="O164">
    <cfRule type="duplicateValues" dxfId="1271" priority="1133" stopIfTrue="1"/>
  </conditionalFormatting>
  <conditionalFormatting sqref="O164">
    <cfRule type="duplicateValues" dxfId="1270" priority="1132" stopIfTrue="1"/>
  </conditionalFormatting>
  <conditionalFormatting sqref="O164">
    <cfRule type="duplicateValues" dxfId="1269" priority="1131" stopIfTrue="1"/>
  </conditionalFormatting>
  <conditionalFormatting sqref="O164">
    <cfRule type="duplicateValues" dxfId="1268" priority="1130" stopIfTrue="1"/>
  </conditionalFormatting>
  <conditionalFormatting sqref="O164">
    <cfRule type="duplicateValues" dxfId="1267" priority="1109"/>
    <cfRule type="duplicateValues" dxfId="1266" priority="1110" stopIfTrue="1"/>
  </conditionalFormatting>
  <conditionalFormatting sqref="O164">
    <cfRule type="duplicateValues" dxfId="1265" priority="1108" stopIfTrue="1"/>
  </conditionalFormatting>
  <conditionalFormatting sqref="O164">
    <cfRule type="duplicateValues" dxfId="1264" priority="1107" stopIfTrue="1"/>
  </conditionalFormatting>
  <conditionalFormatting sqref="O162:O165">
    <cfRule type="duplicateValues" dxfId="1263" priority="1139" stopIfTrue="1"/>
  </conditionalFormatting>
  <conditionalFormatting sqref="O168">
    <cfRule type="duplicateValues" dxfId="1262" priority="1104"/>
    <cfRule type="duplicateValues" dxfId="1261" priority="1105" stopIfTrue="1"/>
  </conditionalFormatting>
  <conditionalFormatting sqref="O168">
    <cfRule type="duplicateValues" dxfId="1260" priority="1103" stopIfTrue="1"/>
  </conditionalFormatting>
  <conditionalFormatting sqref="O168">
    <cfRule type="duplicateValues" dxfId="1259" priority="1102" stopIfTrue="1"/>
  </conditionalFormatting>
  <conditionalFormatting sqref="O168">
    <cfRule type="duplicateValues" dxfId="1258" priority="1101" stopIfTrue="1"/>
  </conditionalFormatting>
  <conditionalFormatting sqref="O168">
    <cfRule type="duplicateValues" dxfId="1257" priority="1100" stopIfTrue="1"/>
  </conditionalFormatting>
  <conditionalFormatting sqref="O168">
    <cfRule type="duplicateValues" dxfId="1256" priority="1099" stopIfTrue="1"/>
  </conditionalFormatting>
  <conditionalFormatting sqref="O168">
    <cfRule type="duplicateValues" dxfId="1255" priority="1098" stopIfTrue="1"/>
  </conditionalFormatting>
  <conditionalFormatting sqref="O168">
    <cfRule type="duplicateValues" dxfId="1254" priority="1097" stopIfTrue="1"/>
  </conditionalFormatting>
  <conditionalFormatting sqref="O168">
    <cfRule type="duplicateValues" dxfId="1253" priority="1076"/>
    <cfRule type="duplicateValues" dxfId="1252" priority="1077" stopIfTrue="1"/>
  </conditionalFormatting>
  <conditionalFormatting sqref="O168">
    <cfRule type="duplicateValues" dxfId="1251" priority="1075" stopIfTrue="1"/>
  </conditionalFormatting>
  <conditionalFormatting sqref="O168">
    <cfRule type="duplicateValues" dxfId="1250" priority="1074" stopIfTrue="1"/>
  </conditionalFormatting>
  <conditionalFormatting sqref="O166:O169">
    <cfRule type="duplicateValues" dxfId="1249" priority="1106" stopIfTrue="1"/>
  </conditionalFormatting>
  <conditionalFormatting sqref="B154:B157">
    <cfRule type="cellIs" dxfId="1248" priority="1073" operator="greaterThan">
      <formula>1000</formula>
    </cfRule>
  </conditionalFormatting>
  <conditionalFormatting sqref="B156">
    <cfRule type="cellIs" dxfId="1247" priority="1072" operator="greaterThan">
      <formula>1000</formula>
    </cfRule>
  </conditionalFormatting>
  <conditionalFormatting sqref="B156">
    <cfRule type="cellIs" dxfId="1246" priority="1071" operator="greaterThan">
      <formula>1000</formula>
    </cfRule>
  </conditionalFormatting>
  <conditionalFormatting sqref="B156">
    <cfRule type="cellIs" dxfId="1245" priority="1070" operator="greaterThan">
      <formula>1000</formula>
    </cfRule>
  </conditionalFormatting>
  <conditionalFormatting sqref="B156">
    <cfRule type="cellIs" dxfId="1244" priority="1069" operator="greaterThan">
      <formula>1000</formula>
    </cfRule>
  </conditionalFormatting>
  <conditionalFormatting sqref="B156">
    <cfRule type="cellIs" dxfId="1243" priority="1068" operator="greaterThan">
      <formula>1000</formula>
    </cfRule>
  </conditionalFormatting>
  <conditionalFormatting sqref="B156">
    <cfRule type="cellIs" dxfId="1242" priority="1067" operator="greaterThan">
      <formula>1000</formula>
    </cfRule>
  </conditionalFormatting>
  <conditionalFormatting sqref="B156">
    <cfRule type="cellIs" dxfId="1241" priority="1066" operator="greaterThan">
      <formula>1000</formula>
    </cfRule>
  </conditionalFormatting>
  <conditionalFormatting sqref="A156">
    <cfRule type="cellIs" dxfId="1240" priority="1065" operator="greaterThan">
      <formula>1000</formula>
    </cfRule>
  </conditionalFormatting>
  <conditionalFormatting sqref="A156">
    <cfRule type="cellIs" dxfId="1239" priority="1064" operator="greaterThan">
      <formula>1000</formula>
    </cfRule>
  </conditionalFormatting>
  <conditionalFormatting sqref="A156">
    <cfRule type="cellIs" dxfId="1238" priority="1063" operator="greaterThan">
      <formula>1000</formula>
    </cfRule>
  </conditionalFormatting>
  <conditionalFormatting sqref="B158:B161">
    <cfRule type="cellIs" dxfId="1237" priority="1062" operator="greaterThan">
      <formula>1000</formula>
    </cfRule>
  </conditionalFormatting>
  <conditionalFormatting sqref="B160">
    <cfRule type="cellIs" dxfId="1236" priority="1061" operator="greaterThan">
      <formula>1000</formula>
    </cfRule>
  </conditionalFormatting>
  <conditionalFormatting sqref="B160">
    <cfRule type="cellIs" dxfId="1235" priority="1060" operator="greaterThan">
      <formula>1000</formula>
    </cfRule>
  </conditionalFormatting>
  <conditionalFormatting sqref="B160">
    <cfRule type="cellIs" dxfId="1234" priority="1059" operator="greaterThan">
      <formula>1000</formula>
    </cfRule>
  </conditionalFormatting>
  <conditionalFormatting sqref="B160">
    <cfRule type="cellIs" dxfId="1233" priority="1058" operator="greaterThan">
      <formula>1000</formula>
    </cfRule>
  </conditionalFormatting>
  <conditionalFormatting sqref="B160">
    <cfRule type="cellIs" dxfId="1232" priority="1057" operator="greaterThan">
      <formula>1000</formula>
    </cfRule>
  </conditionalFormatting>
  <conditionalFormatting sqref="B160">
    <cfRule type="cellIs" dxfId="1231" priority="1056" operator="greaterThan">
      <formula>1000</formula>
    </cfRule>
  </conditionalFormatting>
  <conditionalFormatting sqref="B160">
    <cfRule type="cellIs" dxfId="1230" priority="1055" operator="greaterThan">
      <formula>1000</formula>
    </cfRule>
  </conditionalFormatting>
  <conditionalFormatting sqref="A160">
    <cfRule type="cellIs" dxfId="1229" priority="1054" operator="greaterThan">
      <formula>1000</formula>
    </cfRule>
  </conditionalFormatting>
  <conditionalFormatting sqref="A160">
    <cfRule type="cellIs" dxfId="1228" priority="1053" operator="greaterThan">
      <formula>1000</formula>
    </cfRule>
  </conditionalFormatting>
  <conditionalFormatting sqref="A160">
    <cfRule type="cellIs" dxfId="1227" priority="1052" operator="greaterThan">
      <formula>1000</formula>
    </cfRule>
  </conditionalFormatting>
  <conditionalFormatting sqref="B162:B165">
    <cfRule type="cellIs" dxfId="1226" priority="1051" operator="greaterThan">
      <formula>1000</formula>
    </cfRule>
  </conditionalFormatting>
  <conditionalFormatting sqref="B164">
    <cfRule type="cellIs" dxfId="1225" priority="1050" operator="greaterThan">
      <formula>1000</formula>
    </cfRule>
  </conditionalFormatting>
  <conditionalFormatting sqref="B164">
    <cfRule type="cellIs" dxfId="1224" priority="1049" operator="greaterThan">
      <formula>1000</formula>
    </cfRule>
  </conditionalFormatting>
  <conditionalFormatting sqref="B164">
    <cfRule type="cellIs" dxfId="1223" priority="1048" operator="greaterThan">
      <formula>1000</formula>
    </cfRule>
  </conditionalFormatting>
  <conditionalFormatting sqref="B164">
    <cfRule type="cellIs" dxfId="1222" priority="1047" operator="greaterThan">
      <formula>1000</formula>
    </cfRule>
  </conditionalFormatting>
  <conditionalFormatting sqref="B164">
    <cfRule type="cellIs" dxfId="1221" priority="1046" operator="greaterThan">
      <formula>1000</formula>
    </cfRule>
  </conditionalFormatting>
  <conditionalFormatting sqref="B164">
    <cfRule type="cellIs" dxfId="1220" priority="1045" operator="greaterThan">
      <formula>1000</formula>
    </cfRule>
  </conditionalFormatting>
  <conditionalFormatting sqref="B164">
    <cfRule type="cellIs" dxfId="1219" priority="1044" operator="greaterThan">
      <formula>1000</formula>
    </cfRule>
  </conditionalFormatting>
  <conditionalFormatting sqref="A164">
    <cfRule type="cellIs" dxfId="1218" priority="1043" operator="greaterThan">
      <formula>1000</formula>
    </cfRule>
  </conditionalFormatting>
  <conditionalFormatting sqref="A164">
    <cfRule type="cellIs" dxfId="1217" priority="1042" operator="greaterThan">
      <formula>1000</formula>
    </cfRule>
  </conditionalFormatting>
  <conditionalFormatting sqref="A164">
    <cfRule type="cellIs" dxfId="1216" priority="1041" operator="greaterThan">
      <formula>1000</formula>
    </cfRule>
  </conditionalFormatting>
  <conditionalFormatting sqref="B166:B169">
    <cfRule type="cellIs" dxfId="1215" priority="1040" operator="greaterThan">
      <formula>1000</formula>
    </cfRule>
  </conditionalFormatting>
  <conditionalFormatting sqref="B168">
    <cfRule type="cellIs" dxfId="1214" priority="1039" operator="greaterThan">
      <formula>1000</formula>
    </cfRule>
  </conditionalFormatting>
  <conditionalFormatting sqref="B168">
    <cfRule type="cellIs" dxfId="1213" priority="1038" operator="greaterThan">
      <formula>1000</formula>
    </cfRule>
  </conditionalFormatting>
  <conditionalFormatting sqref="B168">
    <cfRule type="cellIs" dxfId="1212" priority="1037" operator="greaterThan">
      <formula>1000</formula>
    </cfRule>
  </conditionalFormatting>
  <conditionalFormatting sqref="B168">
    <cfRule type="cellIs" dxfId="1211" priority="1036" operator="greaterThan">
      <formula>1000</formula>
    </cfRule>
  </conditionalFormatting>
  <conditionalFormatting sqref="B168">
    <cfRule type="cellIs" dxfId="1210" priority="1035" operator="greaterThan">
      <formula>1000</formula>
    </cfRule>
  </conditionalFormatting>
  <conditionalFormatting sqref="B168">
    <cfRule type="cellIs" dxfId="1209" priority="1034" operator="greaterThan">
      <formula>1000</formula>
    </cfRule>
  </conditionalFormatting>
  <conditionalFormatting sqref="B168">
    <cfRule type="cellIs" dxfId="1208" priority="1033" operator="greaterThan">
      <formula>1000</formula>
    </cfRule>
  </conditionalFormatting>
  <conditionalFormatting sqref="A168">
    <cfRule type="cellIs" dxfId="1207" priority="1032" operator="greaterThan">
      <formula>1000</formula>
    </cfRule>
  </conditionalFormatting>
  <conditionalFormatting sqref="A168">
    <cfRule type="cellIs" dxfId="1206" priority="1031" operator="greaterThan">
      <formula>1000</formula>
    </cfRule>
  </conditionalFormatting>
  <conditionalFormatting sqref="A168">
    <cfRule type="cellIs" dxfId="1205" priority="1030" operator="greaterThan">
      <formula>1000</formula>
    </cfRule>
  </conditionalFormatting>
  <conditionalFormatting sqref="O172">
    <cfRule type="duplicateValues" dxfId="1204" priority="1027"/>
    <cfRule type="duplicateValues" dxfId="1203" priority="1028" stopIfTrue="1"/>
  </conditionalFormatting>
  <conditionalFormatting sqref="O172">
    <cfRule type="duplicateValues" dxfId="1202" priority="1026" stopIfTrue="1"/>
  </conditionalFormatting>
  <conditionalFormatting sqref="O172">
    <cfRule type="duplicateValues" dxfId="1201" priority="1025" stopIfTrue="1"/>
  </conditionalFormatting>
  <conditionalFormatting sqref="O172">
    <cfRule type="duplicateValues" dxfId="1200" priority="1024" stopIfTrue="1"/>
  </conditionalFormatting>
  <conditionalFormatting sqref="O172">
    <cfRule type="duplicateValues" dxfId="1199" priority="1023" stopIfTrue="1"/>
  </conditionalFormatting>
  <conditionalFormatting sqref="O172">
    <cfRule type="duplicateValues" dxfId="1198" priority="1022" stopIfTrue="1"/>
  </conditionalFormatting>
  <conditionalFormatting sqref="O172">
    <cfRule type="duplicateValues" dxfId="1197" priority="1021" stopIfTrue="1"/>
  </conditionalFormatting>
  <conditionalFormatting sqref="O172">
    <cfRule type="duplicateValues" dxfId="1196" priority="1020" stopIfTrue="1"/>
  </conditionalFormatting>
  <conditionalFormatting sqref="O172">
    <cfRule type="duplicateValues" dxfId="1195" priority="999"/>
    <cfRule type="duplicateValues" dxfId="1194" priority="1000" stopIfTrue="1"/>
  </conditionalFormatting>
  <conditionalFormatting sqref="O172">
    <cfRule type="duplicateValues" dxfId="1193" priority="998" stopIfTrue="1"/>
  </conditionalFormatting>
  <conditionalFormatting sqref="O172">
    <cfRule type="duplicateValues" dxfId="1192" priority="997" stopIfTrue="1"/>
  </conditionalFormatting>
  <conditionalFormatting sqref="O170:O173">
    <cfRule type="duplicateValues" dxfId="1191" priority="1029" stopIfTrue="1"/>
  </conditionalFormatting>
  <conditionalFormatting sqref="O176">
    <cfRule type="duplicateValues" dxfId="1190" priority="994"/>
    <cfRule type="duplicateValues" dxfId="1189" priority="995" stopIfTrue="1"/>
  </conditionalFormatting>
  <conditionalFormatting sqref="O176">
    <cfRule type="duplicateValues" dxfId="1188" priority="993" stopIfTrue="1"/>
  </conditionalFormatting>
  <conditionalFormatting sqref="O176">
    <cfRule type="duplicateValues" dxfId="1187" priority="992" stopIfTrue="1"/>
  </conditionalFormatting>
  <conditionalFormatting sqref="O176">
    <cfRule type="duplicateValues" dxfId="1186" priority="991" stopIfTrue="1"/>
  </conditionalFormatting>
  <conditionalFormatting sqref="O176">
    <cfRule type="duplicateValues" dxfId="1185" priority="990" stopIfTrue="1"/>
  </conditionalFormatting>
  <conditionalFormatting sqref="O176">
    <cfRule type="duplicateValues" dxfId="1184" priority="989" stopIfTrue="1"/>
  </conditionalFormatting>
  <conditionalFormatting sqref="O176">
    <cfRule type="duplicateValues" dxfId="1183" priority="988" stopIfTrue="1"/>
  </conditionalFormatting>
  <conditionalFormatting sqref="O176">
    <cfRule type="duplicateValues" dxfId="1182" priority="987" stopIfTrue="1"/>
  </conditionalFormatting>
  <conditionalFormatting sqref="N176">
    <cfRule type="duplicateValues" dxfId="1181" priority="986" stopIfTrue="1"/>
  </conditionalFormatting>
  <conditionalFormatting sqref="N176">
    <cfRule type="duplicateValues" dxfId="1180" priority="984"/>
    <cfRule type="duplicateValues" dxfId="1179" priority="985" stopIfTrue="1"/>
  </conditionalFormatting>
  <conditionalFormatting sqref="N176">
    <cfRule type="duplicateValues" dxfId="1178" priority="983" stopIfTrue="1"/>
  </conditionalFormatting>
  <conditionalFormatting sqref="N176">
    <cfRule type="duplicateValues" dxfId="1177" priority="982" stopIfTrue="1"/>
  </conditionalFormatting>
  <conditionalFormatting sqref="N176">
    <cfRule type="duplicateValues" dxfId="1176" priority="981" stopIfTrue="1"/>
  </conditionalFormatting>
  <conditionalFormatting sqref="N176">
    <cfRule type="duplicateValues" dxfId="1175" priority="980" stopIfTrue="1"/>
  </conditionalFormatting>
  <conditionalFormatting sqref="N176">
    <cfRule type="duplicateValues" dxfId="1174" priority="979" stopIfTrue="1"/>
  </conditionalFormatting>
  <conditionalFormatting sqref="N176">
    <cfRule type="duplicateValues" dxfId="1173" priority="978" stopIfTrue="1"/>
  </conditionalFormatting>
  <conditionalFormatting sqref="N176">
    <cfRule type="duplicateValues" dxfId="1172" priority="977" stopIfTrue="1"/>
  </conditionalFormatting>
  <conditionalFormatting sqref="N176">
    <cfRule type="duplicateValues" dxfId="1171" priority="975"/>
    <cfRule type="duplicateValues" dxfId="1170" priority="976" stopIfTrue="1"/>
  </conditionalFormatting>
  <conditionalFormatting sqref="N176">
    <cfRule type="duplicateValues" dxfId="1169" priority="974" stopIfTrue="1"/>
  </conditionalFormatting>
  <conditionalFormatting sqref="N176">
    <cfRule type="duplicateValues" dxfId="1168" priority="973" stopIfTrue="1"/>
  </conditionalFormatting>
  <conditionalFormatting sqref="N176">
    <cfRule type="duplicateValues" dxfId="1167" priority="972" stopIfTrue="1"/>
  </conditionalFormatting>
  <conditionalFormatting sqref="N176">
    <cfRule type="duplicateValues" dxfId="1166" priority="971" stopIfTrue="1"/>
  </conditionalFormatting>
  <conditionalFormatting sqref="N176">
    <cfRule type="duplicateValues" dxfId="1165" priority="970" stopIfTrue="1"/>
  </conditionalFormatting>
  <conditionalFormatting sqref="N176">
    <cfRule type="duplicateValues" dxfId="1164" priority="969" stopIfTrue="1"/>
  </conditionalFormatting>
  <conditionalFormatting sqref="N176">
    <cfRule type="duplicateValues" dxfId="1163" priority="968" stopIfTrue="1"/>
  </conditionalFormatting>
  <conditionalFormatting sqref="O176">
    <cfRule type="duplicateValues" dxfId="1162" priority="966"/>
    <cfRule type="duplicateValues" dxfId="1161" priority="967" stopIfTrue="1"/>
  </conditionalFormatting>
  <conditionalFormatting sqref="O176">
    <cfRule type="duplicateValues" dxfId="1160" priority="965" stopIfTrue="1"/>
  </conditionalFormatting>
  <conditionalFormatting sqref="O176">
    <cfRule type="duplicateValues" dxfId="1159" priority="964" stopIfTrue="1"/>
  </conditionalFormatting>
  <conditionalFormatting sqref="O174:O177">
    <cfRule type="duplicateValues" dxfId="1158" priority="996" stopIfTrue="1"/>
  </conditionalFormatting>
  <conditionalFormatting sqref="O180">
    <cfRule type="duplicateValues" dxfId="1157" priority="961"/>
    <cfRule type="duplicateValues" dxfId="1156" priority="962" stopIfTrue="1"/>
  </conditionalFormatting>
  <conditionalFormatting sqref="O180">
    <cfRule type="duplicateValues" dxfId="1155" priority="960" stopIfTrue="1"/>
  </conditionalFormatting>
  <conditionalFormatting sqref="O180">
    <cfRule type="duplicateValues" dxfId="1154" priority="959" stopIfTrue="1"/>
  </conditionalFormatting>
  <conditionalFormatting sqref="O180">
    <cfRule type="duplicateValues" dxfId="1153" priority="958" stopIfTrue="1"/>
  </conditionalFormatting>
  <conditionalFormatting sqref="O180">
    <cfRule type="duplicateValues" dxfId="1152" priority="957" stopIfTrue="1"/>
  </conditionalFormatting>
  <conditionalFormatting sqref="O180">
    <cfRule type="duplicateValues" dxfId="1151" priority="956" stopIfTrue="1"/>
  </conditionalFormatting>
  <conditionalFormatting sqref="O180">
    <cfRule type="duplicateValues" dxfId="1150" priority="955" stopIfTrue="1"/>
  </conditionalFormatting>
  <conditionalFormatting sqref="O180">
    <cfRule type="duplicateValues" dxfId="1149" priority="954" stopIfTrue="1"/>
  </conditionalFormatting>
  <conditionalFormatting sqref="N180">
    <cfRule type="duplicateValues" dxfId="1148" priority="953" stopIfTrue="1"/>
  </conditionalFormatting>
  <conditionalFormatting sqref="N180">
    <cfRule type="duplicateValues" dxfId="1147" priority="951"/>
    <cfRule type="duplicateValues" dxfId="1146" priority="952" stopIfTrue="1"/>
  </conditionalFormatting>
  <conditionalFormatting sqref="N180">
    <cfRule type="duplicateValues" dxfId="1145" priority="950" stopIfTrue="1"/>
  </conditionalFormatting>
  <conditionalFormatting sqref="N180">
    <cfRule type="duplicateValues" dxfId="1144" priority="949" stopIfTrue="1"/>
  </conditionalFormatting>
  <conditionalFormatting sqref="N180">
    <cfRule type="duplicateValues" dxfId="1143" priority="948" stopIfTrue="1"/>
  </conditionalFormatting>
  <conditionalFormatting sqref="N180">
    <cfRule type="duplicateValues" dxfId="1142" priority="947" stopIfTrue="1"/>
  </conditionalFormatting>
  <conditionalFormatting sqref="N180">
    <cfRule type="duplicateValues" dxfId="1141" priority="946" stopIfTrue="1"/>
  </conditionalFormatting>
  <conditionalFormatting sqref="N180">
    <cfRule type="duplicateValues" dxfId="1140" priority="945" stopIfTrue="1"/>
  </conditionalFormatting>
  <conditionalFormatting sqref="N180">
    <cfRule type="duplicateValues" dxfId="1139" priority="944" stopIfTrue="1"/>
  </conditionalFormatting>
  <conditionalFormatting sqref="N180">
    <cfRule type="duplicateValues" dxfId="1138" priority="942"/>
    <cfRule type="duplicateValues" dxfId="1137" priority="943" stopIfTrue="1"/>
  </conditionalFormatting>
  <conditionalFormatting sqref="N180">
    <cfRule type="duplicateValues" dxfId="1136" priority="941" stopIfTrue="1"/>
  </conditionalFormatting>
  <conditionalFormatting sqref="N180">
    <cfRule type="duplicateValues" dxfId="1135" priority="940" stopIfTrue="1"/>
  </conditionalFormatting>
  <conditionalFormatting sqref="N180">
    <cfRule type="duplicateValues" dxfId="1134" priority="939" stopIfTrue="1"/>
  </conditionalFormatting>
  <conditionalFormatting sqref="N180">
    <cfRule type="duplicateValues" dxfId="1133" priority="938" stopIfTrue="1"/>
  </conditionalFormatting>
  <conditionalFormatting sqref="N180">
    <cfRule type="duplicateValues" dxfId="1132" priority="937" stopIfTrue="1"/>
  </conditionalFormatting>
  <conditionalFormatting sqref="N180">
    <cfRule type="duplicateValues" dxfId="1131" priority="936" stopIfTrue="1"/>
  </conditionalFormatting>
  <conditionalFormatting sqref="N180">
    <cfRule type="duplicateValues" dxfId="1130" priority="935" stopIfTrue="1"/>
  </conditionalFormatting>
  <conditionalFormatting sqref="O180">
    <cfRule type="duplicateValues" dxfId="1129" priority="933"/>
    <cfRule type="duplicateValues" dxfId="1128" priority="934" stopIfTrue="1"/>
  </conditionalFormatting>
  <conditionalFormatting sqref="O180">
    <cfRule type="duplicateValues" dxfId="1127" priority="932" stopIfTrue="1"/>
  </conditionalFormatting>
  <conditionalFormatting sqref="O180">
    <cfRule type="duplicateValues" dxfId="1126" priority="931" stopIfTrue="1"/>
  </conditionalFormatting>
  <conditionalFormatting sqref="O178:O181">
    <cfRule type="duplicateValues" dxfId="1125" priority="963" stopIfTrue="1"/>
  </conditionalFormatting>
  <conditionalFormatting sqref="O184">
    <cfRule type="duplicateValues" dxfId="1124" priority="928"/>
    <cfRule type="duplicateValues" dxfId="1123" priority="929" stopIfTrue="1"/>
  </conditionalFormatting>
  <conditionalFormatting sqref="O184">
    <cfRule type="duplicateValues" dxfId="1122" priority="927" stopIfTrue="1"/>
  </conditionalFormatting>
  <conditionalFormatting sqref="O184">
    <cfRule type="duplicateValues" dxfId="1121" priority="926" stopIfTrue="1"/>
  </conditionalFormatting>
  <conditionalFormatting sqref="O184">
    <cfRule type="duplicateValues" dxfId="1120" priority="925" stopIfTrue="1"/>
  </conditionalFormatting>
  <conditionalFormatting sqref="O184">
    <cfRule type="duplicateValues" dxfId="1119" priority="924" stopIfTrue="1"/>
  </conditionalFormatting>
  <conditionalFormatting sqref="O184">
    <cfRule type="duplicateValues" dxfId="1118" priority="923" stopIfTrue="1"/>
  </conditionalFormatting>
  <conditionalFormatting sqref="O184">
    <cfRule type="duplicateValues" dxfId="1117" priority="922" stopIfTrue="1"/>
  </conditionalFormatting>
  <conditionalFormatting sqref="O184">
    <cfRule type="duplicateValues" dxfId="1116" priority="921" stopIfTrue="1"/>
  </conditionalFormatting>
  <conditionalFormatting sqref="N184">
    <cfRule type="duplicateValues" dxfId="1115" priority="920" stopIfTrue="1"/>
  </conditionalFormatting>
  <conditionalFormatting sqref="N184">
    <cfRule type="duplicateValues" dxfId="1114" priority="918"/>
    <cfRule type="duplicateValues" dxfId="1113" priority="919" stopIfTrue="1"/>
  </conditionalFormatting>
  <conditionalFormatting sqref="N184">
    <cfRule type="duplicateValues" dxfId="1112" priority="917" stopIfTrue="1"/>
  </conditionalFormatting>
  <conditionalFormatting sqref="N184">
    <cfRule type="duplicateValues" dxfId="1111" priority="916" stopIfTrue="1"/>
  </conditionalFormatting>
  <conditionalFormatting sqref="N184">
    <cfRule type="duplicateValues" dxfId="1110" priority="915" stopIfTrue="1"/>
  </conditionalFormatting>
  <conditionalFormatting sqref="N184">
    <cfRule type="duplicateValues" dxfId="1109" priority="914" stopIfTrue="1"/>
  </conditionalFormatting>
  <conditionalFormatting sqref="N184">
    <cfRule type="duplicateValues" dxfId="1108" priority="913" stopIfTrue="1"/>
  </conditionalFormatting>
  <conditionalFormatting sqref="N184">
    <cfRule type="duplicateValues" dxfId="1107" priority="912" stopIfTrue="1"/>
  </conditionalFormatting>
  <conditionalFormatting sqref="N184">
    <cfRule type="duplicateValues" dxfId="1106" priority="911" stopIfTrue="1"/>
  </conditionalFormatting>
  <conditionalFormatting sqref="N184">
    <cfRule type="duplicateValues" dxfId="1105" priority="909"/>
    <cfRule type="duplicateValues" dxfId="1104" priority="910" stopIfTrue="1"/>
  </conditionalFormatting>
  <conditionalFormatting sqref="N184">
    <cfRule type="duplicateValues" dxfId="1103" priority="908" stopIfTrue="1"/>
  </conditionalFormatting>
  <conditionalFormatting sqref="N184">
    <cfRule type="duplicateValues" dxfId="1102" priority="907" stopIfTrue="1"/>
  </conditionalFormatting>
  <conditionalFormatting sqref="N184">
    <cfRule type="duplicateValues" dxfId="1101" priority="906" stopIfTrue="1"/>
  </conditionalFormatting>
  <conditionalFormatting sqref="N184">
    <cfRule type="duplicateValues" dxfId="1100" priority="905" stopIfTrue="1"/>
  </conditionalFormatting>
  <conditionalFormatting sqref="N184">
    <cfRule type="duplicateValues" dxfId="1099" priority="904" stopIfTrue="1"/>
  </conditionalFormatting>
  <conditionalFormatting sqref="N184">
    <cfRule type="duplicateValues" dxfId="1098" priority="903" stopIfTrue="1"/>
  </conditionalFormatting>
  <conditionalFormatting sqref="N184">
    <cfRule type="duplicateValues" dxfId="1097" priority="902" stopIfTrue="1"/>
  </conditionalFormatting>
  <conditionalFormatting sqref="O184">
    <cfRule type="duplicateValues" dxfId="1096" priority="900"/>
    <cfRule type="duplicateValues" dxfId="1095" priority="901" stopIfTrue="1"/>
  </conditionalFormatting>
  <conditionalFormatting sqref="O184">
    <cfRule type="duplicateValues" dxfId="1094" priority="899" stopIfTrue="1"/>
  </conditionalFormatting>
  <conditionalFormatting sqref="O184">
    <cfRule type="duplicateValues" dxfId="1093" priority="898" stopIfTrue="1"/>
  </conditionalFormatting>
  <conditionalFormatting sqref="O182:O185">
    <cfRule type="duplicateValues" dxfId="1092" priority="930" stopIfTrue="1"/>
  </conditionalFormatting>
  <conditionalFormatting sqref="O188">
    <cfRule type="duplicateValues" dxfId="1091" priority="895"/>
    <cfRule type="duplicateValues" dxfId="1090" priority="896" stopIfTrue="1"/>
  </conditionalFormatting>
  <conditionalFormatting sqref="O188">
    <cfRule type="duplicateValues" dxfId="1089" priority="894" stopIfTrue="1"/>
  </conditionalFormatting>
  <conditionalFormatting sqref="O188">
    <cfRule type="duplicateValues" dxfId="1088" priority="893" stopIfTrue="1"/>
  </conditionalFormatting>
  <conditionalFormatting sqref="O188">
    <cfRule type="duplicateValues" dxfId="1087" priority="892" stopIfTrue="1"/>
  </conditionalFormatting>
  <conditionalFormatting sqref="O188">
    <cfRule type="duplicateValues" dxfId="1086" priority="891" stopIfTrue="1"/>
  </conditionalFormatting>
  <conditionalFormatting sqref="O188">
    <cfRule type="duplicateValues" dxfId="1085" priority="890" stopIfTrue="1"/>
  </conditionalFormatting>
  <conditionalFormatting sqref="O188">
    <cfRule type="duplicateValues" dxfId="1084" priority="889" stopIfTrue="1"/>
  </conditionalFormatting>
  <conditionalFormatting sqref="O188">
    <cfRule type="duplicateValues" dxfId="1083" priority="888" stopIfTrue="1"/>
  </conditionalFormatting>
  <conditionalFormatting sqref="N188">
    <cfRule type="duplicateValues" dxfId="1082" priority="887" stopIfTrue="1"/>
  </conditionalFormatting>
  <conditionalFormatting sqref="N188">
    <cfRule type="duplicateValues" dxfId="1081" priority="885"/>
    <cfRule type="duplicateValues" dxfId="1080" priority="886" stopIfTrue="1"/>
  </conditionalFormatting>
  <conditionalFormatting sqref="N188">
    <cfRule type="duplicateValues" dxfId="1079" priority="884" stopIfTrue="1"/>
  </conditionalFormatting>
  <conditionalFormatting sqref="N188">
    <cfRule type="duplicateValues" dxfId="1078" priority="883" stopIfTrue="1"/>
  </conditionalFormatting>
  <conditionalFormatting sqref="N188">
    <cfRule type="duplicateValues" dxfId="1077" priority="882" stopIfTrue="1"/>
  </conditionalFormatting>
  <conditionalFormatting sqref="N188">
    <cfRule type="duplicateValues" dxfId="1076" priority="881" stopIfTrue="1"/>
  </conditionalFormatting>
  <conditionalFormatting sqref="N188">
    <cfRule type="duplicateValues" dxfId="1075" priority="880" stopIfTrue="1"/>
  </conditionalFormatting>
  <conditionalFormatting sqref="N188">
    <cfRule type="duplicateValues" dxfId="1074" priority="879" stopIfTrue="1"/>
  </conditionalFormatting>
  <conditionalFormatting sqref="N188">
    <cfRule type="duplicateValues" dxfId="1073" priority="878" stopIfTrue="1"/>
  </conditionalFormatting>
  <conditionalFormatting sqref="N188">
    <cfRule type="duplicateValues" dxfId="1072" priority="876"/>
    <cfRule type="duplicateValues" dxfId="1071" priority="877" stopIfTrue="1"/>
  </conditionalFormatting>
  <conditionalFormatting sqref="N188">
    <cfRule type="duplicateValues" dxfId="1070" priority="875" stopIfTrue="1"/>
  </conditionalFormatting>
  <conditionalFormatting sqref="N188">
    <cfRule type="duplicateValues" dxfId="1069" priority="874" stopIfTrue="1"/>
  </conditionalFormatting>
  <conditionalFormatting sqref="N188">
    <cfRule type="duplicateValues" dxfId="1068" priority="873" stopIfTrue="1"/>
  </conditionalFormatting>
  <conditionalFormatting sqref="N188">
    <cfRule type="duplicateValues" dxfId="1067" priority="872" stopIfTrue="1"/>
  </conditionalFormatting>
  <conditionalFormatting sqref="N188">
    <cfRule type="duplicateValues" dxfId="1066" priority="871" stopIfTrue="1"/>
  </conditionalFormatting>
  <conditionalFormatting sqref="N188">
    <cfRule type="duplicateValues" dxfId="1065" priority="870" stopIfTrue="1"/>
  </conditionalFormatting>
  <conditionalFormatting sqref="N188">
    <cfRule type="duplicateValues" dxfId="1064" priority="869" stopIfTrue="1"/>
  </conditionalFormatting>
  <conditionalFormatting sqref="O188">
    <cfRule type="duplicateValues" dxfId="1063" priority="867"/>
    <cfRule type="duplicateValues" dxfId="1062" priority="868" stopIfTrue="1"/>
  </conditionalFormatting>
  <conditionalFormatting sqref="O188">
    <cfRule type="duplicateValues" dxfId="1061" priority="866" stopIfTrue="1"/>
  </conditionalFormatting>
  <conditionalFormatting sqref="O188">
    <cfRule type="duplicateValues" dxfId="1060" priority="865" stopIfTrue="1"/>
  </conditionalFormatting>
  <conditionalFormatting sqref="O186:O189">
    <cfRule type="duplicateValues" dxfId="1059" priority="897" stopIfTrue="1"/>
  </conditionalFormatting>
  <conditionalFormatting sqref="B170:B173">
    <cfRule type="cellIs" dxfId="1058" priority="864" operator="greaterThan">
      <formula>1000</formula>
    </cfRule>
  </conditionalFormatting>
  <conditionalFormatting sqref="B172">
    <cfRule type="cellIs" dxfId="1057" priority="863" operator="greaterThan">
      <formula>1000</formula>
    </cfRule>
  </conditionalFormatting>
  <conditionalFormatting sqref="B172">
    <cfRule type="cellIs" dxfId="1056" priority="862" operator="greaterThan">
      <formula>1000</formula>
    </cfRule>
  </conditionalFormatting>
  <conditionalFormatting sqref="B172">
    <cfRule type="cellIs" dxfId="1055" priority="861" operator="greaterThan">
      <formula>1000</formula>
    </cfRule>
  </conditionalFormatting>
  <conditionalFormatting sqref="B172">
    <cfRule type="cellIs" dxfId="1054" priority="860" operator="greaterThan">
      <formula>1000</formula>
    </cfRule>
  </conditionalFormatting>
  <conditionalFormatting sqref="B172">
    <cfRule type="cellIs" dxfId="1053" priority="859" operator="greaterThan">
      <formula>1000</formula>
    </cfRule>
  </conditionalFormatting>
  <conditionalFormatting sqref="B172">
    <cfRule type="cellIs" dxfId="1052" priority="858" operator="greaterThan">
      <formula>1000</formula>
    </cfRule>
  </conditionalFormatting>
  <conditionalFormatting sqref="B172">
    <cfRule type="cellIs" dxfId="1051" priority="857" operator="greaterThan">
      <formula>1000</formula>
    </cfRule>
  </conditionalFormatting>
  <conditionalFormatting sqref="A172">
    <cfRule type="cellIs" dxfId="1050" priority="856" operator="greaterThan">
      <formula>1000</formula>
    </cfRule>
  </conditionalFormatting>
  <conditionalFormatting sqref="A172">
    <cfRule type="cellIs" dxfId="1049" priority="855" operator="greaterThan">
      <formula>1000</formula>
    </cfRule>
  </conditionalFormatting>
  <conditionalFormatting sqref="A172">
    <cfRule type="cellIs" dxfId="1048" priority="854" operator="greaterThan">
      <formula>1000</formula>
    </cfRule>
  </conditionalFormatting>
  <conditionalFormatting sqref="B174:B177">
    <cfRule type="cellIs" dxfId="1047" priority="853" operator="greaterThan">
      <formula>1000</formula>
    </cfRule>
  </conditionalFormatting>
  <conditionalFormatting sqref="B176">
    <cfRule type="cellIs" dxfId="1046" priority="852" operator="greaterThan">
      <formula>1000</formula>
    </cfRule>
  </conditionalFormatting>
  <conditionalFormatting sqref="B176">
    <cfRule type="cellIs" dxfId="1045" priority="851" operator="greaterThan">
      <formula>1000</formula>
    </cfRule>
  </conditionalFormatting>
  <conditionalFormatting sqref="B176">
    <cfRule type="cellIs" dxfId="1044" priority="850" operator="greaterThan">
      <formula>1000</formula>
    </cfRule>
  </conditionalFormatting>
  <conditionalFormatting sqref="B176">
    <cfRule type="cellIs" dxfId="1043" priority="849" operator="greaterThan">
      <formula>1000</formula>
    </cfRule>
  </conditionalFormatting>
  <conditionalFormatting sqref="B176">
    <cfRule type="cellIs" dxfId="1042" priority="848" operator="greaterThan">
      <formula>1000</formula>
    </cfRule>
  </conditionalFormatting>
  <conditionalFormatting sqref="B176">
    <cfRule type="cellIs" dxfId="1041" priority="847" operator="greaterThan">
      <formula>1000</formula>
    </cfRule>
  </conditionalFormatting>
  <conditionalFormatting sqref="B176">
    <cfRule type="cellIs" dxfId="1040" priority="846" operator="greaterThan">
      <formula>1000</formula>
    </cfRule>
  </conditionalFormatting>
  <conditionalFormatting sqref="A176">
    <cfRule type="cellIs" dxfId="1039" priority="845" operator="greaterThan">
      <formula>1000</formula>
    </cfRule>
  </conditionalFormatting>
  <conditionalFormatting sqref="A176">
    <cfRule type="cellIs" dxfId="1038" priority="844" operator="greaterThan">
      <formula>1000</formula>
    </cfRule>
  </conditionalFormatting>
  <conditionalFormatting sqref="A176">
    <cfRule type="cellIs" dxfId="1037" priority="843" operator="greaterThan">
      <formula>1000</formula>
    </cfRule>
  </conditionalFormatting>
  <conditionalFormatting sqref="B178:B181">
    <cfRule type="cellIs" dxfId="1036" priority="842" operator="greaterThan">
      <formula>1000</formula>
    </cfRule>
  </conditionalFormatting>
  <conditionalFormatting sqref="B180">
    <cfRule type="cellIs" dxfId="1035" priority="841" operator="greaterThan">
      <formula>1000</formula>
    </cfRule>
  </conditionalFormatting>
  <conditionalFormatting sqref="B180">
    <cfRule type="cellIs" dxfId="1034" priority="840" operator="greaterThan">
      <formula>1000</formula>
    </cfRule>
  </conditionalFormatting>
  <conditionalFormatting sqref="B180">
    <cfRule type="cellIs" dxfId="1033" priority="839" operator="greaterThan">
      <formula>1000</formula>
    </cfRule>
  </conditionalFormatting>
  <conditionalFormatting sqref="B180">
    <cfRule type="cellIs" dxfId="1032" priority="838" operator="greaterThan">
      <formula>1000</formula>
    </cfRule>
  </conditionalFormatting>
  <conditionalFormatting sqref="B180">
    <cfRule type="cellIs" dxfId="1031" priority="837" operator="greaterThan">
      <formula>1000</formula>
    </cfRule>
  </conditionalFormatting>
  <conditionalFormatting sqref="B180">
    <cfRule type="cellIs" dxfId="1030" priority="836" operator="greaterThan">
      <formula>1000</formula>
    </cfRule>
  </conditionalFormatting>
  <conditionalFormatting sqref="B180">
    <cfRule type="cellIs" dxfId="1029" priority="835" operator="greaterThan">
      <formula>1000</formula>
    </cfRule>
  </conditionalFormatting>
  <conditionalFormatting sqref="A180">
    <cfRule type="cellIs" dxfId="1028" priority="834" operator="greaterThan">
      <formula>1000</formula>
    </cfRule>
  </conditionalFormatting>
  <conditionalFormatting sqref="A180">
    <cfRule type="cellIs" dxfId="1027" priority="833" operator="greaterThan">
      <formula>1000</formula>
    </cfRule>
  </conditionalFormatting>
  <conditionalFormatting sqref="A180">
    <cfRule type="cellIs" dxfId="1026" priority="832" operator="greaterThan">
      <formula>1000</formula>
    </cfRule>
  </conditionalFormatting>
  <conditionalFormatting sqref="B182:B185">
    <cfRule type="cellIs" dxfId="1025" priority="831" operator="greaterThan">
      <formula>1000</formula>
    </cfRule>
  </conditionalFormatting>
  <conditionalFormatting sqref="B184">
    <cfRule type="cellIs" dxfId="1024" priority="830" operator="greaterThan">
      <formula>1000</formula>
    </cfRule>
  </conditionalFormatting>
  <conditionalFormatting sqref="B184">
    <cfRule type="cellIs" dxfId="1023" priority="829" operator="greaterThan">
      <formula>1000</formula>
    </cfRule>
  </conditionalFormatting>
  <conditionalFormatting sqref="B184">
    <cfRule type="cellIs" dxfId="1022" priority="828" operator="greaterThan">
      <formula>1000</formula>
    </cfRule>
  </conditionalFormatting>
  <conditionalFormatting sqref="B184">
    <cfRule type="cellIs" dxfId="1021" priority="827" operator="greaterThan">
      <formula>1000</formula>
    </cfRule>
  </conditionalFormatting>
  <conditionalFormatting sqref="B184">
    <cfRule type="cellIs" dxfId="1020" priority="826" operator="greaterThan">
      <formula>1000</formula>
    </cfRule>
  </conditionalFormatting>
  <conditionalFormatting sqref="B184">
    <cfRule type="cellIs" dxfId="1019" priority="825" operator="greaterThan">
      <formula>1000</formula>
    </cfRule>
  </conditionalFormatting>
  <conditionalFormatting sqref="B184">
    <cfRule type="cellIs" dxfId="1018" priority="824" operator="greaterThan">
      <formula>1000</formula>
    </cfRule>
  </conditionalFormatting>
  <conditionalFormatting sqref="A184">
    <cfRule type="cellIs" dxfId="1017" priority="823" operator="greaterThan">
      <formula>1000</formula>
    </cfRule>
  </conditionalFormatting>
  <conditionalFormatting sqref="A184">
    <cfRule type="cellIs" dxfId="1016" priority="822" operator="greaterThan">
      <formula>1000</formula>
    </cfRule>
  </conditionalFormatting>
  <conditionalFormatting sqref="A184">
    <cfRule type="cellIs" dxfId="1015" priority="821" operator="greaterThan">
      <formula>1000</formula>
    </cfRule>
  </conditionalFormatting>
  <conditionalFormatting sqref="B186:B187 B189">
    <cfRule type="cellIs" dxfId="1014" priority="820" operator="greaterThan">
      <formula>1000</formula>
    </cfRule>
  </conditionalFormatting>
  <conditionalFormatting sqref="A188">
    <cfRule type="cellIs" dxfId="1013" priority="812" operator="greaterThan">
      <formula>1000</formula>
    </cfRule>
  </conditionalFormatting>
  <conditionalFormatting sqref="A188">
    <cfRule type="cellIs" dxfId="1012" priority="811" operator="greaterThan">
      <formula>1000</formula>
    </cfRule>
  </conditionalFormatting>
  <conditionalFormatting sqref="A188">
    <cfRule type="cellIs" dxfId="1011" priority="810" operator="greaterThan">
      <formula>1000</formula>
    </cfRule>
  </conditionalFormatting>
  <conditionalFormatting sqref="O192">
    <cfRule type="duplicateValues" dxfId="1010" priority="807"/>
    <cfRule type="duplicateValues" dxfId="1009" priority="808" stopIfTrue="1"/>
  </conditionalFormatting>
  <conditionalFormatting sqref="O192">
    <cfRule type="duplicateValues" dxfId="1008" priority="806" stopIfTrue="1"/>
  </conditionalFormatting>
  <conditionalFormatting sqref="O192">
    <cfRule type="duplicateValues" dxfId="1007" priority="805" stopIfTrue="1"/>
  </conditionalFormatting>
  <conditionalFormatting sqref="O192">
    <cfRule type="duplicateValues" dxfId="1006" priority="804" stopIfTrue="1"/>
  </conditionalFormatting>
  <conditionalFormatting sqref="O192">
    <cfRule type="duplicateValues" dxfId="1005" priority="803" stopIfTrue="1"/>
  </conditionalFormatting>
  <conditionalFormatting sqref="O192">
    <cfRule type="duplicateValues" dxfId="1004" priority="802" stopIfTrue="1"/>
  </conditionalFormatting>
  <conditionalFormatting sqref="O192">
    <cfRule type="duplicateValues" dxfId="1003" priority="801" stopIfTrue="1"/>
  </conditionalFormatting>
  <conditionalFormatting sqref="O192">
    <cfRule type="duplicateValues" dxfId="1002" priority="800" stopIfTrue="1"/>
  </conditionalFormatting>
  <conditionalFormatting sqref="N192">
    <cfRule type="duplicateValues" dxfId="1001" priority="799" stopIfTrue="1"/>
  </conditionalFormatting>
  <conditionalFormatting sqref="N192">
    <cfRule type="duplicateValues" dxfId="1000" priority="797"/>
    <cfRule type="duplicateValues" dxfId="999" priority="798" stopIfTrue="1"/>
  </conditionalFormatting>
  <conditionalFormatting sqref="N192">
    <cfRule type="duplicateValues" dxfId="998" priority="796" stopIfTrue="1"/>
  </conditionalFormatting>
  <conditionalFormatting sqref="N192">
    <cfRule type="duplicateValues" dxfId="997" priority="795" stopIfTrue="1"/>
  </conditionalFormatting>
  <conditionalFormatting sqref="N192">
    <cfRule type="duplicateValues" dxfId="996" priority="794" stopIfTrue="1"/>
  </conditionalFormatting>
  <conditionalFormatting sqref="N192">
    <cfRule type="duplicateValues" dxfId="995" priority="793" stopIfTrue="1"/>
  </conditionalFormatting>
  <conditionalFormatting sqref="N192">
    <cfRule type="duplicateValues" dxfId="994" priority="792" stopIfTrue="1"/>
  </conditionalFormatting>
  <conditionalFormatting sqref="N192">
    <cfRule type="duplicateValues" dxfId="993" priority="791" stopIfTrue="1"/>
  </conditionalFormatting>
  <conditionalFormatting sqref="N192">
    <cfRule type="duplicateValues" dxfId="992" priority="790" stopIfTrue="1"/>
  </conditionalFormatting>
  <conditionalFormatting sqref="N192">
    <cfRule type="duplicateValues" dxfId="991" priority="788"/>
    <cfRule type="duplicateValues" dxfId="990" priority="789" stopIfTrue="1"/>
  </conditionalFormatting>
  <conditionalFormatting sqref="N192">
    <cfRule type="duplicateValues" dxfId="989" priority="787" stopIfTrue="1"/>
  </conditionalFormatting>
  <conditionalFormatting sqref="N192">
    <cfRule type="duplicateValues" dxfId="988" priority="786" stopIfTrue="1"/>
  </conditionalFormatting>
  <conditionalFormatting sqref="N192">
    <cfRule type="duplicateValues" dxfId="987" priority="785" stopIfTrue="1"/>
  </conditionalFormatting>
  <conditionalFormatting sqref="N192">
    <cfRule type="duplicateValues" dxfId="986" priority="784" stopIfTrue="1"/>
  </conditionalFormatting>
  <conditionalFormatting sqref="N192">
    <cfRule type="duplicateValues" dxfId="985" priority="783" stopIfTrue="1"/>
  </conditionalFormatting>
  <conditionalFormatting sqref="N192">
    <cfRule type="duplicateValues" dxfId="984" priority="782" stopIfTrue="1"/>
  </conditionalFormatting>
  <conditionalFormatting sqref="N192">
    <cfRule type="duplicateValues" dxfId="983" priority="781" stopIfTrue="1"/>
  </conditionalFormatting>
  <conditionalFormatting sqref="O192">
    <cfRule type="duplicateValues" dxfId="982" priority="779"/>
    <cfRule type="duplicateValues" dxfId="981" priority="780" stopIfTrue="1"/>
  </conditionalFormatting>
  <conditionalFormatting sqref="O192">
    <cfRule type="duplicateValues" dxfId="980" priority="778" stopIfTrue="1"/>
  </conditionalFormatting>
  <conditionalFormatting sqref="O192">
    <cfRule type="duplicateValues" dxfId="979" priority="777" stopIfTrue="1"/>
  </conditionalFormatting>
  <conditionalFormatting sqref="O190:O193">
    <cfRule type="duplicateValues" dxfId="978" priority="809" stopIfTrue="1"/>
  </conditionalFormatting>
  <conditionalFormatting sqref="O196">
    <cfRule type="duplicateValues" dxfId="977" priority="774"/>
    <cfRule type="duplicateValues" dxfId="976" priority="775" stopIfTrue="1"/>
  </conditionalFormatting>
  <conditionalFormatting sqref="O196">
    <cfRule type="duplicateValues" dxfId="975" priority="773" stopIfTrue="1"/>
  </conditionalFormatting>
  <conditionalFormatting sqref="O196">
    <cfRule type="duplicateValues" dxfId="974" priority="772" stopIfTrue="1"/>
  </conditionalFormatting>
  <conditionalFormatting sqref="O196">
    <cfRule type="duplicateValues" dxfId="973" priority="771" stopIfTrue="1"/>
  </conditionalFormatting>
  <conditionalFormatting sqref="O196">
    <cfRule type="duplicateValues" dxfId="972" priority="770" stopIfTrue="1"/>
  </conditionalFormatting>
  <conditionalFormatting sqref="O196">
    <cfRule type="duplicateValues" dxfId="971" priority="769" stopIfTrue="1"/>
  </conditionalFormatting>
  <conditionalFormatting sqref="O196">
    <cfRule type="duplicateValues" dxfId="970" priority="768" stopIfTrue="1"/>
  </conditionalFormatting>
  <conditionalFormatting sqref="O196">
    <cfRule type="duplicateValues" dxfId="969" priority="767" stopIfTrue="1"/>
  </conditionalFormatting>
  <conditionalFormatting sqref="N196">
    <cfRule type="duplicateValues" dxfId="968" priority="766" stopIfTrue="1"/>
  </conditionalFormatting>
  <conditionalFormatting sqref="N196">
    <cfRule type="duplicateValues" dxfId="967" priority="764"/>
    <cfRule type="duplicateValues" dxfId="966" priority="765" stopIfTrue="1"/>
  </conditionalFormatting>
  <conditionalFormatting sqref="N196">
    <cfRule type="duplicateValues" dxfId="965" priority="763" stopIfTrue="1"/>
  </conditionalFormatting>
  <conditionalFormatting sqref="N196">
    <cfRule type="duplicateValues" dxfId="964" priority="762" stopIfTrue="1"/>
  </conditionalFormatting>
  <conditionalFormatting sqref="N196">
    <cfRule type="duplicateValues" dxfId="963" priority="761" stopIfTrue="1"/>
  </conditionalFormatting>
  <conditionalFormatting sqref="N196">
    <cfRule type="duplicateValues" dxfId="962" priority="760" stopIfTrue="1"/>
  </conditionalFormatting>
  <conditionalFormatting sqref="N196">
    <cfRule type="duplicateValues" dxfId="961" priority="759" stopIfTrue="1"/>
  </conditionalFormatting>
  <conditionalFormatting sqref="N196">
    <cfRule type="duplicateValues" dxfId="960" priority="758" stopIfTrue="1"/>
  </conditionalFormatting>
  <conditionalFormatting sqref="N196">
    <cfRule type="duplicateValues" dxfId="959" priority="757" stopIfTrue="1"/>
  </conditionalFormatting>
  <conditionalFormatting sqref="N196">
    <cfRule type="duplicateValues" dxfId="958" priority="755"/>
    <cfRule type="duplicateValues" dxfId="957" priority="756" stopIfTrue="1"/>
  </conditionalFormatting>
  <conditionalFormatting sqref="N196">
    <cfRule type="duplicateValues" dxfId="956" priority="754" stopIfTrue="1"/>
  </conditionalFormatting>
  <conditionalFormatting sqref="N196">
    <cfRule type="duplicateValues" dxfId="955" priority="753" stopIfTrue="1"/>
  </conditionalFormatting>
  <conditionalFormatting sqref="N196">
    <cfRule type="duplicateValues" dxfId="954" priority="752" stopIfTrue="1"/>
  </conditionalFormatting>
  <conditionalFormatting sqref="N196">
    <cfRule type="duplicateValues" dxfId="953" priority="751" stopIfTrue="1"/>
  </conditionalFormatting>
  <conditionalFormatting sqref="N196">
    <cfRule type="duplicateValues" dxfId="952" priority="750" stopIfTrue="1"/>
  </conditionalFormatting>
  <conditionalFormatting sqref="N196">
    <cfRule type="duplicateValues" dxfId="951" priority="749" stopIfTrue="1"/>
  </conditionalFormatting>
  <conditionalFormatting sqref="N196">
    <cfRule type="duplicateValues" dxfId="950" priority="748" stopIfTrue="1"/>
  </conditionalFormatting>
  <conditionalFormatting sqref="O196">
    <cfRule type="duplicateValues" dxfId="949" priority="746"/>
    <cfRule type="duplicateValues" dxfId="948" priority="747" stopIfTrue="1"/>
  </conditionalFormatting>
  <conditionalFormatting sqref="O196">
    <cfRule type="duplicateValues" dxfId="947" priority="745" stopIfTrue="1"/>
  </conditionalFormatting>
  <conditionalFormatting sqref="O196">
    <cfRule type="duplicateValues" dxfId="946" priority="744" stopIfTrue="1"/>
  </conditionalFormatting>
  <conditionalFormatting sqref="O194:O197">
    <cfRule type="duplicateValues" dxfId="945" priority="776" stopIfTrue="1"/>
  </conditionalFormatting>
  <conditionalFormatting sqref="O200">
    <cfRule type="duplicateValues" dxfId="944" priority="741"/>
    <cfRule type="duplicateValues" dxfId="943" priority="742" stopIfTrue="1"/>
  </conditionalFormatting>
  <conditionalFormatting sqref="O200">
    <cfRule type="duplicateValues" dxfId="942" priority="740" stopIfTrue="1"/>
  </conditionalFormatting>
  <conditionalFormatting sqref="O200">
    <cfRule type="duplicateValues" dxfId="941" priority="739" stopIfTrue="1"/>
  </conditionalFormatting>
  <conditionalFormatting sqref="O200">
    <cfRule type="duplicateValues" dxfId="940" priority="738" stopIfTrue="1"/>
  </conditionalFormatting>
  <conditionalFormatting sqref="O200">
    <cfRule type="duplicateValues" dxfId="939" priority="737" stopIfTrue="1"/>
  </conditionalFormatting>
  <conditionalFormatting sqref="O200">
    <cfRule type="duplicateValues" dxfId="938" priority="736" stopIfTrue="1"/>
  </conditionalFormatting>
  <conditionalFormatting sqref="O200">
    <cfRule type="duplicateValues" dxfId="937" priority="735" stopIfTrue="1"/>
  </conditionalFormatting>
  <conditionalFormatting sqref="O200">
    <cfRule type="duplicateValues" dxfId="936" priority="734" stopIfTrue="1"/>
  </conditionalFormatting>
  <conditionalFormatting sqref="N200">
    <cfRule type="duplicateValues" dxfId="935" priority="733" stopIfTrue="1"/>
  </conditionalFormatting>
  <conditionalFormatting sqref="N200">
    <cfRule type="duplicateValues" dxfId="934" priority="731"/>
    <cfRule type="duplicateValues" dxfId="933" priority="732" stopIfTrue="1"/>
  </conditionalFormatting>
  <conditionalFormatting sqref="N200">
    <cfRule type="duplicateValues" dxfId="932" priority="730" stopIfTrue="1"/>
  </conditionalFormatting>
  <conditionalFormatting sqref="N200">
    <cfRule type="duplicateValues" dxfId="931" priority="729" stopIfTrue="1"/>
  </conditionalFormatting>
  <conditionalFormatting sqref="N200">
    <cfRule type="duplicateValues" dxfId="930" priority="728" stopIfTrue="1"/>
  </conditionalFormatting>
  <conditionalFormatting sqref="N200">
    <cfRule type="duplicateValues" dxfId="929" priority="727" stopIfTrue="1"/>
  </conditionalFormatting>
  <conditionalFormatting sqref="N200">
    <cfRule type="duplicateValues" dxfId="928" priority="726" stopIfTrue="1"/>
  </conditionalFormatting>
  <conditionalFormatting sqref="N200">
    <cfRule type="duplicateValues" dxfId="927" priority="725" stopIfTrue="1"/>
  </conditionalFormatting>
  <conditionalFormatting sqref="N200">
    <cfRule type="duplicateValues" dxfId="926" priority="724" stopIfTrue="1"/>
  </conditionalFormatting>
  <conditionalFormatting sqref="N200">
    <cfRule type="duplicateValues" dxfId="925" priority="722"/>
    <cfRule type="duplicateValues" dxfId="924" priority="723" stopIfTrue="1"/>
  </conditionalFormatting>
  <conditionalFormatting sqref="N200">
    <cfRule type="duplicateValues" dxfId="923" priority="721" stopIfTrue="1"/>
  </conditionalFormatting>
  <conditionalFormatting sqref="N200">
    <cfRule type="duplicateValues" dxfId="922" priority="720" stopIfTrue="1"/>
  </conditionalFormatting>
  <conditionalFormatting sqref="N200">
    <cfRule type="duplicateValues" dxfId="921" priority="719" stopIfTrue="1"/>
  </conditionalFormatting>
  <conditionalFormatting sqref="N200">
    <cfRule type="duplicateValues" dxfId="920" priority="718" stopIfTrue="1"/>
  </conditionalFormatting>
  <conditionalFormatting sqref="N200">
    <cfRule type="duplicateValues" dxfId="919" priority="717" stopIfTrue="1"/>
  </conditionalFormatting>
  <conditionalFormatting sqref="N200">
    <cfRule type="duplicateValues" dxfId="918" priority="716" stopIfTrue="1"/>
  </conditionalFormatting>
  <conditionalFormatting sqref="N200">
    <cfRule type="duplicateValues" dxfId="917" priority="715" stopIfTrue="1"/>
  </conditionalFormatting>
  <conditionalFormatting sqref="O200">
    <cfRule type="duplicateValues" dxfId="916" priority="713"/>
    <cfRule type="duplicateValues" dxfId="915" priority="714" stopIfTrue="1"/>
  </conditionalFormatting>
  <conditionalFormatting sqref="O200">
    <cfRule type="duplicateValues" dxfId="914" priority="712" stopIfTrue="1"/>
  </conditionalFormatting>
  <conditionalFormatting sqref="O200">
    <cfRule type="duplicateValues" dxfId="913" priority="711" stopIfTrue="1"/>
  </conditionalFormatting>
  <conditionalFormatting sqref="O198:O201">
    <cfRule type="duplicateValues" dxfId="912" priority="743" stopIfTrue="1"/>
  </conditionalFormatting>
  <conditionalFormatting sqref="O204">
    <cfRule type="duplicateValues" dxfId="911" priority="708"/>
    <cfRule type="duplicateValues" dxfId="910" priority="709" stopIfTrue="1"/>
  </conditionalFormatting>
  <conditionalFormatting sqref="O204">
    <cfRule type="duplicateValues" dxfId="909" priority="707" stopIfTrue="1"/>
  </conditionalFormatting>
  <conditionalFormatting sqref="O204">
    <cfRule type="duplicateValues" dxfId="908" priority="706" stopIfTrue="1"/>
  </conditionalFormatting>
  <conditionalFormatting sqref="O204">
    <cfRule type="duplicateValues" dxfId="907" priority="705" stopIfTrue="1"/>
  </conditionalFormatting>
  <conditionalFormatting sqref="O204">
    <cfRule type="duplicateValues" dxfId="906" priority="704" stopIfTrue="1"/>
  </conditionalFormatting>
  <conditionalFormatting sqref="O204">
    <cfRule type="duplicateValues" dxfId="905" priority="703" stopIfTrue="1"/>
  </conditionalFormatting>
  <conditionalFormatting sqref="O204">
    <cfRule type="duplicateValues" dxfId="904" priority="702" stopIfTrue="1"/>
  </conditionalFormatting>
  <conditionalFormatting sqref="O204">
    <cfRule type="duplicateValues" dxfId="903" priority="701" stopIfTrue="1"/>
  </conditionalFormatting>
  <conditionalFormatting sqref="N204">
    <cfRule type="duplicateValues" dxfId="902" priority="700" stopIfTrue="1"/>
  </conditionalFormatting>
  <conditionalFormatting sqref="N204">
    <cfRule type="duplicateValues" dxfId="901" priority="698"/>
    <cfRule type="duplicateValues" dxfId="900" priority="699" stopIfTrue="1"/>
  </conditionalFormatting>
  <conditionalFormatting sqref="N204">
    <cfRule type="duplicateValues" dxfId="899" priority="697" stopIfTrue="1"/>
  </conditionalFormatting>
  <conditionalFormatting sqref="N204">
    <cfRule type="duplicateValues" dxfId="898" priority="696" stopIfTrue="1"/>
  </conditionalFormatting>
  <conditionalFormatting sqref="N204">
    <cfRule type="duplicateValues" dxfId="897" priority="695" stopIfTrue="1"/>
  </conditionalFormatting>
  <conditionalFormatting sqref="N204">
    <cfRule type="duplicateValues" dxfId="896" priority="694" stopIfTrue="1"/>
  </conditionalFormatting>
  <conditionalFormatting sqref="N204">
    <cfRule type="duplicateValues" dxfId="895" priority="693" stopIfTrue="1"/>
  </conditionalFormatting>
  <conditionalFormatting sqref="N204">
    <cfRule type="duplicateValues" dxfId="894" priority="692" stopIfTrue="1"/>
  </conditionalFormatting>
  <conditionalFormatting sqref="N204">
    <cfRule type="duplicateValues" dxfId="893" priority="691" stopIfTrue="1"/>
  </conditionalFormatting>
  <conditionalFormatting sqref="N204">
    <cfRule type="duplicateValues" dxfId="892" priority="689"/>
    <cfRule type="duplicateValues" dxfId="891" priority="690" stopIfTrue="1"/>
  </conditionalFormatting>
  <conditionalFormatting sqref="N204">
    <cfRule type="duplicateValues" dxfId="890" priority="688" stopIfTrue="1"/>
  </conditionalFormatting>
  <conditionalFormatting sqref="N204">
    <cfRule type="duplicateValues" dxfId="889" priority="687" stopIfTrue="1"/>
  </conditionalFormatting>
  <conditionalFormatting sqref="N204">
    <cfRule type="duplicateValues" dxfId="888" priority="686" stopIfTrue="1"/>
  </conditionalFormatting>
  <conditionalFormatting sqref="N204">
    <cfRule type="duplicateValues" dxfId="887" priority="685" stopIfTrue="1"/>
  </conditionalFormatting>
  <conditionalFormatting sqref="N204">
    <cfRule type="duplicateValues" dxfId="886" priority="684" stopIfTrue="1"/>
  </conditionalFormatting>
  <conditionalFormatting sqref="N204">
    <cfRule type="duplicateValues" dxfId="885" priority="683" stopIfTrue="1"/>
  </conditionalFormatting>
  <conditionalFormatting sqref="N204">
    <cfRule type="duplicateValues" dxfId="884" priority="682" stopIfTrue="1"/>
  </conditionalFormatting>
  <conditionalFormatting sqref="O204">
    <cfRule type="duplicateValues" dxfId="883" priority="680"/>
    <cfRule type="duplicateValues" dxfId="882" priority="681" stopIfTrue="1"/>
  </conditionalFormatting>
  <conditionalFormatting sqref="O204">
    <cfRule type="duplicateValues" dxfId="881" priority="679" stopIfTrue="1"/>
  </conditionalFormatting>
  <conditionalFormatting sqref="O204">
    <cfRule type="duplicateValues" dxfId="880" priority="678" stopIfTrue="1"/>
  </conditionalFormatting>
  <conditionalFormatting sqref="O202:O205">
    <cfRule type="duplicateValues" dxfId="879" priority="710" stopIfTrue="1"/>
  </conditionalFormatting>
  <conditionalFormatting sqref="O208">
    <cfRule type="duplicateValues" dxfId="878" priority="675"/>
    <cfRule type="duplicateValues" dxfId="877" priority="676" stopIfTrue="1"/>
  </conditionalFormatting>
  <conditionalFormatting sqref="O208">
    <cfRule type="duplicateValues" dxfId="876" priority="674" stopIfTrue="1"/>
  </conditionalFormatting>
  <conditionalFormatting sqref="O208">
    <cfRule type="duplicateValues" dxfId="875" priority="673" stopIfTrue="1"/>
  </conditionalFormatting>
  <conditionalFormatting sqref="O208">
    <cfRule type="duplicateValues" dxfId="874" priority="672" stopIfTrue="1"/>
  </conditionalFormatting>
  <conditionalFormatting sqref="O208">
    <cfRule type="duplicateValues" dxfId="873" priority="671" stopIfTrue="1"/>
  </conditionalFormatting>
  <conditionalFormatting sqref="O208">
    <cfRule type="duplicateValues" dxfId="872" priority="670" stopIfTrue="1"/>
  </conditionalFormatting>
  <conditionalFormatting sqref="O208">
    <cfRule type="duplicateValues" dxfId="871" priority="669" stopIfTrue="1"/>
  </conditionalFormatting>
  <conditionalFormatting sqref="O208">
    <cfRule type="duplicateValues" dxfId="870" priority="668" stopIfTrue="1"/>
  </conditionalFormatting>
  <conditionalFormatting sqref="N208">
    <cfRule type="duplicateValues" dxfId="869" priority="667" stopIfTrue="1"/>
  </conditionalFormatting>
  <conditionalFormatting sqref="N208">
    <cfRule type="duplicateValues" dxfId="868" priority="665"/>
    <cfRule type="duplicateValues" dxfId="867" priority="666" stopIfTrue="1"/>
  </conditionalFormatting>
  <conditionalFormatting sqref="N208">
    <cfRule type="duplicateValues" dxfId="866" priority="664" stopIfTrue="1"/>
  </conditionalFormatting>
  <conditionalFormatting sqref="N208">
    <cfRule type="duplicateValues" dxfId="865" priority="663" stopIfTrue="1"/>
  </conditionalFormatting>
  <conditionalFormatting sqref="N208">
    <cfRule type="duplicateValues" dxfId="864" priority="662" stopIfTrue="1"/>
  </conditionalFormatting>
  <conditionalFormatting sqref="N208">
    <cfRule type="duplicateValues" dxfId="863" priority="661" stopIfTrue="1"/>
  </conditionalFormatting>
  <conditionalFormatting sqref="N208">
    <cfRule type="duplicateValues" dxfId="862" priority="660" stopIfTrue="1"/>
  </conditionalFormatting>
  <conditionalFormatting sqref="N208">
    <cfRule type="duplicateValues" dxfId="861" priority="659" stopIfTrue="1"/>
  </conditionalFormatting>
  <conditionalFormatting sqref="N208">
    <cfRule type="duplicateValues" dxfId="860" priority="658" stopIfTrue="1"/>
  </conditionalFormatting>
  <conditionalFormatting sqref="N208">
    <cfRule type="duplicateValues" dxfId="859" priority="656"/>
    <cfRule type="duplicateValues" dxfId="858" priority="657" stopIfTrue="1"/>
  </conditionalFormatting>
  <conditionalFormatting sqref="N208">
    <cfRule type="duplicateValues" dxfId="857" priority="655" stopIfTrue="1"/>
  </conditionalFormatting>
  <conditionalFormatting sqref="N208">
    <cfRule type="duplicateValues" dxfId="856" priority="654" stopIfTrue="1"/>
  </conditionalFormatting>
  <conditionalFormatting sqref="N208">
    <cfRule type="duplicateValues" dxfId="855" priority="653" stopIfTrue="1"/>
  </conditionalFormatting>
  <conditionalFormatting sqref="N208">
    <cfRule type="duplicateValues" dxfId="854" priority="652" stopIfTrue="1"/>
  </conditionalFormatting>
  <conditionalFormatting sqref="N208">
    <cfRule type="duplicateValues" dxfId="853" priority="651" stopIfTrue="1"/>
  </conditionalFormatting>
  <conditionalFormatting sqref="N208">
    <cfRule type="duplicateValues" dxfId="852" priority="650" stopIfTrue="1"/>
  </conditionalFormatting>
  <conditionalFormatting sqref="N208">
    <cfRule type="duplicateValues" dxfId="851" priority="649" stopIfTrue="1"/>
  </conditionalFormatting>
  <conditionalFormatting sqref="O208">
    <cfRule type="duplicateValues" dxfId="850" priority="647"/>
    <cfRule type="duplicateValues" dxfId="849" priority="648" stopIfTrue="1"/>
  </conditionalFormatting>
  <conditionalFormatting sqref="O208">
    <cfRule type="duplicateValues" dxfId="848" priority="646" stopIfTrue="1"/>
  </conditionalFormatting>
  <conditionalFormatting sqref="O208">
    <cfRule type="duplicateValues" dxfId="847" priority="645" stopIfTrue="1"/>
  </conditionalFormatting>
  <conditionalFormatting sqref="O206:O209">
    <cfRule type="duplicateValues" dxfId="846" priority="677" stopIfTrue="1"/>
  </conditionalFormatting>
  <conditionalFormatting sqref="O212">
    <cfRule type="duplicateValues" dxfId="845" priority="642"/>
    <cfRule type="duplicateValues" dxfId="844" priority="643" stopIfTrue="1"/>
  </conditionalFormatting>
  <conditionalFormatting sqref="O212">
    <cfRule type="duplicateValues" dxfId="843" priority="641" stopIfTrue="1"/>
  </conditionalFormatting>
  <conditionalFormatting sqref="O212">
    <cfRule type="duplicateValues" dxfId="842" priority="640" stopIfTrue="1"/>
  </conditionalFormatting>
  <conditionalFormatting sqref="O212">
    <cfRule type="duplicateValues" dxfId="841" priority="639" stopIfTrue="1"/>
  </conditionalFormatting>
  <conditionalFormatting sqref="O212">
    <cfRule type="duplicateValues" dxfId="840" priority="638" stopIfTrue="1"/>
  </conditionalFormatting>
  <conditionalFormatting sqref="O212">
    <cfRule type="duplicateValues" dxfId="839" priority="637" stopIfTrue="1"/>
  </conditionalFormatting>
  <conditionalFormatting sqref="O212">
    <cfRule type="duplicateValues" dxfId="838" priority="636" stopIfTrue="1"/>
  </conditionalFormatting>
  <conditionalFormatting sqref="O212">
    <cfRule type="duplicateValues" dxfId="837" priority="635" stopIfTrue="1"/>
  </conditionalFormatting>
  <conditionalFormatting sqref="N212">
    <cfRule type="duplicateValues" dxfId="836" priority="634" stopIfTrue="1"/>
  </conditionalFormatting>
  <conditionalFormatting sqref="N212">
    <cfRule type="duplicateValues" dxfId="835" priority="632"/>
    <cfRule type="duplicateValues" dxfId="834" priority="633" stopIfTrue="1"/>
  </conditionalFormatting>
  <conditionalFormatting sqref="N212">
    <cfRule type="duplicateValues" dxfId="833" priority="631" stopIfTrue="1"/>
  </conditionalFormatting>
  <conditionalFormatting sqref="N212">
    <cfRule type="duplicateValues" dxfId="832" priority="630" stopIfTrue="1"/>
  </conditionalFormatting>
  <conditionalFormatting sqref="N212">
    <cfRule type="duplicateValues" dxfId="831" priority="629" stopIfTrue="1"/>
  </conditionalFormatting>
  <conditionalFormatting sqref="N212">
    <cfRule type="duplicateValues" dxfId="830" priority="628" stopIfTrue="1"/>
  </conditionalFormatting>
  <conditionalFormatting sqref="N212">
    <cfRule type="duplicateValues" dxfId="829" priority="627" stopIfTrue="1"/>
  </conditionalFormatting>
  <conditionalFormatting sqref="N212">
    <cfRule type="duplicateValues" dxfId="828" priority="626" stopIfTrue="1"/>
  </conditionalFormatting>
  <conditionalFormatting sqref="N212">
    <cfRule type="duplicateValues" dxfId="827" priority="625" stopIfTrue="1"/>
  </conditionalFormatting>
  <conditionalFormatting sqref="N212">
    <cfRule type="duplicateValues" dxfId="826" priority="623"/>
    <cfRule type="duplicateValues" dxfId="825" priority="624" stopIfTrue="1"/>
  </conditionalFormatting>
  <conditionalFormatting sqref="N212">
    <cfRule type="duplicateValues" dxfId="824" priority="622" stopIfTrue="1"/>
  </conditionalFormatting>
  <conditionalFormatting sqref="N212">
    <cfRule type="duplicateValues" dxfId="823" priority="621" stopIfTrue="1"/>
  </conditionalFormatting>
  <conditionalFormatting sqref="N212">
    <cfRule type="duplicateValues" dxfId="822" priority="620" stopIfTrue="1"/>
  </conditionalFormatting>
  <conditionalFormatting sqref="N212">
    <cfRule type="duplicateValues" dxfId="821" priority="619" stopIfTrue="1"/>
  </conditionalFormatting>
  <conditionalFormatting sqref="N212">
    <cfRule type="duplicateValues" dxfId="820" priority="618" stopIfTrue="1"/>
  </conditionalFormatting>
  <conditionalFormatting sqref="N212">
    <cfRule type="duplicateValues" dxfId="819" priority="617" stopIfTrue="1"/>
  </conditionalFormatting>
  <conditionalFormatting sqref="N212">
    <cfRule type="duplicateValues" dxfId="818" priority="616" stopIfTrue="1"/>
  </conditionalFormatting>
  <conditionalFormatting sqref="O212">
    <cfRule type="duplicateValues" dxfId="817" priority="614"/>
    <cfRule type="duplicateValues" dxfId="816" priority="615" stopIfTrue="1"/>
  </conditionalFormatting>
  <conditionalFormatting sqref="O212">
    <cfRule type="duplicateValues" dxfId="815" priority="613" stopIfTrue="1"/>
  </conditionalFormatting>
  <conditionalFormatting sqref="O212">
    <cfRule type="duplicateValues" dxfId="814" priority="612" stopIfTrue="1"/>
  </conditionalFormatting>
  <conditionalFormatting sqref="O210:O213">
    <cfRule type="duplicateValues" dxfId="813" priority="644" stopIfTrue="1"/>
  </conditionalFormatting>
  <conditionalFormatting sqref="B190:B193">
    <cfRule type="cellIs" dxfId="812" priority="611" operator="greaterThan">
      <formula>1000</formula>
    </cfRule>
  </conditionalFormatting>
  <conditionalFormatting sqref="B192">
    <cfRule type="cellIs" dxfId="811" priority="610" operator="greaterThan">
      <formula>1000</formula>
    </cfRule>
  </conditionalFormatting>
  <conditionalFormatting sqref="B192">
    <cfRule type="cellIs" dxfId="810" priority="609" operator="greaterThan">
      <formula>1000</formula>
    </cfRule>
  </conditionalFormatting>
  <conditionalFormatting sqref="B192">
    <cfRule type="cellIs" dxfId="809" priority="608" operator="greaterThan">
      <formula>1000</formula>
    </cfRule>
  </conditionalFormatting>
  <conditionalFormatting sqref="B192">
    <cfRule type="cellIs" dxfId="808" priority="607" operator="greaterThan">
      <formula>1000</formula>
    </cfRule>
  </conditionalFormatting>
  <conditionalFormatting sqref="B192">
    <cfRule type="cellIs" dxfId="807" priority="606" operator="greaterThan">
      <formula>1000</formula>
    </cfRule>
  </conditionalFormatting>
  <conditionalFormatting sqref="B192">
    <cfRule type="cellIs" dxfId="806" priority="605" operator="greaterThan">
      <formula>1000</formula>
    </cfRule>
  </conditionalFormatting>
  <conditionalFormatting sqref="B192">
    <cfRule type="cellIs" dxfId="805" priority="604" operator="greaterThan">
      <formula>1000</formula>
    </cfRule>
  </conditionalFormatting>
  <conditionalFormatting sqref="A192">
    <cfRule type="cellIs" dxfId="804" priority="603" operator="greaterThan">
      <formula>1000</formula>
    </cfRule>
  </conditionalFormatting>
  <conditionalFormatting sqref="A192">
    <cfRule type="cellIs" dxfId="803" priority="602" operator="greaterThan">
      <formula>1000</formula>
    </cfRule>
  </conditionalFormatting>
  <conditionalFormatting sqref="A192">
    <cfRule type="cellIs" dxfId="802" priority="601" operator="greaterThan">
      <formula>1000</formula>
    </cfRule>
  </conditionalFormatting>
  <conditionalFormatting sqref="B194:B197">
    <cfRule type="cellIs" dxfId="801" priority="600" operator="greaterThan">
      <formula>1000</formula>
    </cfRule>
  </conditionalFormatting>
  <conditionalFormatting sqref="B196">
    <cfRule type="cellIs" dxfId="800" priority="599" operator="greaterThan">
      <formula>1000</formula>
    </cfRule>
  </conditionalFormatting>
  <conditionalFormatting sqref="B196">
    <cfRule type="cellIs" dxfId="799" priority="598" operator="greaterThan">
      <formula>1000</formula>
    </cfRule>
  </conditionalFormatting>
  <conditionalFormatting sqref="B196">
    <cfRule type="cellIs" dxfId="798" priority="597" operator="greaterThan">
      <formula>1000</formula>
    </cfRule>
  </conditionalFormatting>
  <conditionalFormatting sqref="B196">
    <cfRule type="cellIs" dxfId="797" priority="596" operator="greaterThan">
      <formula>1000</formula>
    </cfRule>
  </conditionalFormatting>
  <conditionalFormatting sqref="B196">
    <cfRule type="cellIs" dxfId="796" priority="595" operator="greaterThan">
      <formula>1000</formula>
    </cfRule>
  </conditionalFormatting>
  <conditionalFormatting sqref="B196">
    <cfRule type="cellIs" dxfId="795" priority="594" operator="greaterThan">
      <formula>1000</formula>
    </cfRule>
  </conditionalFormatting>
  <conditionalFormatting sqref="B196">
    <cfRule type="cellIs" dxfId="794" priority="593" operator="greaterThan">
      <formula>1000</formula>
    </cfRule>
  </conditionalFormatting>
  <conditionalFormatting sqref="A196">
    <cfRule type="cellIs" dxfId="793" priority="592" operator="greaterThan">
      <formula>1000</formula>
    </cfRule>
  </conditionalFormatting>
  <conditionalFormatting sqref="A196">
    <cfRule type="cellIs" dxfId="792" priority="591" operator="greaterThan">
      <formula>1000</formula>
    </cfRule>
  </conditionalFormatting>
  <conditionalFormatting sqref="A196">
    <cfRule type="cellIs" dxfId="791" priority="590" operator="greaterThan">
      <formula>1000</formula>
    </cfRule>
  </conditionalFormatting>
  <conditionalFormatting sqref="B198:B201">
    <cfRule type="cellIs" dxfId="790" priority="589" operator="greaterThan">
      <formula>1000</formula>
    </cfRule>
  </conditionalFormatting>
  <conditionalFormatting sqref="B200">
    <cfRule type="cellIs" dxfId="789" priority="588" operator="greaterThan">
      <formula>1000</formula>
    </cfRule>
  </conditionalFormatting>
  <conditionalFormatting sqref="B200">
    <cfRule type="cellIs" dxfId="788" priority="587" operator="greaterThan">
      <formula>1000</formula>
    </cfRule>
  </conditionalFormatting>
  <conditionalFormatting sqref="B200">
    <cfRule type="cellIs" dxfId="787" priority="586" operator="greaterThan">
      <formula>1000</formula>
    </cfRule>
  </conditionalFormatting>
  <conditionalFormatting sqref="B200">
    <cfRule type="cellIs" dxfId="786" priority="585" operator="greaterThan">
      <formula>1000</formula>
    </cfRule>
  </conditionalFormatting>
  <conditionalFormatting sqref="B200">
    <cfRule type="cellIs" dxfId="785" priority="584" operator="greaterThan">
      <formula>1000</formula>
    </cfRule>
  </conditionalFormatting>
  <conditionalFormatting sqref="B200">
    <cfRule type="cellIs" dxfId="784" priority="583" operator="greaterThan">
      <formula>1000</formula>
    </cfRule>
  </conditionalFormatting>
  <conditionalFormatting sqref="B200">
    <cfRule type="cellIs" dxfId="783" priority="582" operator="greaterThan">
      <formula>1000</formula>
    </cfRule>
  </conditionalFormatting>
  <conditionalFormatting sqref="A200">
    <cfRule type="cellIs" dxfId="782" priority="581" operator="greaterThan">
      <formula>1000</formula>
    </cfRule>
  </conditionalFormatting>
  <conditionalFormatting sqref="A200">
    <cfRule type="cellIs" dxfId="781" priority="580" operator="greaterThan">
      <formula>1000</formula>
    </cfRule>
  </conditionalFormatting>
  <conditionalFormatting sqref="A200">
    <cfRule type="cellIs" dxfId="780" priority="579" operator="greaterThan">
      <formula>1000</formula>
    </cfRule>
  </conditionalFormatting>
  <conditionalFormatting sqref="B202:B205">
    <cfRule type="cellIs" dxfId="779" priority="578" operator="greaterThan">
      <formula>1000</formula>
    </cfRule>
  </conditionalFormatting>
  <conditionalFormatting sqref="B204">
    <cfRule type="cellIs" dxfId="778" priority="577" operator="greaterThan">
      <formula>1000</formula>
    </cfRule>
  </conditionalFormatting>
  <conditionalFormatting sqref="B204">
    <cfRule type="cellIs" dxfId="777" priority="576" operator="greaterThan">
      <formula>1000</formula>
    </cfRule>
  </conditionalFormatting>
  <conditionalFormatting sqref="B204">
    <cfRule type="cellIs" dxfId="776" priority="575" operator="greaterThan">
      <formula>1000</formula>
    </cfRule>
  </conditionalFormatting>
  <conditionalFormatting sqref="B204">
    <cfRule type="cellIs" dxfId="775" priority="574" operator="greaterThan">
      <formula>1000</formula>
    </cfRule>
  </conditionalFormatting>
  <conditionalFormatting sqref="B204">
    <cfRule type="cellIs" dxfId="774" priority="573" operator="greaterThan">
      <formula>1000</formula>
    </cfRule>
  </conditionalFormatting>
  <conditionalFormatting sqref="B204">
    <cfRule type="cellIs" dxfId="773" priority="572" operator="greaterThan">
      <formula>1000</formula>
    </cfRule>
  </conditionalFormatting>
  <conditionalFormatting sqref="B204">
    <cfRule type="cellIs" dxfId="772" priority="571" operator="greaterThan">
      <formula>1000</formula>
    </cfRule>
  </conditionalFormatting>
  <conditionalFormatting sqref="A204">
    <cfRule type="cellIs" dxfId="771" priority="570" operator="greaterThan">
      <formula>1000</formula>
    </cfRule>
  </conditionalFormatting>
  <conditionalFormatting sqref="A204">
    <cfRule type="cellIs" dxfId="770" priority="569" operator="greaterThan">
      <formula>1000</formula>
    </cfRule>
  </conditionalFormatting>
  <conditionalFormatting sqref="A204">
    <cfRule type="cellIs" dxfId="769" priority="568" operator="greaterThan">
      <formula>1000</formula>
    </cfRule>
  </conditionalFormatting>
  <conditionalFormatting sqref="B206:B209">
    <cfRule type="cellIs" dxfId="768" priority="567" operator="greaterThan">
      <formula>1000</formula>
    </cfRule>
  </conditionalFormatting>
  <conditionalFormatting sqref="B208">
    <cfRule type="cellIs" dxfId="767" priority="566" operator="greaterThan">
      <formula>1000</formula>
    </cfRule>
  </conditionalFormatting>
  <conditionalFormatting sqref="B208">
    <cfRule type="cellIs" dxfId="766" priority="565" operator="greaterThan">
      <formula>1000</formula>
    </cfRule>
  </conditionalFormatting>
  <conditionalFormatting sqref="B208">
    <cfRule type="cellIs" dxfId="765" priority="564" operator="greaterThan">
      <formula>1000</formula>
    </cfRule>
  </conditionalFormatting>
  <conditionalFormatting sqref="B208">
    <cfRule type="cellIs" dxfId="764" priority="563" operator="greaterThan">
      <formula>1000</formula>
    </cfRule>
  </conditionalFormatting>
  <conditionalFormatting sqref="B208">
    <cfRule type="cellIs" dxfId="763" priority="562" operator="greaterThan">
      <formula>1000</formula>
    </cfRule>
  </conditionalFormatting>
  <conditionalFormatting sqref="B208">
    <cfRule type="cellIs" dxfId="762" priority="561" operator="greaterThan">
      <formula>1000</formula>
    </cfRule>
  </conditionalFormatting>
  <conditionalFormatting sqref="B208">
    <cfRule type="cellIs" dxfId="761" priority="560" operator="greaterThan">
      <formula>1000</formula>
    </cfRule>
  </conditionalFormatting>
  <conditionalFormatting sqref="A208">
    <cfRule type="cellIs" dxfId="760" priority="559" operator="greaterThan">
      <formula>1000</formula>
    </cfRule>
  </conditionalFormatting>
  <conditionalFormatting sqref="A208">
    <cfRule type="cellIs" dxfId="759" priority="558" operator="greaterThan">
      <formula>1000</formula>
    </cfRule>
  </conditionalFormatting>
  <conditionalFormatting sqref="A208">
    <cfRule type="cellIs" dxfId="758" priority="557" operator="greaterThan">
      <formula>1000</formula>
    </cfRule>
  </conditionalFormatting>
  <conditionalFormatting sqref="B210:B213">
    <cfRule type="cellIs" dxfId="757" priority="556" operator="greaterThan">
      <formula>1000</formula>
    </cfRule>
  </conditionalFormatting>
  <conditionalFormatting sqref="B212">
    <cfRule type="cellIs" dxfId="756" priority="555" operator="greaterThan">
      <formula>1000</formula>
    </cfRule>
  </conditionalFormatting>
  <conditionalFormatting sqref="B212">
    <cfRule type="cellIs" dxfId="755" priority="554" operator="greaterThan">
      <formula>1000</formula>
    </cfRule>
  </conditionalFormatting>
  <conditionalFormatting sqref="B212">
    <cfRule type="cellIs" dxfId="754" priority="553" operator="greaterThan">
      <formula>1000</formula>
    </cfRule>
  </conditionalFormatting>
  <conditionalFormatting sqref="B212">
    <cfRule type="cellIs" dxfId="753" priority="552" operator="greaterThan">
      <formula>1000</formula>
    </cfRule>
  </conditionalFormatting>
  <conditionalFormatting sqref="B212">
    <cfRule type="cellIs" dxfId="752" priority="551" operator="greaterThan">
      <formula>1000</formula>
    </cfRule>
  </conditionalFormatting>
  <conditionalFormatting sqref="B212">
    <cfRule type="cellIs" dxfId="751" priority="550" operator="greaterThan">
      <formula>1000</formula>
    </cfRule>
  </conditionalFormatting>
  <conditionalFormatting sqref="B212">
    <cfRule type="cellIs" dxfId="750" priority="549" operator="greaterThan">
      <formula>1000</formula>
    </cfRule>
  </conditionalFormatting>
  <conditionalFormatting sqref="A212">
    <cfRule type="cellIs" dxfId="749" priority="548" operator="greaterThan">
      <formula>1000</formula>
    </cfRule>
  </conditionalFormatting>
  <conditionalFormatting sqref="A212">
    <cfRule type="cellIs" dxfId="748" priority="547" operator="greaterThan">
      <formula>1000</formula>
    </cfRule>
  </conditionalFormatting>
  <conditionalFormatting sqref="A212">
    <cfRule type="cellIs" dxfId="747" priority="546" operator="greaterThan">
      <formula>1000</formula>
    </cfRule>
  </conditionalFormatting>
  <conditionalFormatting sqref="O216">
    <cfRule type="duplicateValues" dxfId="746" priority="543"/>
    <cfRule type="duplicateValues" dxfId="745" priority="544" stopIfTrue="1"/>
  </conditionalFormatting>
  <conditionalFormatting sqref="O216">
    <cfRule type="duplicateValues" dxfId="744" priority="542" stopIfTrue="1"/>
  </conditionalFormatting>
  <conditionalFormatting sqref="O216">
    <cfRule type="duplicateValues" dxfId="743" priority="541" stopIfTrue="1"/>
  </conditionalFormatting>
  <conditionalFormatting sqref="O216">
    <cfRule type="duplicateValues" dxfId="742" priority="540" stopIfTrue="1"/>
  </conditionalFormatting>
  <conditionalFormatting sqref="O216">
    <cfRule type="duplicateValues" dxfId="741" priority="539" stopIfTrue="1"/>
  </conditionalFormatting>
  <conditionalFormatting sqref="O216">
    <cfRule type="duplicateValues" dxfId="740" priority="538" stopIfTrue="1"/>
  </conditionalFormatting>
  <conditionalFormatting sqref="O216">
    <cfRule type="duplicateValues" dxfId="739" priority="537" stopIfTrue="1"/>
  </conditionalFormatting>
  <conditionalFormatting sqref="O216">
    <cfRule type="duplicateValues" dxfId="738" priority="536" stopIfTrue="1"/>
  </conditionalFormatting>
  <conditionalFormatting sqref="N216">
    <cfRule type="duplicateValues" dxfId="737" priority="535" stopIfTrue="1"/>
  </conditionalFormatting>
  <conditionalFormatting sqref="N216">
    <cfRule type="duplicateValues" dxfId="736" priority="533"/>
    <cfRule type="duplicateValues" dxfId="735" priority="534" stopIfTrue="1"/>
  </conditionalFormatting>
  <conditionalFormatting sqref="N216">
    <cfRule type="duplicateValues" dxfId="734" priority="532" stopIfTrue="1"/>
  </conditionalFormatting>
  <conditionalFormatting sqref="N216">
    <cfRule type="duplicateValues" dxfId="733" priority="531" stopIfTrue="1"/>
  </conditionalFormatting>
  <conditionalFormatting sqref="N216">
    <cfRule type="duplicateValues" dxfId="732" priority="530" stopIfTrue="1"/>
  </conditionalFormatting>
  <conditionalFormatting sqref="N216">
    <cfRule type="duplicateValues" dxfId="731" priority="529" stopIfTrue="1"/>
  </conditionalFormatting>
  <conditionalFormatting sqref="N216">
    <cfRule type="duplicateValues" dxfId="730" priority="528" stopIfTrue="1"/>
  </conditionalFormatting>
  <conditionalFormatting sqref="N216">
    <cfRule type="duplicateValues" dxfId="729" priority="527" stopIfTrue="1"/>
  </conditionalFormatting>
  <conditionalFormatting sqref="N216">
    <cfRule type="duplicateValues" dxfId="728" priority="526" stopIfTrue="1"/>
  </conditionalFormatting>
  <conditionalFormatting sqref="N216">
    <cfRule type="duplicateValues" dxfId="727" priority="524"/>
    <cfRule type="duplicateValues" dxfId="726" priority="525" stopIfTrue="1"/>
  </conditionalFormatting>
  <conditionalFormatting sqref="N216">
    <cfRule type="duplicateValues" dxfId="725" priority="523" stopIfTrue="1"/>
  </conditionalFormatting>
  <conditionalFormatting sqref="N216">
    <cfRule type="duplicateValues" dxfId="724" priority="522" stopIfTrue="1"/>
  </conditionalFormatting>
  <conditionalFormatting sqref="N216">
    <cfRule type="duplicateValues" dxfId="723" priority="521" stopIfTrue="1"/>
  </conditionalFormatting>
  <conditionalFormatting sqref="N216">
    <cfRule type="duplicateValues" dxfId="722" priority="520" stopIfTrue="1"/>
  </conditionalFormatting>
  <conditionalFormatting sqref="N216">
    <cfRule type="duplicateValues" dxfId="721" priority="519" stopIfTrue="1"/>
  </conditionalFormatting>
  <conditionalFormatting sqref="N216">
    <cfRule type="duplicateValues" dxfId="720" priority="518" stopIfTrue="1"/>
  </conditionalFormatting>
  <conditionalFormatting sqref="N216">
    <cfRule type="duplicateValues" dxfId="719" priority="517" stopIfTrue="1"/>
  </conditionalFormatting>
  <conditionalFormatting sqref="O216">
    <cfRule type="duplicateValues" dxfId="718" priority="515"/>
    <cfRule type="duplicateValues" dxfId="717" priority="516" stopIfTrue="1"/>
  </conditionalFormatting>
  <conditionalFormatting sqref="O216">
    <cfRule type="duplicateValues" dxfId="716" priority="514" stopIfTrue="1"/>
  </conditionalFormatting>
  <conditionalFormatting sqref="O216">
    <cfRule type="duplicateValues" dxfId="715" priority="513" stopIfTrue="1"/>
  </conditionalFormatting>
  <conditionalFormatting sqref="O214:O217">
    <cfRule type="duplicateValues" dxfId="714" priority="545" stopIfTrue="1"/>
  </conditionalFormatting>
  <conditionalFormatting sqref="O220">
    <cfRule type="duplicateValues" dxfId="713" priority="510"/>
    <cfRule type="duplicateValues" dxfId="712" priority="511" stopIfTrue="1"/>
  </conditionalFormatting>
  <conditionalFormatting sqref="O220">
    <cfRule type="duplicateValues" dxfId="711" priority="509" stopIfTrue="1"/>
  </conditionalFormatting>
  <conditionalFormatting sqref="O220">
    <cfRule type="duplicateValues" dxfId="710" priority="508" stopIfTrue="1"/>
  </conditionalFormatting>
  <conditionalFormatting sqref="O220">
    <cfRule type="duplicateValues" dxfId="709" priority="507" stopIfTrue="1"/>
  </conditionalFormatting>
  <conditionalFormatting sqref="O220">
    <cfRule type="duplicateValues" dxfId="708" priority="506" stopIfTrue="1"/>
  </conditionalFormatting>
  <conditionalFormatting sqref="O220">
    <cfRule type="duplicateValues" dxfId="707" priority="505" stopIfTrue="1"/>
  </conditionalFormatting>
  <conditionalFormatting sqref="O220">
    <cfRule type="duplicateValues" dxfId="706" priority="504" stopIfTrue="1"/>
  </conditionalFormatting>
  <conditionalFormatting sqref="O220">
    <cfRule type="duplicateValues" dxfId="705" priority="503" stopIfTrue="1"/>
  </conditionalFormatting>
  <conditionalFormatting sqref="N220">
    <cfRule type="duplicateValues" dxfId="704" priority="502" stopIfTrue="1"/>
  </conditionalFormatting>
  <conditionalFormatting sqref="N220">
    <cfRule type="duplicateValues" dxfId="703" priority="500"/>
    <cfRule type="duplicateValues" dxfId="702" priority="501" stopIfTrue="1"/>
  </conditionalFormatting>
  <conditionalFormatting sqref="N220">
    <cfRule type="duplicateValues" dxfId="701" priority="499" stopIfTrue="1"/>
  </conditionalFormatting>
  <conditionalFormatting sqref="N220">
    <cfRule type="duplicateValues" dxfId="700" priority="498" stopIfTrue="1"/>
  </conditionalFormatting>
  <conditionalFormatting sqref="N220">
    <cfRule type="duplicateValues" dxfId="699" priority="497" stopIfTrue="1"/>
  </conditionalFormatting>
  <conditionalFormatting sqref="N220">
    <cfRule type="duplicateValues" dxfId="698" priority="496" stopIfTrue="1"/>
  </conditionalFormatting>
  <conditionalFormatting sqref="N220">
    <cfRule type="duplicateValues" dxfId="697" priority="495" stopIfTrue="1"/>
  </conditionalFormatting>
  <conditionalFormatting sqref="N220">
    <cfRule type="duplicateValues" dxfId="696" priority="494" stopIfTrue="1"/>
  </conditionalFormatting>
  <conditionalFormatting sqref="N220">
    <cfRule type="duplicateValues" dxfId="695" priority="493" stopIfTrue="1"/>
  </conditionalFormatting>
  <conditionalFormatting sqref="N220">
    <cfRule type="duplicateValues" dxfId="694" priority="491"/>
    <cfRule type="duplicateValues" dxfId="693" priority="492" stopIfTrue="1"/>
  </conditionalFormatting>
  <conditionalFormatting sqref="N220">
    <cfRule type="duplicateValues" dxfId="692" priority="490" stopIfTrue="1"/>
  </conditionalFormatting>
  <conditionalFormatting sqref="N220">
    <cfRule type="duplicateValues" dxfId="691" priority="489" stopIfTrue="1"/>
  </conditionalFormatting>
  <conditionalFormatting sqref="N220">
    <cfRule type="duplicateValues" dxfId="690" priority="488" stopIfTrue="1"/>
  </conditionalFormatting>
  <conditionalFormatting sqref="N220">
    <cfRule type="duplicateValues" dxfId="689" priority="487" stopIfTrue="1"/>
  </conditionalFormatting>
  <conditionalFormatting sqref="N220">
    <cfRule type="duplicateValues" dxfId="688" priority="486" stopIfTrue="1"/>
  </conditionalFormatting>
  <conditionalFormatting sqref="N220">
    <cfRule type="duplicateValues" dxfId="687" priority="485" stopIfTrue="1"/>
  </conditionalFormatting>
  <conditionalFormatting sqref="N220">
    <cfRule type="duplicateValues" dxfId="686" priority="484" stopIfTrue="1"/>
  </conditionalFormatting>
  <conditionalFormatting sqref="O220">
    <cfRule type="duplicateValues" dxfId="685" priority="482"/>
    <cfRule type="duplicateValues" dxfId="684" priority="483" stopIfTrue="1"/>
  </conditionalFormatting>
  <conditionalFormatting sqref="O220">
    <cfRule type="duplicateValues" dxfId="683" priority="481" stopIfTrue="1"/>
  </conditionalFormatting>
  <conditionalFormatting sqref="O220">
    <cfRule type="duplicateValues" dxfId="682" priority="480" stopIfTrue="1"/>
  </conditionalFormatting>
  <conditionalFormatting sqref="O218:O221">
    <cfRule type="duplicateValues" dxfId="681" priority="512" stopIfTrue="1"/>
  </conditionalFormatting>
  <conditionalFormatting sqref="O224">
    <cfRule type="duplicateValues" dxfId="680" priority="477"/>
    <cfRule type="duplicateValues" dxfId="679" priority="478" stopIfTrue="1"/>
  </conditionalFormatting>
  <conditionalFormatting sqref="O224">
    <cfRule type="duplicateValues" dxfId="678" priority="476" stopIfTrue="1"/>
  </conditionalFormatting>
  <conditionalFormatting sqref="O224">
    <cfRule type="duplicateValues" dxfId="677" priority="475" stopIfTrue="1"/>
  </conditionalFormatting>
  <conditionalFormatting sqref="O224">
    <cfRule type="duplicateValues" dxfId="676" priority="474" stopIfTrue="1"/>
  </conditionalFormatting>
  <conditionalFormatting sqref="O224">
    <cfRule type="duplicateValues" dxfId="675" priority="473" stopIfTrue="1"/>
  </conditionalFormatting>
  <conditionalFormatting sqref="O224">
    <cfRule type="duplicateValues" dxfId="674" priority="472" stopIfTrue="1"/>
  </conditionalFormatting>
  <conditionalFormatting sqref="O224">
    <cfRule type="duplicateValues" dxfId="673" priority="471" stopIfTrue="1"/>
  </conditionalFormatting>
  <conditionalFormatting sqref="O224">
    <cfRule type="duplicateValues" dxfId="672" priority="470" stopIfTrue="1"/>
  </conditionalFormatting>
  <conditionalFormatting sqref="N224">
    <cfRule type="duplicateValues" dxfId="671" priority="469" stopIfTrue="1"/>
  </conditionalFormatting>
  <conditionalFormatting sqref="N224">
    <cfRule type="duplicateValues" dxfId="670" priority="467"/>
    <cfRule type="duplicateValues" dxfId="669" priority="468" stopIfTrue="1"/>
  </conditionalFormatting>
  <conditionalFormatting sqref="N224">
    <cfRule type="duplicateValues" dxfId="668" priority="466" stopIfTrue="1"/>
  </conditionalFormatting>
  <conditionalFormatting sqref="N224">
    <cfRule type="duplicateValues" dxfId="667" priority="465" stopIfTrue="1"/>
  </conditionalFormatting>
  <conditionalFormatting sqref="N224">
    <cfRule type="duplicateValues" dxfId="666" priority="464" stopIfTrue="1"/>
  </conditionalFormatting>
  <conditionalFormatting sqref="N224">
    <cfRule type="duplicateValues" dxfId="665" priority="463" stopIfTrue="1"/>
  </conditionalFormatting>
  <conditionalFormatting sqref="N224">
    <cfRule type="duplicateValues" dxfId="664" priority="462" stopIfTrue="1"/>
  </conditionalFormatting>
  <conditionalFormatting sqref="N224">
    <cfRule type="duplicateValues" dxfId="663" priority="461" stopIfTrue="1"/>
  </conditionalFormatting>
  <conditionalFormatting sqref="N224">
    <cfRule type="duplicateValues" dxfId="662" priority="460" stopIfTrue="1"/>
  </conditionalFormatting>
  <conditionalFormatting sqref="N224">
    <cfRule type="duplicateValues" dxfId="661" priority="458"/>
    <cfRule type="duplicateValues" dxfId="660" priority="459" stopIfTrue="1"/>
  </conditionalFormatting>
  <conditionalFormatting sqref="N224">
    <cfRule type="duplicateValues" dxfId="659" priority="457" stopIfTrue="1"/>
  </conditionalFormatting>
  <conditionalFormatting sqref="N224">
    <cfRule type="duplicateValues" dxfId="658" priority="456" stopIfTrue="1"/>
  </conditionalFormatting>
  <conditionalFormatting sqref="N224">
    <cfRule type="duplicateValues" dxfId="657" priority="455" stopIfTrue="1"/>
  </conditionalFormatting>
  <conditionalFormatting sqref="N224">
    <cfRule type="duplicateValues" dxfId="656" priority="454" stopIfTrue="1"/>
  </conditionalFormatting>
  <conditionalFormatting sqref="N224">
    <cfRule type="duplicateValues" dxfId="655" priority="453" stopIfTrue="1"/>
  </conditionalFormatting>
  <conditionalFormatting sqref="N224">
    <cfRule type="duplicateValues" dxfId="654" priority="452" stopIfTrue="1"/>
  </conditionalFormatting>
  <conditionalFormatting sqref="N224">
    <cfRule type="duplicateValues" dxfId="653" priority="451" stopIfTrue="1"/>
  </conditionalFormatting>
  <conditionalFormatting sqref="O224">
    <cfRule type="duplicateValues" dxfId="652" priority="449"/>
    <cfRule type="duplicateValues" dxfId="651" priority="450" stopIfTrue="1"/>
  </conditionalFormatting>
  <conditionalFormatting sqref="O224">
    <cfRule type="duplicateValues" dxfId="650" priority="448" stopIfTrue="1"/>
  </conditionalFormatting>
  <conditionalFormatting sqref="O224">
    <cfRule type="duplicateValues" dxfId="649" priority="447" stopIfTrue="1"/>
  </conditionalFormatting>
  <conditionalFormatting sqref="O222:O225">
    <cfRule type="duplicateValues" dxfId="648" priority="479" stopIfTrue="1"/>
  </conditionalFormatting>
  <conditionalFormatting sqref="O228">
    <cfRule type="duplicateValues" dxfId="647" priority="444"/>
    <cfRule type="duplicateValues" dxfId="646" priority="445" stopIfTrue="1"/>
  </conditionalFormatting>
  <conditionalFormatting sqref="O228">
    <cfRule type="duplicateValues" dxfId="645" priority="443" stopIfTrue="1"/>
  </conditionalFormatting>
  <conditionalFormatting sqref="O228">
    <cfRule type="duplicateValues" dxfId="644" priority="442" stopIfTrue="1"/>
  </conditionalFormatting>
  <conditionalFormatting sqref="O228">
    <cfRule type="duplicateValues" dxfId="643" priority="441" stopIfTrue="1"/>
  </conditionalFormatting>
  <conditionalFormatting sqref="O228">
    <cfRule type="duplicateValues" dxfId="642" priority="440" stopIfTrue="1"/>
  </conditionalFormatting>
  <conditionalFormatting sqref="O228">
    <cfRule type="duplicateValues" dxfId="641" priority="439" stopIfTrue="1"/>
  </conditionalFormatting>
  <conditionalFormatting sqref="O228">
    <cfRule type="duplicateValues" dxfId="640" priority="438" stopIfTrue="1"/>
  </conditionalFormatting>
  <conditionalFormatting sqref="O228">
    <cfRule type="duplicateValues" dxfId="639" priority="437" stopIfTrue="1"/>
  </conditionalFormatting>
  <conditionalFormatting sqref="N228">
    <cfRule type="duplicateValues" dxfId="638" priority="436" stopIfTrue="1"/>
  </conditionalFormatting>
  <conditionalFormatting sqref="N228">
    <cfRule type="duplicateValues" dxfId="637" priority="434"/>
    <cfRule type="duplicateValues" dxfId="636" priority="435" stopIfTrue="1"/>
  </conditionalFormatting>
  <conditionalFormatting sqref="N228">
    <cfRule type="duplicateValues" dxfId="635" priority="433" stopIfTrue="1"/>
  </conditionalFormatting>
  <conditionalFormatting sqref="N228">
    <cfRule type="duplicateValues" dxfId="634" priority="432" stopIfTrue="1"/>
  </conditionalFormatting>
  <conditionalFormatting sqref="N228">
    <cfRule type="duplicateValues" dxfId="633" priority="431" stopIfTrue="1"/>
  </conditionalFormatting>
  <conditionalFormatting sqref="N228">
    <cfRule type="duplicateValues" dxfId="632" priority="430" stopIfTrue="1"/>
  </conditionalFormatting>
  <conditionalFormatting sqref="N228">
    <cfRule type="duplicateValues" dxfId="631" priority="429" stopIfTrue="1"/>
  </conditionalFormatting>
  <conditionalFormatting sqref="N228">
    <cfRule type="duplicateValues" dxfId="630" priority="428" stopIfTrue="1"/>
  </conditionalFormatting>
  <conditionalFormatting sqref="N228">
    <cfRule type="duplicateValues" dxfId="629" priority="427" stopIfTrue="1"/>
  </conditionalFormatting>
  <conditionalFormatting sqref="N228">
    <cfRule type="duplicateValues" dxfId="628" priority="425"/>
    <cfRule type="duplicateValues" dxfId="627" priority="426" stopIfTrue="1"/>
  </conditionalFormatting>
  <conditionalFormatting sqref="N228">
    <cfRule type="duplicateValues" dxfId="626" priority="424" stopIfTrue="1"/>
  </conditionalFormatting>
  <conditionalFormatting sqref="N228">
    <cfRule type="duplicateValues" dxfId="625" priority="423" stopIfTrue="1"/>
  </conditionalFormatting>
  <conditionalFormatting sqref="N228">
    <cfRule type="duplicateValues" dxfId="624" priority="422" stopIfTrue="1"/>
  </conditionalFormatting>
  <conditionalFormatting sqref="N228">
    <cfRule type="duplicateValues" dxfId="623" priority="421" stopIfTrue="1"/>
  </conditionalFormatting>
  <conditionalFormatting sqref="N228">
    <cfRule type="duplicateValues" dxfId="622" priority="420" stopIfTrue="1"/>
  </conditionalFormatting>
  <conditionalFormatting sqref="N228">
    <cfRule type="duplicateValues" dxfId="621" priority="419" stopIfTrue="1"/>
  </conditionalFormatting>
  <conditionalFormatting sqref="N228">
    <cfRule type="duplicateValues" dxfId="620" priority="418" stopIfTrue="1"/>
  </conditionalFormatting>
  <conditionalFormatting sqref="O228">
    <cfRule type="duplicateValues" dxfId="619" priority="416"/>
    <cfRule type="duplicateValues" dxfId="618" priority="417" stopIfTrue="1"/>
  </conditionalFormatting>
  <conditionalFormatting sqref="O228">
    <cfRule type="duplicateValues" dxfId="617" priority="415" stopIfTrue="1"/>
  </conditionalFormatting>
  <conditionalFormatting sqref="O228">
    <cfRule type="duplicateValues" dxfId="616" priority="414" stopIfTrue="1"/>
  </conditionalFormatting>
  <conditionalFormatting sqref="O226:O229">
    <cfRule type="duplicateValues" dxfId="615" priority="446" stopIfTrue="1"/>
  </conditionalFormatting>
  <conditionalFormatting sqref="O232">
    <cfRule type="duplicateValues" dxfId="614" priority="411"/>
    <cfRule type="duplicateValues" dxfId="613" priority="412" stopIfTrue="1"/>
  </conditionalFormatting>
  <conditionalFormatting sqref="O232">
    <cfRule type="duplicateValues" dxfId="612" priority="410" stopIfTrue="1"/>
  </conditionalFormatting>
  <conditionalFormatting sqref="O232">
    <cfRule type="duplicateValues" dxfId="611" priority="409" stopIfTrue="1"/>
  </conditionalFormatting>
  <conditionalFormatting sqref="O232">
    <cfRule type="duplicateValues" dxfId="610" priority="408" stopIfTrue="1"/>
  </conditionalFormatting>
  <conditionalFormatting sqref="O232">
    <cfRule type="duplicateValues" dxfId="609" priority="407" stopIfTrue="1"/>
  </conditionalFormatting>
  <conditionalFormatting sqref="O232">
    <cfRule type="duplicateValues" dxfId="608" priority="406" stopIfTrue="1"/>
  </conditionalFormatting>
  <conditionalFormatting sqref="O232">
    <cfRule type="duplicateValues" dxfId="607" priority="405" stopIfTrue="1"/>
  </conditionalFormatting>
  <conditionalFormatting sqref="O232">
    <cfRule type="duplicateValues" dxfId="606" priority="404" stopIfTrue="1"/>
  </conditionalFormatting>
  <conditionalFormatting sqref="N232">
    <cfRule type="duplicateValues" dxfId="605" priority="403" stopIfTrue="1"/>
  </conditionalFormatting>
  <conditionalFormatting sqref="N232">
    <cfRule type="duplicateValues" dxfId="604" priority="401"/>
    <cfRule type="duplicateValues" dxfId="603" priority="402" stopIfTrue="1"/>
  </conditionalFormatting>
  <conditionalFormatting sqref="N232">
    <cfRule type="duplicateValues" dxfId="602" priority="400" stopIfTrue="1"/>
  </conditionalFormatting>
  <conditionalFormatting sqref="N232">
    <cfRule type="duplicateValues" dxfId="601" priority="399" stopIfTrue="1"/>
  </conditionalFormatting>
  <conditionalFormatting sqref="N232">
    <cfRule type="duplicateValues" dxfId="600" priority="398" stopIfTrue="1"/>
  </conditionalFormatting>
  <conditionalFormatting sqref="N232">
    <cfRule type="duplicateValues" dxfId="599" priority="397" stopIfTrue="1"/>
  </conditionalFormatting>
  <conditionalFormatting sqref="N232">
    <cfRule type="duplicateValues" dxfId="598" priority="396" stopIfTrue="1"/>
  </conditionalFormatting>
  <conditionalFormatting sqref="N232">
    <cfRule type="duplicateValues" dxfId="597" priority="395" stopIfTrue="1"/>
  </conditionalFormatting>
  <conditionalFormatting sqref="N232">
    <cfRule type="duplicateValues" dxfId="596" priority="394" stopIfTrue="1"/>
  </conditionalFormatting>
  <conditionalFormatting sqref="N232">
    <cfRule type="duplicateValues" dxfId="595" priority="392"/>
    <cfRule type="duplicateValues" dxfId="594" priority="393" stopIfTrue="1"/>
  </conditionalFormatting>
  <conditionalFormatting sqref="N232">
    <cfRule type="duplicateValues" dxfId="593" priority="391" stopIfTrue="1"/>
  </conditionalFormatting>
  <conditionalFormatting sqref="N232">
    <cfRule type="duplicateValues" dxfId="592" priority="390" stopIfTrue="1"/>
  </conditionalFormatting>
  <conditionalFormatting sqref="N232">
    <cfRule type="duplicateValues" dxfId="591" priority="389" stopIfTrue="1"/>
  </conditionalFormatting>
  <conditionalFormatting sqref="N232">
    <cfRule type="duplicateValues" dxfId="590" priority="388" stopIfTrue="1"/>
  </conditionalFormatting>
  <conditionalFormatting sqref="N232">
    <cfRule type="duplicateValues" dxfId="589" priority="387" stopIfTrue="1"/>
  </conditionalFormatting>
  <conditionalFormatting sqref="N232">
    <cfRule type="duplicateValues" dxfId="588" priority="386" stopIfTrue="1"/>
  </conditionalFormatting>
  <conditionalFormatting sqref="N232">
    <cfRule type="duplicateValues" dxfId="587" priority="385" stopIfTrue="1"/>
  </conditionalFormatting>
  <conditionalFormatting sqref="O232">
    <cfRule type="duplicateValues" dxfId="586" priority="383"/>
    <cfRule type="duplicateValues" dxfId="585" priority="384" stopIfTrue="1"/>
  </conditionalFormatting>
  <conditionalFormatting sqref="O232">
    <cfRule type="duplicateValues" dxfId="584" priority="382" stopIfTrue="1"/>
  </conditionalFormatting>
  <conditionalFormatting sqref="O232">
    <cfRule type="duplicateValues" dxfId="583" priority="381" stopIfTrue="1"/>
  </conditionalFormatting>
  <conditionalFormatting sqref="O230:O233">
    <cfRule type="duplicateValues" dxfId="582" priority="413" stopIfTrue="1"/>
  </conditionalFormatting>
  <conditionalFormatting sqref="B214:B217">
    <cfRule type="cellIs" dxfId="581" priority="380" operator="greaterThan">
      <formula>1000</formula>
    </cfRule>
  </conditionalFormatting>
  <conditionalFormatting sqref="B216">
    <cfRule type="cellIs" dxfId="580" priority="379" operator="greaterThan">
      <formula>1000</formula>
    </cfRule>
  </conditionalFormatting>
  <conditionalFormatting sqref="B216">
    <cfRule type="cellIs" dxfId="579" priority="378" operator="greaterThan">
      <formula>1000</formula>
    </cfRule>
  </conditionalFormatting>
  <conditionalFormatting sqref="B216">
    <cfRule type="cellIs" dxfId="578" priority="377" operator="greaterThan">
      <formula>1000</formula>
    </cfRule>
  </conditionalFormatting>
  <conditionalFormatting sqref="B216">
    <cfRule type="cellIs" dxfId="577" priority="376" operator="greaterThan">
      <formula>1000</formula>
    </cfRule>
  </conditionalFormatting>
  <conditionalFormatting sqref="B216">
    <cfRule type="cellIs" dxfId="576" priority="375" operator="greaterThan">
      <formula>1000</formula>
    </cfRule>
  </conditionalFormatting>
  <conditionalFormatting sqref="B216">
    <cfRule type="cellIs" dxfId="575" priority="374" operator="greaterThan">
      <formula>1000</formula>
    </cfRule>
  </conditionalFormatting>
  <conditionalFormatting sqref="B216">
    <cfRule type="cellIs" dxfId="574" priority="373" operator="greaterThan">
      <formula>1000</formula>
    </cfRule>
  </conditionalFormatting>
  <conditionalFormatting sqref="A216">
    <cfRule type="cellIs" dxfId="573" priority="372" operator="greaterThan">
      <formula>1000</formula>
    </cfRule>
  </conditionalFormatting>
  <conditionalFormatting sqref="A216">
    <cfRule type="cellIs" dxfId="572" priority="371" operator="greaterThan">
      <formula>1000</formula>
    </cfRule>
  </conditionalFormatting>
  <conditionalFormatting sqref="A216">
    <cfRule type="cellIs" dxfId="571" priority="370" operator="greaterThan">
      <formula>1000</formula>
    </cfRule>
  </conditionalFormatting>
  <conditionalFormatting sqref="B218:B221">
    <cfRule type="cellIs" dxfId="570" priority="369" operator="greaterThan">
      <formula>1000</formula>
    </cfRule>
  </conditionalFormatting>
  <conditionalFormatting sqref="B220">
    <cfRule type="cellIs" dxfId="569" priority="368" operator="greaterThan">
      <formula>1000</formula>
    </cfRule>
  </conditionalFormatting>
  <conditionalFormatting sqref="B220">
    <cfRule type="cellIs" dxfId="568" priority="367" operator="greaterThan">
      <formula>1000</formula>
    </cfRule>
  </conditionalFormatting>
  <conditionalFormatting sqref="B220">
    <cfRule type="cellIs" dxfId="567" priority="366" operator="greaterThan">
      <formula>1000</formula>
    </cfRule>
  </conditionalFormatting>
  <conditionalFormatting sqref="B220">
    <cfRule type="cellIs" dxfId="566" priority="365" operator="greaterThan">
      <formula>1000</formula>
    </cfRule>
  </conditionalFormatting>
  <conditionalFormatting sqref="B220">
    <cfRule type="cellIs" dxfId="565" priority="364" operator="greaterThan">
      <formula>1000</formula>
    </cfRule>
  </conditionalFormatting>
  <conditionalFormatting sqref="B220">
    <cfRule type="cellIs" dxfId="564" priority="363" operator="greaterThan">
      <formula>1000</formula>
    </cfRule>
  </conditionalFormatting>
  <conditionalFormatting sqref="B220">
    <cfRule type="cellIs" dxfId="563" priority="362" operator="greaterThan">
      <formula>1000</formula>
    </cfRule>
  </conditionalFormatting>
  <conditionalFormatting sqref="A220">
    <cfRule type="cellIs" dxfId="562" priority="361" operator="greaterThan">
      <formula>1000</formula>
    </cfRule>
  </conditionalFormatting>
  <conditionalFormatting sqref="A220">
    <cfRule type="cellIs" dxfId="561" priority="360" operator="greaterThan">
      <formula>1000</formula>
    </cfRule>
  </conditionalFormatting>
  <conditionalFormatting sqref="A220">
    <cfRule type="cellIs" dxfId="560" priority="359" operator="greaterThan">
      <formula>1000</formula>
    </cfRule>
  </conditionalFormatting>
  <conditionalFormatting sqref="B222:B225">
    <cfRule type="cellIs" dxfId="559" priority="358" operator="greaterThan">
      <formula>1000</formula>
    </cfRule>
  </conditionalFormatting>
  <conditionalFormatting sqref="B224">
    <cfRule type="cellIs" dxfId="558" priority="357" operator="greaterThan">
      <formula>1000</formula>
    </cfRule>
  </conditionalFormatting>
  <conditionalFormatting sqref="B224">
    <cfRule type="cellIs" dxfId="557" priority="356" operator="greaterThan">
      <formula>1000</formula>
    </cfRule>
  </conditionalFormatting>
  <conditionalFormatting sqref="B224">
    <cfRule type="cellIs" dxfId="556" priority="355" operator="greaterThan">
      <formula>1000</formula>
    </cfRule>
  </conditionalFormatting>
  <conditionalFormatting sqref="B224">
    <cfRule type="cellIs" dxfId="555" priority="354" operator="greaterThan">
      <formula>1000</formula>
    </cfRule>
  </conditionalFormatting>
  <conditionalFormatting sqref="B224">
    <cfRule type="cellIs" dxfId="554" priority="353" operator="greaterThan">
      <formula>1000</formula>
    </cfRule>
  </conditionalFormatting>
  <conditionalFormatting sqref="B224">
    <cfRule type="cellIs" dxfId="553" priority="352" operator="greaterThan">
      <formula>1000</formula>
    </cfRule>
  </conditionalFormatting>
  <conditionalFormatting sqref="B224">
    <cfRule type="cellIs" dxfId="552" priority="351" operator="greaterThan">
      <formula>1000</formula>
    </cfRule>
  </conditionalFormatting>
  <conditionalFormatting sqref="A224">
    <cfRule type="cellIs" dxfId="551" priority="350" operator="greaterThan">
      <formula>1000</formula>
    </cfRule>
  </conditionalFormatting>
  <conditionalFormatting sqref="A224">
    <cfRule type="cellIs" dxfId="550" priority="349" operator="greaterThan">
      <formula>1000</formula>
    </cfRule>
  </conditionalFormatting>
  <conditionalFormatting sqref="A224">
    <cfRule type="cellIs" dxfId="549" priority="348" operator="greaterThan">
      <formula>1000</formula>
    </cfRule>
  </conditionalFormatting>
  <conditionalFormatting sqref="B226:B229">
    <cfRule type="cellIs" dxfId="548" priority="347" operator="greaterThan">
      <formula>1000</formula>
    </cfRule>
  </conditionalFormatting>
  <conditionalFormatting sqref="B228">
    <cfRule type="cellIs" dxfId="547" priority="346" operator="greaterThan">
      <formula>1000</formula>
    </cfRule>
  </conditionalFormatting>
  <conditionalFormatting sqref="B228">
    <cfRule type="cellIs" dxfId="546" priority="345" operator="greaterThan">
      <formula>1000</formula>
    </cfRule>
  </conditionalFormatting>
  <conditionalFormatting sqref="B228">
    <cfRule type="cellIs" dxfId="545" priority="344" operator="greaterThan">
      <formula>1000</formula>
    </cfRule>
  </conditionalFormatting>
  <conditionalFormatting sqref="B228">
    <cfRule type="cellIs" dxfId="544" priority="343" operator="greaterThan">
      <formula>1000</formula>
    </cfRule>
  </conditionalFormatting>
  <conditionalFormatting sqref="B228">
    <cfRule type="cellIs" dxfId="543" priority="342" operator="greaterThan">
      <formula>1000</formula>
    </cfRule>
  </conditionalFormatting>
  <conditionalFormatting sqref="B228">
    <cfRule type="cellIs" dxfId="542" priority="341" operator="greaterThan">
      <formula>1000</formula>
    </cfRule>
  </conditionalFormatting>
  <conditionalFormatting sqref="B228">
    <cfRule type="cellIs" dxfId="541" priority="340" operator="greaterThan">
      <formula>1000</formula>
    </cfRule>
  </conditionalFormatting>
  <conditionalFormatting sqref="A228">
    <cfRule type="cellIs" dxfId="540" priority="339" operator="greaterThan">
      <formula>1000</formula>
    </cfRule>
  </conditionalFormatting>
  <conditionalFormatting sqref="A228">
    <cfRule type="cellIs" dxfId="539" priority="338" operator="greaterThan">
      <formula>1000</formula>
    </cfRule>
  </conditionalFormatting>
  <conditionalFormatting sqref="A228">
    <cfRule type="cellIs" dxfId="538" priority="337" operator="greaterThan">
      <formula>1000</formula>
    </cfRule>
  </conditionalFormatting>
  <conditionalFormatting sqref="B230:B233">
    <cfRule type="cellIs" dxfId="537" priority="336" operator="greaterThan">
      <formula>1000</formula>
    </cfRule>
  </conditionalFormatting>
  <conditionalFormatting sqref="B232">
    <cfRule type="cellIs" dxfId="536" priority="335" operator="greaterThan">
      <formula>1000</formula>
    </cfRule>
  </conditionalFormatting>
  <conditionalFormatting sqref="B232">
    <cfRule type="cellIs" dxfId="535" priority="334" operator="greaterThan">
      <formula>1000</formula>
    </cfRule>
  </conditionalFormatting>
  <conditionalFormatting sqref="B232">
    <cfRule type="cellIs" dxfId="534" priority="333" operator="greaterThan">
      <formula>1000</formula>
    </cfRule>
  </conditionalFormatting>
  <conditionalFormatting sqref="B232">
    <cfRule type="cellIs" dxfId="533" priority="332" operator="greaterThan">
      <formula>1000</formula>
    </cfRule>
  </conditionalFormatting>
  <conditionalFormatting sqref="B232">
    <cfRule type="cellIs" dxfId="532" priority="331" operator="greaterThan">
      <formula>1000</formula>
    </cfRule>
  </conditionalFormatting>
  <conditionalFormatting sqref="B232">
    <cfRule type="cellIs" dxfId="531" priority="330" operator="greaterThan">
      <formula>1000</formula>
    </cfRule>
  </conditionalFormatting>
  <conditionalFormatting sqref="B232">
    <cfRule type="cellIs" dxfId="530" priority="329" operator="greaterThan">
      <formula>1000</formula>
    </cfRule>
  </conditionalFormatting>
  <conditionalFormatting sqref="A232">
    <cfRule type="cellIs" dxfId="529" priority="328" operator="greaterThan">
      <formula>1000</formula>
    </cfRule>
  </conditionalFormatting>
  <conditionalFormatting sqref="A232">
    <cfRule type="cellIs" dxfId="528" priority="327" operator="greaterThan">
      <formula>1000</formula>
    </cfRule>
  </conditionalFormatting>
  <conditionalFormatting sqref="A232">
    <cfRule type="cellIs" dxfId="527" priority="326" operator="greaterThan">
      <formula>1000</formula>
    </cfRule>
  </conditionalFormatting>
  <conditionalFormatting sqref="O236">
    <cfRule type="duplicateValues" dxfId="526" priority="323"/>
    <cfRule type="duplicateValues" dxfId="525" priority="324" stopIfTrue="1"/>
  </conditionalFormatting>
  <conditionalFormatting sqref="O236">
    <cfRule type="duplicateValues" dxfId="524" priority="322" stopIfTrue="1"/>
  </conditionalFormatting>
  <conditionalFormatting sqref="O236">
    <cfRule type="duplicateValues" dxfId="523" priority="321" stopIfTrue="1"/>
  </conditionalFormatting>
  <conditionalFormatting sqref="O236">
    <cfRule type="duplicateValues" dxfId="522" priority="320" stopIfTrue="1"/>
  </conditionalFormatting>
  <conditionalFormatting sqref="O236">
    <cfRule type="duplicateValues" dxfId="521" priority="319" stopIfTrue="1"/>
  </conditionalFormatting>
  <conditionalFormatting sqref="O236">
    <cfRule type="duplicateValues" dxfId="520" priority="318" stopIfTrue="1"/>
  </conditionalFormatting>
  <conditionalFormatting sqref="O236">
    <cfRule type="duplicateValues" dxfId="519" priority="317" stopIfTrue="1"/>
  </conditionalFormatting>
  <conditionalFormatting sqref="O236">
    <cfRule type="duplicateValues" dxfId="518" priority="316" stopIfTrue="1"/>
  </conditionalFormatting>
  <conditionalFormatting sqref="N236">
    <cfRule type="duplicateValues" dxfId="517" priority="315" stopIfTrue="1"/>
  </conditionalFormatting>
  <conditionalFormatting sqref="N236">
    <cfRule type="duplicateValues" dxfId="516" priority="313"/>
    <cfRule type="duplicateValues" dxfId="515" priority="314" stopIfTrue="1"/>
  </conditionalFormatting>
  <conditionalFormatting sqref="N236">
    <cfRule type="duplicateValues" dxfId="514" priority="312" stopIfTrue="1"/>
  </conditionalFormatting>
  <conditionalFormatting sqref="N236">
    <cfRule type="duplicateValues" dxfId="513" priority="311" stopIfTrue="1"/>
  </conditionalFormatting>
  <conditionalFormatting sqref="N236">
    <cfRule type="duplicateValues" dxfId="512" priority="310" stopIfTrue="1"/>
  </conditionalFormatting>
  <conditionalFormatting sqref="N236">
    <cfRule type="duplicateValues" dxfId="511" priority="309" stopIfTrue="1"/>
  </conditionalFormatting>
  <conditionalFormatting sqref="N236">
    <cfRule type="duplicateValues" dxfId="510" priority="308" stopIfTrue="1"/>
  </conditionalFormatting>
  <conditionalFormatting sqref="N236">
    <cfRule type="duplicateValues" dxfId="509" priority="307" stopIfTrue="1"/>
  </conditionalFormatting>
  <conditionalFormatting sqref="N236">
    <cfRule type="duplicateValues" dxfId="508" priority="306" stopIfTrue="1"/>
  </conditionalFormatting>
  <conditionalFormatting sqref="N236">
    <cfRule type="duplicateValues" dxfId="507" priority="304"/>
    <cfRule type="duplicateValues" dxfId="506" priority="305" stopIfTrue="1"/>
  </conditionalFormatting>
  <conditionalFormatting sqref="N236">
    <cfRule type="duplicateValues" dxfId="505" priority="303" stopIfTrue="1"/>
  </conditionalFormatting>
  <conditionalFormatting sqref="N236">
    <cfRule type="duplicateValues" dxfId="504" priority="302" stopIfTrue="1"/>
  </conditionalFormatting>
  <conditionalFormatting sqref="N236">
    <cfRule type="duplicateValues" dxfId="503" priority="301" stopIfTrue="1"/>
  </conditionalFormatting>
  <conditionalFormatting sqref="N236">
    <cfRule type="duplicateValues" dxfId="502" priority="300" stopIfTrue="1"/>
  </conditionalFormatting>
  <conditionalFormatting sqref="N236">
    <cfRule type="duplicateValues" dxfId="501" priority="299" stopIfTrue="1"/>
  </conditionalFormatting>
  <conditionalFormatting sqref="N236">
    <cfRule type="duplicateValues" dxfId="500" priority="298" stopIfTrue="1"/>
  </conditionalFormatting>
  <conditionalFormatting sqref="N236">
    <cfRule type="duplicateValues" dxfId="499" priority="297" stopIfTrue="1"/>
  </conditionalFormatting>
  <conditionalFormatting sqref="O236">
    <cfRule type="duplicateValues" dxfId="498" priority="295"/>
    <cfRule type="duplicateValues" dxfId="497" priority="296" stopIfTrue="1"/>
  </conditionalFormatting>
  <conditionalFormatting sqref="O236">
    <cfRule type="duplicateValues" dxfId="496" priority="294" stopIfTrue="1"/>
  </conditionalFormatting>
  <conditionalFormatting sqref="O236">
    <cfRule type="duplicateValues" dxfId="495" priority="293" stopIfTrue="1"/>
  </conditionalFormatting>
  <conditionalFormatting sqref="O234:O237">
    <cfRule type="duplicateValues" dxfId="494" priority="325" stopIfTrue="1"/>
  </conditionalFormatting>
  <conditionalFormatting sqref="O240">
    <cfRule type="duplicateValues" dxfId="493" priority="290"/>
    <cfRule type="duplicateValues" dxfId="492" priority="291" stopIfTrue="1"/>
  </conditionalFormatting>
  <conditionalFormatting sqref="O240">
    <cfRule type="duplicateValues" dxfId="491" priority="289" stopIfTrue="1"/>
  </conditionalFormatting>
  <conditionalFormatting sqref="O240">
    <cfRule type="duplicateValues" dxfId="490" priority="288" stopIfTrue="1"/>
  </conditionalFormatting>
  <conditionalFormatting sqref="O240">
    <cfRule type="duplicateValues" dxfId="489" priority="287" stopIfTrue="1"/>
  </conditionalFormatting>
  <conditionalFormatting sqref="O240">
    <cfRule type="duplicateValues" dxfId="488" priority="286" stopIfTrue="1"/>
  </conditionalFormatting>
  <conditionalFormatting sqref="O240">
    <cfRule type="duplicateValues" dxfId="487" priority="285" stopIfTrue="1"/>
  </conditionalFormatting>
  <conditionalFormatting sqref="O240">
    <cfRule type="duplicateValues" dxfId="486" priority="284" stopIfTrue="1"/>
  </conditionalFormatting>
  <conditionalFormatting sqref="O240">
    <cfRule type="duplicateValues" dxfId="485" priority="283" stopIfTrue="1"/>
  </conditionalFormatting>
  <conditionalFormatting sqref="N240">
    <cfRule type="duplicateValues" dxfId="484" priority="282" stopIfTrue="1"/>
  </conditionalFormatting>
  <conditionalFormatting sqref="N240">
    <cfRule type="duplicateValues" dxfId="483" priority="280"/>
    <cfRule type="duplicateValues" dxfId="482" priority="281" stopIfTrue="1"/>
  </conditionalFormatting>
  <conditionalFormatting sqref="N240">
    <cfRule type="duplicateValues" dxfId="481" priority="279" stopIfTrue="1"/>
  </conditionalFormatting>
  <conditionalFormatting sqref="N240">
    <cfRule type="duplicateValues" dxfId="480" priority="278" stopIfTrue="1"/>
  </conditionalFormatting>
  <conditionalFormatting sqref="N240">
    <cfRule type="duplicateValues" dxfId="479" priority="277" stopIfTrue="1"/>
  </conditionalFormatting>
  <conditionalFormatting sqref="N240">
    <cfRule type="duplicateValues" dxfId="478" priority="276" stopIfTrue="1"/>
  </conditionalFormatting>
  <conditionalFormatting sqref="N240">
    <cfRule type="duplicateValues" dxfId="477" priority="275" stopIfTrue="1"/>
  </conditionalFormatting>
  <conditionalFormatting sqref="N240">
    <cfRule type="duplicateValues" dxfId="476" priority="274" stopIfTrue="1"/>
  </conditionalFormatting>
  <conditionalFormatting sqref="N240">
    <cfRule type="duplicateValues" dxfId="475" priority="273" stopIfTrue="1"/>
  </conditionalFormatting>
  <conditionalFormatting sqref="N240">
    <cfRule type="duplicateValues" dxfId="474" priority="271"/>
    <cfRule type="duplicateValues" dxfId="473" priority="272" stopIfTrue="1"/>
  </conditionalFormatting>
  <conditionalFormatting sqref="N240">
    <cfRule type="duplicateValues" dxfId="472" priority="270" stopIfTrue="1"/>
  </conditionalFormatting>
  <conditionalFormatting sqref="N240">
    <cfRule type="duplicateValues" dxfId="471" priority="269" stopIfTrue="1"/>
  </conditionalFormatting>
  <conditionalFormatting sqref="N240">
    <cfRule type="duplicateValues" dxfId="470" priority="268" stopIfTrue="1"/>
  </conditionalFormatting>
  <conditionalFormatting sqref="N240">
    <cfRule type="duplicateValues" dxfId="469" priority="267" stopIfTrue="1"/>
  </conditionalFormatting>
  <conditionalFormatting sqref="N240">
    <cfRule type="duplicateValues" dxfId="468" priority="266" stopIfTrue="1"/>
  </conditionalFormatting>
  <conditionalFormatting sqref="N240">
    <cfRule type="duplicateValues" dxfId="467" priority="265" stopIfTrue="1"/>
  </conditionalFormatting>
  <conditionalFormatting sqref="N240">
    <cfRule type="duplicateValues" dxfId="466" priority="264" stopIfTrue="1"/>
  </conditionalFormatting>
  <conditionalFormatting sqref="O240">
    <cfRule type="duplicateValues" dxfId="465" priority="262"/>
    <cfRule type="duplicateValues" dxfId="464" priority="263" stopIfTrue="1"/>
  </conditionalFormatting>
  <conditionalFormatting sqref="O240">
    <cfRule type="duplicateValues" dxfId="463" priority="261" stopIfTrue="1"/>
  </conditionalFormatting>
  <conditionalFormatting sqref="O240">
    <cfRule type="duplicateValues" dxfId="462" priority="260" stopIfTrue="1"/>
  </conditionalFormatting>
  <conditionalFormatting sqref="O238:O241">
    <cfRule type="duplicateValues" dxfId="461" priority="292" stopIfTrue="1"/>
  </conditionalFormatting>
  <conditionalFormatting sqref="O244">
    <cfRule type="duplicateValues" dxfId="460" priority="257"/>
    <cfRule type="duplicateValues" dxfId="459" priority="258" stopIfTrue="1"/>
  </conditionalFormatting>
  <conditionalFormatting sqref="O244">
    <cfRule type="duplicateValues" dxfId="458" priority="256" stopIfTrue="1"/>
  </conditionalFormatting>
  <conditionalFormatting sqref="O244">
    <cfRule type="duplicateValues" dxfId="457" priority="255" stopIfTrue="1"/>
  </conditionalFormatting>
  <conditionalFormatting sqref="O244">
    <cfRule type="duplicateValues" dxfId="456" priority="254" stopIfTrue="1"/>
  </conditionalFormatting>
  <conditionalFormatting sqref="O244">
    <cfRule type="duplicateValues" dxfId="455" priority="253" stopIfTrue="1"/>
  </conditionalFormatting>
  <conditionalFormatting sqref="O244">
    <cfRule type="duplicateValues" dxfId="454" priority="252" stopIfTrue="1"/>
  </conditionalFormatting>
  <conditionalFormatting sqref="O244">
    <cfRule type="duplicateValues" dxfId="453" priority="251" stopIfTrue="1"/>
  </conditionalFormatting>
  <conditionalFormatting sqref="O244">
    <cfRule type="duplicateValues" dxfId="452" priority="250" stopIfTrue="1"/>
  </conditionalFormatting>
  <conditionalFormatting sqref="N244">
    <cfRule type="duplicateValues" dxfId="451" priority="249" stopIfTrue="1"/>
  </conditionalFormatting>
  <conditionalFormatting sqref="N244">
    <cfRule type="duplicateValues" dxfId="450" priority="247"/>
    <cfRule type="duplicateValues" dxfId="449" priority="248" stopIfTrue="1"/>
  </conditionalFormatting>
  <conditionalFormatting sqref="N244">
    <cfRule type="duplicateValues" dxfId="448" priority="246" stopIfTrue="1"/>
  </conditionalFormatting>
  <conditionalFormatting sqref="N244">
    <cfRule type="duplicateValues" dxfId="447" priority="245" stopIfTrue="1"/>
  </conditionalFormatting>
  <conditionalFormatting sqref="N244">
    <cfRule type="duplicateValues" dxfId="446" priority="244" stopIfTrue="1"/>
  </conditionalFormatting>
  <conditionalFormatting sqref="N244">
    <cfRule type="duplicateValues" dxfId="445" priority="243" stopIfTrue="1"/>
  </conditionalFormatting>
  <conditionalFormatting sqref="N244">
    <cfRule type="duplicateValues" dxfId="444" priority="242" stopIfTrue="1"/>
  </conditionalFormatting>
  <conditionalFormatting sqref="N244">
    <cfRule type="duplicateValues" dxfId="443" priority="241" stopIfTrue="1"/>
  </conditionalFormatting>
  <conditionalFormatting sqref="N244">
    <cfRule type="duplicateValues" dxfId="442" priority="240" stopIfTrue="1"/>
  </conditionalFormatting>
  <conditionalFormatting sqref="N244">
    <cfRule type="duplicateValues" dxfId="441" priority="238"/>
    <cfRule type="duplicateValues" dxfId="440" priority="239" stopIfTrue="1"/>
  </conditionalFormatting>
  <conditionalFormatting sqref="N244">
    <cfRule type="duplicateValues" dxfId="439" priority="237" stopIfTrue="1"/>
  </conditionalFormatting>
  <conditionalFormatting sqref="N244">
    <cfRule type="duplicateValues" dxfId="438" priority="236" stopIfTrue="1"/>
  </conditionalFormatting>
  <conditionalFormatting sqref="N244">
    <cfRule type="duplicateValues" dxfId="437" priority="235" stopIfTrue="1"/>
  </conditionalFormatting>
  <conditionalFormatting sqref="N244">
    <cfRule type="duplicateValues" dxfId="436" priority="234" stopIfTrue="1"/>
  </conditionalFormatting>
  <conditionalFormatting sqref="N244">
    <cfRule type="duplicateValues" dxfId="435" priority="233" stopIfTrue="1"/>
  </conditionalFormatting>
  <conditionalFormatting sqref="N244">
    <cfRule type="duplicateValues" dxfId="434" priority="232" stopIfTrue="1"/>
  </conditionalFormatting>
  <conditionalFormatting sqref="N244">
    <cfRule type="duplicateValues" dxfId="433" priority="231" stopIfTrue="1"/>
  </conditionalFormatting>
  <conditionalFormatting sqref="O244">
    <cfRule type="duplicateValues" dxfId="432" priority="229"/>
    <cfRule type="duplicateValues" dxfId="431" priority="230" stopIfTrue="1"/>
  </conditionalFormatting>
  <conditionalFormatting sqref="O244">
    <cfRule type="duplicateValues" dxfId="430" priority="228" stopIfTrue="1"/>
  </conditionalFormatting>
  <conditionalFormatting sqref="O244">
    <cfRule type="duplicateValues" dxfId="429" priority="227" stopIfTrue="1"/>
  </conditionalFormatting>
  <conditionalFormatting sqref="O242:O245">
    <cfRule type="duplicateValues" dxfId="428" priority="259" stopIfTrue="1"/>
  </conditionalFormatting>
  <conditionalFormatting sqref="O248">
    <cfRule type="duplicateValues" dxfId="427" priority="224"/>
    <cfRule type="duplicateValues" dxfId="426" priority="225" stopIfTrue="1"/>
  </conditionalFormatting>
  <conditionalFormatting sqref="O248">
    <cfRule type="duplicateValues" dxfId="425" priority="223" stopIfTrue="1"/>
  </conditionalFormatting>
  <conditionalFormatting sqref="O248">
    <cfRule type="duplicateValues" dxfId="424" priority="222" stopIfTrue="1"/>
  </conditionalFormatting>
  <conditionalFormatting sqref="O248">
    <cfRule type="duplicateValues" dxfId="423" priority="221" stopIfTrue="1"/>
  </conditionalFormatting>
  <conditionalFormatting sqref="O248">
    <cfRule type="duplicateValues" dxfId="422" priority="220" stopIfTrue="1"/>
  </conditionalFormatting>
  <conditionalFormatting sqref="O248">
    <cfRule type="duplicateValues" dxfId="421" priority="219" stopIfTrue="1"/>
  </conditionalFormatting>
  <conditionalFormatting sqref="O248">
    <cfRule type="duplicateValues" dxfId="420" priority="218" stopIfTrue="1"/>
  </conditionalFormatting>
  <conditionalFormatting sqref="O248">
    <cfRule type="duplicateValues" dxfId="419" priority="217" stopIfTrue="1"/>
  </conditionalFormatting>
  <conditionalFormatting sqref="N248">
    <cfRule type="duplicateValues" dxfId="418" priority="216" stopIfTrue="1"/>
  </conditionalFormatting>
  <conditionalFormatting sqref="N248">
    <cfRule type="duplicateValues" dxfId="417" priority="214"/>
    <cfRule type="duplicateValues" dxfId="416" priority="215" stopIfTrue="1"/>
  </conditionalFormatting>
  <conditionalFormatting sqref="N248">
    <cfRule type="duplicateValues" dxfId="415" priority="213" stopIfTrue="1"/>
  </conditionalFormatting>
  <conditionalFormatting sqref="N248">
    <cfRule type="duplicateValues" dxfId="414" priority="212" stopIfTrue="1"/>
  </conditionalFormatting>
  <conditionalFormatting sqref="N248">
    <cfRule type="duplicateValues" dxfId="413" priority="211" stopIfTrue="1"/>
  </conditionalFormatting>
  <conditionalFormatting sqref="N248">
    <cfRule type="duplicateValues" dxfId="412" priority="210" stopIfTrue="1"/>
  </conditionalFormatting>
  <conditionalFormatting sqref="N248">
    <cfRule type="duplicateValues" dxfId="411" priority="209" stopIfTrue="1"/>
  </conditionalFormatting>
  <conditionalFormatting sqref="N248">
    <cfRule type="duplicateValues" dxfId="410" priority="208" stopIfTrue="1"/>
  </conditionalFormatting>
  <conditionalFormatting sqref="N248">
    <cfRule type="duplicateValues" dxfId="409" priority="207" stopIfTrue="1"/>
  </conditionalFormatting>
  <conditionalFormatting sqref="N248">
    <cfRule type="duplicateValues" dxfId="408" priority="205"/>
    <cfRule type="duplicateValues" dxfId="407" priority="206" stopIfTrue="1"/>
  </conditionalFormatting>
  <conditionalFormatting sqref="N248">
    <cfRule type="duplicateValues" dxfId="406" priority="204" stopIfTrue="1"/>
  </conditionalFormatting>
  <conditionalFormatting sqref="N248">
    <cfRule type="duplicateValues" dxfId="405" priority="203" stopIfTrue="1"/>
  </conditionalFormatting>
  <conditionalFormatting sqref="N248">
    <cfRule type="duplicateValues" dxfId="404" priority="202" stopIfTrue="1"/>
  </conditionalFormatting>
  <conditionalFormatting sqref="N248">
    <cfRule type="duplicateValues" dxfId="403" priority="201" stopIfTrue="1"/>
  </conditionalFormatting>
  <conditionalFormatting sqref="N248">
    <cfRule type="duplicateValues" dxfId="402" priority="200" stopIfTrue="1"/>
  </conditionalFormatting>
  <conditionalFormatting sqref="N248">
    <cfRule type="duplicateValues" dxfId="401" priority="199" stopIfTrue="1"/>
  </conditionalFormatting>
  <conditionalFormatting sqref="N248">
    <cfRule type="duplicateValues" dxfId="400" priority="198" stopIfTrue="1"/>
  </conditionalFormatting>
  <conditionalFormatting sqref="O248">
    <cfRule type="duplicateValues" dxfId="399" priority="196"/>
    <cfRule type="duplicateValues" dxfId="398" priority="197" stopIfTrue="1"/>
  </conditionalFormatting>
  <conditionalFormatting sqref="O248">
    <cfRule type="duplicateValues" dxfId="397" priority="195" stopIfTrue="1"/>
  </conditionalFormatting>
  <conditionalFormatting sqref="O248">
    <cfRule type="duplicateValues" dxfId="396" priority="194" stopIfTrue="1"/>
  </conditionalFormatting>
  <conditionalFormatting sqref="O246:O249">
    <cfRule type="duplicateValues" dxfId="395" priority="226" stopIfTrue="1"/>
  </conditionalFormatting>
  <conditionalFormatting sqref="O252">
    <cfRule type="duplicateValues" dxfId="394" priority="191"/>
    <cfRule type="duplicateValues" dxfId="393" priority="192" stopIfTrue="1"/>
  </conditionalFormatting>
  <conditionalFormatting sqref="O252">
    <cfRule type="duplicateValues" dxfId="392" priority="190" stopIfTrue="1"/>
  </conditionalFormatting>
  <conditionalFormatting sqref="O252">
    <cfRule type="duplicateValues" dxfId="391" priority="189" stopIfTrue="1"/>
  </conditionalFormatting>
  <conditionalFormatting sqref="O252">
    <cfRule type="duplicateValues" dxfId="390" priority="188" stopIfTrue="1"/>
  </conditionalFormatting>
  <conditionalFormatting sqref="O252">
    <cfRule type="duplicateValues" dxfId="389" priority="187" stopIfTrue="1"/>
  </conditionalFormatting>
  <conditionalFormatting sqref="O252">
    <cfRule type="duplicateValues" dxfId="388" priority="186" stopIfTrue="1"/>
  </conditionalFormatting>
  <conditionalFormatting sqref="O252">
    <cfRule type="duplicateValues" dxfId="387" priority="185" stopIfTrue="1"/>
  </conditionalFormatting>
  <conditionalFormatting sqref="O252">
    <cfRule type="duplicateValues" dxfId="386" priority="184" stopIfTrue="1"/>
  </conditionalFormatting>
  <conditionalFormatting sqref="N252">
    <cfRule type="duplicateValues" dxfId="385" priority="183" stopIfTrue="1"/>
  </conditionalFormatting>
  <conditionalFormatting sqref="N252">
    <cfRule type="duplicateValues" dxfId="384" priority="181"/>
    <cfRule type="duplicateValues" dxfId="383" priority="182" stopIfTrue="1"/>
  </conditionalFormatting>
  <conditionalFormatting sqref="N252">
    <cfRule type="duplicateValues" dxfId="382" priority="180" stopIfTrue="1"/>
  </conditionalFormatting>
  <conditionalFormatting sqref="N252">
    <cfRule type="duplicateValues" dxfId="381" priority="179" stopIfTrue="1"/>
  </conditionalFormatting>
  <conditionalFormatting sqref="N252">
    <cfRule type="duplicateValues" dxfId="380" priority="178" stopIfTrue="1"/>
  </conditionalFormatting>
  <conditionalFormatting sqref="N252">
    <cfRule type="duplicateValues" dxfId="379" priority="177" stopIfTrue="1"/>
  </conditionalFormatting>
  <conditionalFormatting sqref="N252">
    <cfRule type="duplicateValues" dxfId="378" priority="176" stopIfTrue="1"/>
  </conditionalFormatting>
  <conditionalFormatting sqref="N252">
    <cfRule type="duplicateValues" dxfId="377" priority="175" stopIfTrue="1"/>
  </conditionalFormatting>
  <conditionalFormatting sqref="N252">
    <cfRule type="duplicateValues" dxfId="376" priority="174" stopIfTrue="1"/>
  </conditionalFormatting>
  <conditionalFormatting sqref="N252">
    <cfRule type="duplicateValues" dxfId="375" priority="172"/>
    <cfRule type="duplicateValues" dxfId="374" priority="173" stopIfTrue="1"/>
  </conditionalFormatting>
  <conditionalFormatting sqref="N252">
    <cfRule type="duplicateValues" dxfId="373" priority="171" stopIfTrue="1"/>
  </conditionalFormatting>
  <conditionalFormatting sqref="N252">
    <cfRule type="duplicateValues" dxfId="372" priority="170" stopIfTrue="1"/>
  </conditionalFormatting>
  <conditionalFormatting sqref="N252">
    <cfRule type="duplicateValues" dxfId="371" priority="169" stopIfTrue="1"/>
  </conditionalFormatting>
  <conditionalFormatting sqref="N252">
    <cfRule type="duplicateValues" dxfId="370" priority="168" stopIfTrue="1"/>
  </conditionalFormatting>
  <conditionalFormatting sqref="N252">
    <cfRule type="duplicateValues" dxfId="369" priority="167" stopIfTrue="1"/>
  </conditionalFormatting>
  <conditionalFormatting sqref="N252">
    <cfRule type="duplicateValues" dxfId="368" priority="166" stopIfTrue="1"/>
  </conditionalFormatting>
  <conditionalFormatting sqref="N252">
    <cfRule type="duplicateValues" dxfId="367" priority="165" stopIfTrue="1"/>
  </conditionalFormatting>
  <conditionalFormatting sqref="O252">
    <cfRule type="duplicateValues" dxfId="366" priority="163"/>
    <cfRule type="duplicateValues" dxfId="365" priority="164" stopIfTrue="1"/>
  </conditionalFormatting>
  <conditionalFormatting sqref="O252">
    <cfRule type="duplicateValues" dxfId="364" priority="162" stopIfTrue="1"/>
  </conditionalFormatting>
  <conditionalFormatting sqref="O252">
    <cfRule type="duplicateValues" dxfId="363" priority="161" stopIfTrue="1"/>
  </conditionalFormatting>
  <conditionalFormatting sqref="O250:O253">
    <cfRule type="duplicateValues" dxfId="362" priority="193" stopIfTrue="1"/>
  </conditionalFormatting>
  <conditionalFormatting sqref="B234:B237">
    <cfRule type="cellIs" dxfId="361" priority="160" operator="greaterThan">
      <formula>1000</formula>
    </cfRule>
  </conditionalFormatting>
  <conditionalFormatting sqref="B236">
    <cfRule type="cellIs" dxfId="360" priority="159" operator="greaterThan">
      <formula>1000</formula>
    </cfRule>
  </conditionalFormatting>
  <conditionalFormatting sqref="B236">
    <cfRule type="cellIs" dxfId="359" priority="158" operator="greaterThan">
      <formula>1000</formula>
    </cfRule>
  </conditionalFormatting>
  <conditionalFormatting sqref="B236">
    <cfRule type="cellIs" dxfId="358" priority="157" operator="greaterThan">
      <formula>1000</formula>
    </cfRule>
  </conditionalFormatting>
  <conditionalFormatting sqref="B236">
    <cfRule type="cellIs" dxfId="357" priority="156" operator="greaterThan">
      <formula>1000</formula>
    </cfRule>
  </conditionalFormatting>
  <conditionalFormatting sqref="B236">
    <cfRule type="cellIs" dxfId="356" priority="155" operator="greaterThan">
      <formula>1000</formula>
    </cfRule>
  </conditionalFormatting>
  <conditionalFormatting sqref="B236">
    <cfRule type="cellIs" dxfId="355" priority="154" operator="greaterThan">
      <formula>1000</formula>
    </cfRule>
  </conditionalFormatting>
  <conditionalFormatting sqref="B236">
    <cfRule type="cellIs" dxfId="354" priority="153" operator="greaterThan">
      <formula>1000</formula>
    </cfRule>
  </conditionalFormatting>
  <conditionalFormatting sqref="A236">
    <cfRule type="cellIs" dxfId="353" priority="152" operator="greaterThan">
      <formula>1000</formula>
    </cfRule>
  </conditionalFormatting>
  <conditionalFormatting sqref="A236">
    <cfRule type="cellIs" dxfId="352" priority="151" operator="greaterThan">
      <formula>1000</formula>
    </cfRule>
  </conditionalFormatting>
  <conditionalFormatting sqref="A236">
    <cfRule type="cellIs" dxfId="351" priority="150" operator="greaterThan">
      <formula>1000</formula>
    </cfRule>
  </conditionalFormatting>
  <conditionalFormatting sqref="B238:B241">
    <cfRule type="cellIs" dxfId="350" priority="149" operator="greaterThan">
      <formula>1000</formula>
    </cfRule>
  </conditionalFormatting>
  <conditionalFormatting sqref="B240">
    <cfRule type="cellIs" dxfId="349" priority="148" operator="greaterThan">
      <formula>1000</formula>
    </cfRule>
  </conditionalFormatting>
  <conditionalFormatting sqref="B240">
    <cfRule type="cellIs" dxfId="348" priority="147" operator="greaterThan">
      <formula>1000</formula>
    </cfRule>
  </conditionalFormatting>
  <conditionalFormatting sqref="B240">
    <cfRule type="cellIs" dxfId="347" priority="146" operator="greaterThan">
      <formula>1000</formula>
    </cfRule>
  </conditionalFormatting>
  <conditionalFormatting sqref="B240">
    <cfRule type="cellIs" dxfId="346" priority="145" operator="greaterThan">
      <formula>1000</formula>
    </cfRule>
  </conditionalFormatting>
  <conditionalFormatting sqref="B240">
    <cfRule type="cellIs" dxfId="345" priority="144" operator="greaterThan">
      <formula>1000</formula>
    </cfRule>
  </conditionalFormatting>
  <conditionalFormatting sqref="B240">
    <cfRule type="cellIs" dxfId="344" priority="143" operator="greaterThan">
      <formula>1000</formula>
    </cfRule>
  </conditionalFormatting>
  <conditionalFormatting sqref="B240">
    <cfRule type="cellIs" dxfId="343" priority="142" operator="greaterThan">
      <formula>1000</formula>
    </cfRule>
  </conditionalFormatting>
  <conditionalFormatting sqref="A240">
    <cfRule type="cellIs" dxfId="342" priority="141" operator="greaterThan">
      <formula>1000</formula>
    </cfRule>
  </conditionalFormatting>
  <conditionalFormatting sqref="A240">
    <cfRule type="cellIs" dxfId="341" priority="140" operator="greaterThan">
      <formula>1000</formula>
    </cfRule>
  </conditionalFormatting>
  <conditionalFormatting sqref="A240">
    <cfRule type="cellIs" dxfId="340" priority="139" operator="greaterThan">
      <formula>1000</formula>
    </cfRule>
  </conditionalFormatting>
  <conditionalFormatting sqref="B242:B245">
    <cfRule type="cellIs" dxfId="339" priority="138" operator="greaterThan">
      <formula>1000</formula>
    </cfRule>
  </conditionalFormatting>
  <conditionalFormatting sqref="B244">
    <cfRule type="cellIs" dxfId="338" priority="137" operator="greaterThan">
      <formula>1000</formula>
    </cfRule>
  </conditionalFormatting>
  <conditionalFormatting sqref="B244">
    <cfRule type="cellIs" dxfId="337" priority="136" operator="greaterThan">
      <formula>1000</formula>
    </cfRule>
  </conditionalFormatting>
  <conditionalFormatting sqref="B244">
    <cfRule type="cellIs" dxfId="336" priority="135" operator="greaterThan">
      <formula>1000</formula>
    </cfRule>
  </conditionalFormatting>
  <conditionalFormatting sqref="B244">
    <cfRule type="cellIs" dxfId="335" priority="134" operator="greaterThan">
      <formula>1000</formula>
    </cfRule>
  </conditionalFormatting>
  <conditionalFormatting sqref="B244">
    <cfRule type="cellIs" dxfId="334" priority="133" operator="greaterThan">
      <formula>1000</formula>
    </cfRule>
  </conditionalFormatting>
  <conditionalFormatting sqref="B244">
    <cfRule type="cellIs" dxfId="333" priority="132" operator="greaterThan">
      <formula>1000</formula>
    </cfRule>
  </conditionalFormatting>
  <conditionalFormatting sqref="B244">
    <cfRule type="cellIs" dxfId="332" priority="131" operator="greaterThan">
      <formula>1000</formula>
    </cfRule>
  </conditionalFormatting>
  <conditionalFormatting sqref="A244">
    <cfRule type="cellIs" dxfId="331" priority="130" operator="greaterThan">
      <formula>1000</formula>
    </cfRule>
  </conditionalFormatting>
  <conditionalFormatting sqref="A244">
    <cfRule type="cellIs" dxfId="330" priority="129" operator="greaterThan">
      <formula>1000</formula>
    </cfRule>
  </conditionalFormatting>
  <conditionalFormatting sqref="A244">
    <cfRule type="cellIs" dxfId="329" priority="128" operator="greaterThan">
      <formula>1000</formula>
    </cfRule>
  </conditionalFormatting>
  <conditionalFormatting sqref="B246:B249">
    <cfRule type="cellIs" dxfId="328" priority="127" operator="greaterThan">
      <formula>1000</formula>
    </cfRule>
  </conditionalFormatting>
  <conditionalFormatting sqref="B248">
    <cfRule type="cellIs" dxfId="327" priority="126" operator="greaterThan">
      <formula>1000</formula>
    </cfRule>
  </conditionalFormatting>
  <conditionalFormatting sqref="B248">
    <cfRule type="cellIs" dxfId="326" priority="125" operator="greaterThan">
      <formula>1000</formula>
    </cfRule>
  </conditionalFormatting>
  <conditionalFormatting sqref="B248">
    <cfRule type="cellIs" dxfId="325" priority="124" operator="greaterThan">
      <formula>1000</formula>
    </cfRule>
  </conditionalFormatting>
  <conditionalFormatting sqref="B248">
    <cfRule type="cellIs" dxfId="324" priority="123" operator="greaterThan">
      <formula>1000</formula>
    </cfRule>
  </conditionalFormatting>
  <conditionalFormatting sqref="B248">
    <cfRule type="cellIs" dxfId="323" priority="122" operator="greaterThan">
      <formula>1000</formula>
    </cfRule>
  </conditionalFormatting>
  <conditionalFormatting sqref="B248">
    <cfRule type="cellIs" dxfId="322" priority="121" operator="greaterThan">
      <formula>1000</formula>
    </cfRule>
  </conditionalFormatting>
  <conditionalFormatting sqref="B248">
    <cfRule type="cellIs" dxfId="321" priority="120" operator="greaterThan">
      <formula>1000</formula>
    </cfRule>
  </conditionalFormatting>
  <conditionalFormatting sqref="A248">
    <cfRule type="cellIs" dxfId="320" priority="119" operator="greaterThan">
      <formula>1000</formula>
    </cfRule>
  </conditionalFormatting>
  <conditionalFormatting sqref="A248">
    <cfRule type="cellIs" dxfId="319" priority="118" operator="greaterThan">
      <formula>1000</formula>
    </cfRule>
  </conditionalFormatting>
  <conditionalFormatting sqref="A248">
    <cfRule type="cellIs" dxfId="318" priority="117" operator="greaterThan">
      <formula>1000</formula>
    </cfRule>
  </conditionalFormatting>
  <conditionalFormatting sqref="B250:B253">
    <cfRule type="cellIs" dxfId="317" priority="116" operator="greaterThan">
      <formula>1000</formula>
    </cfRule>
  </conditionalFormatting>
  <conditionalFormatting sqref="B252">
    <cfRule type="cellIs" dxfId="316" priority="115" operator="greaterThan">
      <formula>1000</formula>
    </cfRule>
  </conditionalFormatting>
  <conditionalFormatting sqref="B252">
    <cfRule type="cellIs" dxfId="315" priority="114" operator="greaterThan">
      <formula>1000</formula>
    </cfRule>
  </conditionalFormatting>
  <conditionalFormatting sqref="B252">
    <cfRule type="cellIs" dxfId="314" priority="113" operator="greaterThan">
      <formula>1000</formula>
    </cfRule>
  </conditionalFormatting>
  <conditionalFormatting sqref="B252">
    <cfRule type="cellIs" dxfId="313" priority="112" operator="greaterThan">
      <formula>1000</formula>
    </cfRule>
  </conditionalFormatting>
  <conditionalFormatting sqref="B252">
    <cfRule type="cellIs" dxfId="312" priority="111" operator="greaterThan">
      <formula>1000</formula>
    </cfRule>
  </conditionalFormatting>
  <conditionalFormatting sqref="B252">
    <cfRule type="cellIs" dxfId="311" priority="110" operator="greaterThan">
      <formula>1000</formula>
    </cfRule>
  </conditionalFormatting>
  <conditionalFormatting sqref="B252">
    <cfRule type="cellIs" dxfId="310" priority="109" operator="greaterThan">
      <formula>1000</formula>
    </cfRule>
  </conditionalFormatting>
  <conditionalFormatting sqref="A252">
    <cfRule type="cellIs" dxfId="309" priority="108" operator="greaterThan">
      <formula>1000</formula>
    </cfRule>
  </conditionalFormatting>
  <conditionalFormatting sqref="A252">
    <cfRule type="cellIs" dxfId="308" priority="107" operator="greaterThan">
      <formula>1000</formula>
    </cfRule>
  </conditionalFormatting>
  <conditionalFormatting sqref="A252">
    <cfRule type="cellIs" dxfId="307" priority="106" operator="greaterThan">
      <formula>1000</formula>
    </cfRule>
  </conditionalFormatting>
  <conditionalFormatting sqref="O256">
    <cfRule type="duplicateValues" dxfId="306" priority="103"/>
    <cfRule type="duplicateValues" dxfId="305" priority="104" stopIfTrue="1"/>
  </conditionalFormatting>
  <conditionalFormatting sqref="O256">
    <cfRule type="duplicateValues" dxfId="304" priority="102" stopIfTrue="1"/>
  </conditionalFormatting>
  <conditionalFormatting sqref="O256">
    <cfRule type="duplicateValues" dxfId="303" priority="101" stopIfTrue="1"/>
  </conditionalFormatting>
  <conditionalFormatting sqref="O256">
    <cfRule type="duplicateValues" dxfId="302" priority="100" stopIfTrue="1"/>
  </conditionalFormatting>
  <conditionalFormatting sqref="O256">
    <cfRule type="duplicateValues" dxfId="301" priority="99" stopIfTrue="1"/>
  </conditionalFormatting>
  <conditionalFormatting sqref="O256">
    <cfRule type="duplicateValues" dxfId="300" priority="98" stopIfTrue="1"/>
  </conditionalFormatting>
  <conditionalFormatting sqref="O256">
    <cfRule type="duplicateValues" dxfId="299" priority="97" stopIfTrue="1"/>
  </conditionalFormatting>
  <conditionalFormatting sqref="O256">
    <cfRule type="duplicateValues" dxfId="298" priority="96" stopIfTrue="1"/>
  </conditionalFormatting>
  <conditionalFormatting sqref="N256">
    <cfRule type="duplicateValues" dxfId="297" priority="95" stopIfTrue="1"/>
  </conditionalFormatting>
  <conditionalFormatting sqref="N256">
    <cfRule type="duplicateValues" dxfId="296" priority="93"/>
    <cfRule type="duplicateValues" dxfId="295" priority="94" stopIfTrue="1"/>
  </conditionalFormatting>
  <conditionalFormatting sqref="N256">
    <cfRule type="duplicateValues" dxfId="294" priority="92" stopIfTrue="1"/>
  </conditionalFormatting>
  <conditionalFormatting sqref="N256">
    <cfRule type="duplicateValues" dxfId="293" priority="91" stopIfTrue="1"/>
  </conditionalFormatting>
  <conditionalFormatting sqref="N256">
    <cfRule type="duplicateValues" dxfId="292" priority="90" stopIfTrue="1"/>
  </conditionalFormatting>
  <conditionalFormatting sqref="N256">
    <cfRule type="duplicateValues" dxfId="291" priority="89" stopIfTrue="1"/>
  </conditionalFormatting>
  <conditionalFormatting sqref="N256">
    <cfRule type="duplicateValues" dxfId="290" priority="88" stopIfTrue="1"/>
  </conditionalFormatting>
  <conditionalFormatting sqref="N256">
    <cfRule type="duplicateValues" dxfId="289" priority="87" stopIfTrue="1"/>
  </conditionalFormatting>
  <conditionalFormatting sqref="N256">
    <cfRule type="duplicateValues" dxfId="288" priority="86" stopIfTrue="1"/>
  </conditionalFormatting>
  <conditionalFormatting sqref="N256">
    <cfRule type="duplicateValues" dxfId="287" priority="84"/>
    <cfRule type="duplicateValues" dxfId="286" priority="85" stopIfTrue="1"/>
  </conditionalFormatting>
  <conditionalFormatting sqref="N256">
    <cfRule type="duplicateValues" dxfId="285" priority="83" stopIfTrue="1"/>
  </conditionalFormatting>
  <conditionalFormatting sqref="N256">
    <cfRule type="duplicateValues" dxfId="284" priority="82" stopIfTrue="1"/>
  </conditionalFormatting>
  <conditionalFormatting sqref="N256">
    <cfRule type="duplicateValues" dxfId="283" priority="81" stopIfTrue="1"/>
  </conditionalFormatting>
  <conditionalFormatting sqref="N256">
    <cfRule type="duplicateValues" dxfId="282" priority="80" stopIfTrue="1"/>
  </conditionalFormatting>
  <conditionalFormatting sqref="N256">
    <cfRule type="duplicateValues" dxfId="281" priority="79" stopIfTrue="1"/>
  </conditionalFormatting>
  <conditionalFormatting sqref="N256">
    <cfRule type="duplicateValues" dxfId="280" priority="78" stopIfTrue="1"/>
  </conditionalFormatting>
  <conditionalFormatting sqref="N256">
    <cfRule type="duplicateValues" dxfId="279" priority="77" stopIfTrue="1"/>
  </conditionalFormatting>
  <conditionalFormatting sqref="O256">
    <cfRule type="duplicateValues" dxfId="278" priority="75"/>
    <cfRule type="duplicateValues" dxfId="277" priority="76" stopIfTrue="1"/>
  </conditionalFormatting>
  <conditionalFormatting sqref="O256">
    <cfRule type="duplicateValues" dxfId="276" priority="74" stopIfTrue="1"/>
  </conditionalFormatting>
  <conditionalFormatting sqref="O256">
    <cfRule type="duplicateValues" dxfId="275" priority="73" stopIfTrue="1"/>
  </conditionalFormatting>
  <conditionalFormatting sqref="O254:O257">
    <cfRule type="duplicateValues" dxfId="274" priority="105" stopIfTrue="1"/>
  </conditionalFormatting>
  <conditionalFormatting sqref="O260">
    <cfRule type="duplicateValues" dxfId="273" priority="70"/>
    <cfRule type="duplicateValues" dxfId="272" priority="71" stopIfTrue="1"/>
  </conditionalFormatting>
  <conditionalFormatting sqref="O260">
    <cfRule type="duplicateValues" dxfId="271" priority="69" stopIfTrue="1"/>
  </conditionalFormatting>
  <conditionalFormatting sqref="O260">
    <cfRule type="duplicateValues" dxfId="270" priority="68" stopIfTrue="1"/>
  </conditionalFormatting>
  <conditionalFormatting sqref="O260">
    <cfRule type="duplicateValues" dxfId="269" priority="67" stopIfTrue="1"/>
  </conditionalFormatting>
  <conditionalFormatting sqref="O260">
    <cfRule type="duplicateValues" dxfId="268" priority="66" stopIfTrue="1"/>
  </conditionalFormatting>
  <conditionalFormatting sqref="O260">
    <cfRule type="duplicateValues" dxfId="267" priority="65" stopIfTrue="1"/>
  </conditionalFormatting>
  <conditionalFormatting sqref="O260">
    <cfRule type="duplicateValues" dxfId="266" priority="64" stopIfTrue="1"/>
  </conditionalFormatting>
  <conditionalFormatting sqref="O260">
    <cfRule type="duplicateValues" dxfId="265" priority="63" stopIfTrue="1"/>
  </conditionalFormatting>
  <conditionalFormatting sqref="N260">
    <cfRule type="duplicateValues" dxfId="264" priority="62" stopIfTrue="1"/>
  </conditionalFormatting>
  <conditionalFormatting sqref="N260">
    <cfRule type="duplicateValues" dxfId="263" priority="60"/>
    <cfRule type="duplicateValues" dxfId="262" priority="61" stopIfTrue="1"/>
  </conditionalFormatting>
  <conditionalFormatting sqref="N260">
    <cfRule type="duplicateValues" dxfId="261" priority="59" stopIfTrue="1"/>
  </conditionalFormatting>
  <conditionalFormatting sqref="N260">
    <cfRule type="duplicateValues" dxfId="260" priority="58" stopIfTrue="1"/>
  </conditionalFormatting>
  <conditionalFormatting sqref="N260">
    <cfRule type="duplicateValues" dxfId="259" priority="57" stopIfTrue="1"/>
  </conditionalFormatting>
  <conditionalFormatting sqref="N260">
    <cfRule type="duplicateValues" dxfId="258" priority="56" stopIfTrue="1"/>
  </conditionalFormatting>
  <conditionalFormatting sqref="N260">
    <cfRule type="duplicateValues" dxfId="257" priority="55" stopIfTrue="1"/>
  </conditionalFormatting>
  <conditionalFormatting sqref="N260">
    <cfRule type="duplicateValues" dxfId="256" priority="54" stopIfTrue="1"/>
  </conditionalFormatting>
  <conditionalFormatting sqref="N260">
    <cfRule type="duplicateValues" dxfId="255" priority="53" stopIfTrue="1"/>
  </conditionalFormatting>
  <conditionalFormatting sqref="N260">
    <cfRule type="duplicateValues" dxfId="254" priority="51"/>
    <cfRule type="duplicateValues" dxfId="253" priority="52" stopIfTrue="1"/>
  </conditionalFormatting>
  <conditionalFormatting sqref="N260">
    <cfRule type="duplicateValues" dxfId="252" priority="50" stopIfTrue="1"/>
  </conditionalFormatting>
  <conditionalFormatting sqref="N260">
    <cfRule type="duplicateValues" dxfId="251" priority="49" stopIfTrue="1"/>
  </conditionalFormatting>
  <conditionalFormatting sqref="N260">
    <cfRule type="duplicateValues" dxfId="250" priority="48" stopIfTrue="1"/>
  </conditionalFormatting>
  <conditionalFormatting sqref="N260">
    <cfRule type="duplicateValues" dxfId="249" priority="47" stopIfTrue="1"/>
  </conditionalFormatting>
  <conditionalFormatting sqref="N260">
    <cfRule type="duplicateValues" dxfId="248" priority="46" stopIfTrue="1"/>
  </conditionalFormatting>
  <conditionalFormatting sqref="N260">
    <cfRule type="duplicateValues" dxfId="247" priority="45" stopIfTrue="1"/>
  </conditionalFormatting>
  <conditionalFormatting sqref="N260">
    <cfRule type="duplicateValues" dxfId="246" priority="44" stopIfTrue="1"/>
  </conditionalFormatting>
  <conditionalFormatting sqref="O260">
    <cfRule type="duplicateValues" dxfId="245" priority="42"/>
    <cfRule type="duplicateValues" dxfId="244" priority="43" stopIfTrue="1"/>
  </conditionalFormatting>
  <conditionalFormatting sqref="O260">
    <cfRule type="duplicateValues" dxfId="243" priority="41" stopIfTrue="1"/>
  </conditionalFormatting>
  <conditionalFormatting sqref="O260">
    <cfRule type="duplicateValues" dxfId="242" priority="40" stopIfTrue="1"/>
  </conditionalFormatting>
  <conditionalFormatting sqref="O258:O261">
    <cfRule type="duplicateValues" dxfId="241" priority="72" stopIfTrue="1"/>
  </conditionalFormatting>
  <conditionalFormatting sqref="B254:B257">
    <cfRule type="cellIs" dxfId="240" priority="39" operator="greaterThan">
      <formula>1000</formula>
    </cfRule>
  </conditionalFormatting>
  <conditionalFormatting sqref="B256">
    <cfRule type="cellIs" dxfId="239" priority="38" operator="greaterThan">
      <formula>1000</formula>
    </cfRule>
  </conditionalFormatting>
  <conditionalFormatting sqref="B256">
    <cfRule type="cellIs" dxfId="238" priority="37" operator="greaterThan">
      <formula>1000</formula>
    </cfRule>
  </conditionalFormatting>
  <conditionalFormatting sqref="B256">
    <cfRule type="cellIs" dxfId="237" priority="36" operator="greaterThan">
      <formula>1000</formula>
    </cfRule>
  </conditionalFormatting>
  <conditionalFormatting sqref="B256">
    <cfRule type="cellIs" dxfId="236" priority="35" operator="greaterThan">
      <formula>1000</formula>
    </cfRule>
  </conditionalFormatting>
  <conditionalFormatting sqref="B256">
    <cfRule type="cellIs" dxfId="235" priority="34" operator="greaterThan">
      <formula>1000</formula>
    </cfRule>
  </conditionalFormatting>
  <conditionalFormatting sqref="B256">
    <cfRule type="cellIs" dxfId="234" priority="33" operator="greaterThan">
      <formula>1000</formula>
    </cfRule>
  </conditionalFormatting>
  <conditionalFormatting sqref="B256">
    <cfRule type="cellIs" dxfId="233" priority="32" operator="greaterThan">
      <formula>1000</formula>
    </cfRule>
  </conditionalFormatting>
  <conditionalFormatting sqref="A256">
    <cfRule type="cellIs" dxfId="232" priority="31" operator="greaterThan">
      <formula>1000</formula>
    </cfRule>
  </conditionalFormatting>
  <conditionalFormatting sqref="A256">
    <cfRule type="cellIs" dxfId="231" priority="30" operator="greaterThan">
      <formula>1000</formula>
    </cfRule>
  </conditionalFormatting>
  <conditionalFormatting sqref="A256">
    <cfRule type="cellIs" dxfId="230" priority="29" operator="greaterThan">
      <formula>1000</formula>
    </cfRule>
  </conditionalFormatting>
  <conditionalFormatting sqref="B258:B261">
    <cfRule type="cellIs" dxfId="229" priority="28" operator="greaterThan">
      <formula>1000</formula>
    </cfRule>
  </conditionalFormatting>
  <conditionalFormatting sqref="B260">
    <cfRule type="cellIs" dxfId="228" priority="27" operator="greaterThan">
      <formula>1000</formula>
    </cfRule>
  </conditionalFormatting>
  <conditionalFormatting sqref="B260">
    <cfRule type="cellIs" dxfId="227" priority="26" operator="greaterThan">
      <formula>1000</formula>
    </cfRule>
  </conditionalFormatting>
  <conditionalFormatting sqref="B260">
    <cfRule type="cellIs" dxfId="226" priority="25" operator="greaterThan">
      <formula>1000</formula>
    </cfRule>
  </conditionalFormatting>
  <conditionalFormatting sqref="B260">
    <cfRule type="cellIs" dxfId="225" priority="24" operator="greaterThan">
      <formula>1000</formula>
    </cfRule>
  </conditionalFormatting>
  <conditionalFormatting sqref="B260">
    <cfRule type="cellIs" dxfId="224" priority="23" operator="greaterThan">
      <formula>1000</formula>
    </cfRule>
  </conditionalFormatting>
  <conditionalFormatting sqref="B260">
    <cfRule type="cellIs" dxfId="223" priority="22" operator="greaterThan">
      <formula>1000</formula>
    </cfRule>
  </conditionalFormatting>
  <conditionalFormatting sqref="B260">
    <cfRule type="cellIs" dxfId="222" priority="21" operator="greaterThan">
      <formula>1000</formula>
    </cfRule>
  </conditionalFormatting>
  <conditionalFormatting sqref="A260">
    <cfRule type="cellIs" dxfId="221" priority="20" operator="greaterThan">
      <formula>1000</formula>
    </cfRule>
  </conditionalFormatting>
  <conditionalFormatting sqref="A260">
    <cfRule type="cellIs" dxfId="220" priority="19" operator="greaterThan">
      <formula>1000</formula>
    </cfRule>
  </conditionalFormatting>
  <conditionalFormatting sqref="A260">
    <cfRule type="cellIs" dxfId="219" priority="18" operator="greaterThan">
      <formula>1000</formula>
    </cfRule>
  </conditionalFormatting>
  <conditionalFormatting sqref="B188">
    <cfRule type="cellIs" dxfId="218" priority="17" operator="greaterThan">
      <formula>1000</formula>
    </cfRule>
  </conditionalFormatting>
  <conditionalFormatting sqref="B188">
    <cfRule type="cellIs" dxfId="217" priority="16" operator="greaterThan">
      <formula>1000</formula>
    </cfRule>
  </conditionalFormatting>
  <conditionalFormatting sqref="B188">
    <cfRule type="cellIs" dxfId="216" priority="15" operator="greaterThan">
      <formula>1000</formula>
    </cfRule>
  </conditionalFormatting>
  <conditionalFormatting sqref="B188">
    <cfRule type="cellIs" dxfId="215" priority="14" operator="greaterThan">
      <formula>1000</formula>
    </cfRule>
  </conditionalFormatting>
  <conditionalFormatting sqref="B188">
    <cfRule type="cellIs" dxfId="214" priority="13" operator="greaterThan">
      <formula>1000</formula>
    </cfRule>
  </conditionalFormatting>
  <conditionalFormatting sqref="B188">
    <cfRule type="cellIs" dxfId="213" priority="12" operator="greaterThan">
      <formula>1000</formula>
    </cfRule>
  </conditionalFormatting>
  <conditionalFormatting sqref="B188">
    <cfRule type="cellIs" dxfId="212" priority="11" operator="greaterThan">
      <formula>1000</formula>
    </cfRule>
  </conditionalFormatting>
  <conditionalFormatting sqref="B188">
    <cfRule type="cellIs" dxfId="211" priority="10" operator="greaterThan">
      <formula>1000</formula>
    </cfRule>
  </conditionalFormatting>
  <conditionalFormatting sqref="D10:D13">
    <cfRule type="duplicateValues" dxfId="210" priority="9" stopIfTrue="1"/>
  </conditionalFormatting>
  <conditionalFormatting sqref="D14:D17">
    <cfRule type="duplicateValues" dxfId="209" priority="8" stopIfTrue="1"/>
  </conditionalFormatting>
  <conditionalFormatting sqref="D18:D21">
    <cfRule type="duplicateValues" dxfId="208" priority="7" stopIfTrue="1"/>
  </conditionalFormatting>
  <conditionalFormatting sqref="D22:D25">
    <cfRule type="duplicateValues" dxfId="207" priority="6" stopIfTrue="1"/>
  </conditionalFormatting>
  <conditionalFormatting sqref="D26:D29">
    <cfRule type="duplicateValues" dxfId="206" priority="5" stopIfTrue="1"/>
  </conditionalFormatting>
  <conditionalFormatting sqref="D30:D33">
    <cfRule type="duplicateValues" dxfId="205" priority="4" stopIfTrue="1"/>
  </conditionalFormatting>
  <conditionalFormatting sqref="D34:D37">
    <cfRule type="duplicateValues" dxfId="204" priority="3" stopIfTrue="1"/>
  </conditionalFormatting>
  <conditionalFormatting sqref="D38:D41">
    <cfRule type="duplicateValues" dxfId="203" priority="2" stopIfTrue="1"/>
  </conditionalFormatting>
  <conditionalFormatting sqref="D6:D9">
    <cfRule type="duplicateValues" dxfId="202" priority="1" stopIfTrue="1"/>
  </conditionalFormatting>
  <printOptions horizontalCentered="1"/>
  <pageMargins left="0.56999999999999995" right="0.12" top="0.55118110236220474" bottom="0.51181102362204722" header="0.39370078740157483" footer="0.39370078740157483"/>
  <pageSetup paperSize="9" scale="71" orientation="portrait" horizontalDpi="300" verticalDpi="300" r:id="rId1"/>
  <headerFooter alignWithMargins="0">
    <oddFooter>&amp;C&amp;P</oddFooter>
  </headerFooter>
  <rowBreaks count="3" manualBreakCount="3">
    <brk id="33" max="14" man="1"/>
    <brk id="65" max="14" man="1"/>
    <brk id="97"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K205"/>
  <sheetViews>
    <sheetView tabSelected="1" view="pageBreakPreview" zoomScale="110" zoomScaleSheetLayoutView="110" workbookViewId="0">
      <selection activeCell="E20" sqref="E20"/>
    </sheetView>
  </sheetViews>
  <sheetFormatPr defaultRowHeight="12.75" x14ac:dyDescent="0.2"/>
  <cols>
    <col min="1" max="1" width="7.7109375" style="46" customWidth="1"/>
    <col min="2" max="2" width="49.140625" style="45" customWidth="1"/>
    <col min="3" max="3" width="7.7109375" style="45" customWidth="1"/>
    <col min="4" max="4" width="25.5703125" style="45" customWidth="1"/>
    <col min="5" max="5" width="4.7109375" style="45" hidden="1" customWidth="1"/>
    <col min="6" max="6" width="7.5703125" style="113" customWidth="1"/>
    <col min="7" max="7" width="6.42578125" style="45" customWidth="1"/>
    <col min="8" max="8" width="5.42578125" style="45" hidden="1" customWidth="1"/>
    <col min="9" max="10" width="3.85546875" style="45" hidden="1" customWidth="1"/>
    <col min="11" max="11" width="6.85546875" style="46" customWidth="1"/>
    <col min="12" max="16384" width="9.140625" style="45"/>
  </cols>
  <sheetData>
    <row r="1" spans="1:11" s="36" customFormat="1" ht="30" customHeight="1" x14ac:dyDescent="0.2">
      <c r="A1" s="197" t="s">
        <v>30</v>
      </c>
      <c r="B1" s="197"/>
      <c r="C1" s="197"/>
      <c r="D1" s="197"/>
      <c r="E1" s="197"/>
      <c r="F1" s="197"/>
      <c r="G1" s="197"/>
      <c r="H1" s="197"/>
      <c r="I1" s="197"/>
      <c r="J1" s="197"/>
      <c r="K1" s="197"/>
    </row>
    <row r="2" spans="1:11" s="36" customFormat="1" ht="15.75" x14ac:dyDescent="0.2">
      <c r="A2" s="198" t="s">
        <v>43</v>
      </c>
      <c r="B2" s="198"/>
      <c r="C2" s="198"/>
      <c r="D2" s="198"/>
      <c r="E2" s="198"/>
      <c r="F2" s="198"/>
      <c r="G2" s="198"/>
      <c r="H2" s="198"/>
      <c r="I2" s="198"/>
      <c r="J2" s="198"/>
      <c r="K2" s="198"/>
    </row>
    <row r="3" spans="1:11" s="36" customFormat="1" ht="14.25" x14ac:dyDescent="0.2">
      <c r="A3" s="199" t="s">
        <v>39</v>
      </c>
      <c r="B3" s="199"/>
      <c r="C3" s="199"/>
      <c r="D3" s="199"/>
      <c r="E3" s="199"/>
      <c r="F3" s="199"/>
      <c r="G3" s="199"/>
      <c r="H3" s="199"/>
      <c r="I3" s="199"/>
      <c r="J3" s="199"/>
      <c r="K3" s="199"/>
    </row>
    <row r="4" spans="1:11" s="36" customFormat="1" ht="16.5" customHeight="1" x14ac:dyDescent="0.2">
      <c r="A4" s="52" t="s">
        <v>80</v>
      </c>
      <c r="B4" s="52"/>
      <c r="C4" s="53">
        <v>1500</v>
      </c>
      <c r="D4" s="53"/>
      <c r="E4" s="53"/>
      <c r="F4" s="193" t="s">
        <v>42</v>
      </c>
      <c r="G4" s="193"/>
      <c r="H4" s="193"/>
      <c r="I4" s="193"/>
      <c r="J4" s="193"/>
      <c r="K4" s="193"/>
    </row>
    <row r="5" spans="1:11" s="26" customFormat="1" ht="36" customHeight="1" x14ac:dyDescent="0.2">
      <c r="A5" s="135" t="s">
        <v>5</v>
      </c>
      <c r="B5" s="136" t="s">
        <v>24</v>
      </c>
      <c r="C5" s="148" t="s">
        <v>1</v>
      </c>
      <c r="D5" s="136" t="s">
        <v>3</v>
      </c>
      <c r="E5" s="136" t="s">
        <v>8</v>
      </c>
      <c r="F5" s="149" t="s">
        <v>7</v>
      </c>
      <c r="G5" s="150" t="s">
        <v>15</v>
      </c>
      <c r="H5" s="151" t="s">
        <v>26</v>
      </c>
      <c r="I5" s="151" t="s">
        <v>27</v>
      </c>
      <c r="J5" s="151" t="s">
        <v>28</v>
      </c>
      <c r="K5" s="136" t="s">
        <v>6</v>
      </c>
    </row>
    <row r="6" spans="1:11" s="36" customFormat="1" ht="12.75" customHeight="1" x14ac:dyDescent="0.2">
      <c r="A6" s="29"/>
      <c r="B6" s="31"/>
      <c r="C6" s="126">
        <v>270</v>
      </c>
      <c r="D6" s="32" t="s">
        <v>73</v>
      </c>
      <c r="E6" s="33" t="s">
        <v>40</v>
      </c>
      <c r="F6" s="132">
        <v>727</v>
      </c>
      <c r="G6" s="54">
        <v>1</v>
      </c>
      <c r="H6" s="98"/>
      <c r="I6" s="98"/>
      <c r="J6" s="98"/>
      <c r="K6" s="30"/>
    </row>
    <row r="7" spans="1:11" s="36" customFormat="1" ht="12.75" customHeight="1" x14ac:dyDescent="0.2">
      <c r="A7" s="38"/>
      <c r="B7" s="40"/>
      <c r="C7" s="127">
        <v>271</v>
      </c>
      <c r="D7" s="41" t="s">
        <v>75</v>
      </c>
      <c r="E7" s="42" t="s">
        <v>40</v>
      </c>
      <c r="F7" s="133">
        <v>740</v>
      </c>
      <c r="G7" s="55">
        <v>3</v>
      </c>
      <c r="H7" s="99"/>
      <c r="I7" s="99"/>
      <c r="J7" s="99"/>
      <c r="K7" s="39"/>
    </row>
    <row r="8" spans="1:11" s="36" customFormat="1" ht="12.75" customHeight="1" x14ac:dyDescent="0.2">
      <c r="A8" s="56">
        <v>1</v>
      </c>
      <c r="B8" s="40" t="s">
        <v>74</v>
      </c>
      <c r="C8" s="127">
        <v>272</v>
      </c>
      <c r="D8" s="41" t="s">
        <v>76</v>
      </c>
      <c r="E8" s="42" t="s">
        <v>40</v>
      </c>
      <c r="F8" s="133">
        <v>734</v>
      </c>
      <c r="G8" s="55">
        <v>2</v>
      </c>
      <c r="H8" s="100">
        <v>0</v>
      </c>
      <c r="I8" s="100">
        <v>0</v>
      </c>
      <c r="J8" s="100">
        <v>0</v>
      </c>
      <c r="K8" s="100">
        <v>6</v>
      </c>
    </row>
    <row r="9" spans="1:11" s="36" customFormat="1" ht="12.75" customHeight="1" x14ac:dyDescent="0.2">
      <c r="A9" s="38"/>
      <c r="B9" s="40"/>
      <c r="C9" s="127">
        <v>273</v>
      </c>
      <c r="D9" s="41" t="s">
        <v>77</v>
      </c>
      <c r="E9" s="42" t="s">
        <v>40</v>
      </c>
      <c r="F9" s="133">
        <v>753</v>
      </c>
      <c r="G9" s="55">
        <v>5</v>
      </c>
      <c r="H9" s="99"/>
      <c r="I9" s="99"/>
      <c r="J9" s="99"/>
      <c r="K9" s="39"/>
    </row>
    <row r="10" spans="1:11" ht="12.75" customHeight="1" x14ac:dyDescent="0.2">
      <c r="A10" s="29"/>
      <c r="B10" s="31"/>
      <c r="C10" s="126">
        <v>310</v>
      </c>
      <c r="D10" s="32" t="s">
        <v>61</v>
      </c>
      <c r="E10" s="33" t="s">
        <v>40</v>
      </c>
      <c r="F10" s="132">
        <v>747</v>
      </c>
      <c r="G10" s="54">
        <v>4</v>
      </c>
      <c r="H10" s="98"/>
      <c r="I10" s="98"/>
      <c r="J10" s="98"/>
      <c r="K10" s="30"/>
    </row>
    <row r="11" spans="1:11" ht="12.75" customHeight="1" x14ac:dyDescent="0.2">
      <c r="A11" s="38"/>
      <c r="B11" s="40"/>
      <c r="C11" s="127">
        <v>311</v>
      </c>
      <c r="D11" s="41" t="s">
        <v>62</v>
      </c>
      <c r="E11" s="42" t="s">
        <v>40</v>
      </c>
      <c r="F11" s="133" t="s">
        <v>91</v>
      </c>
      <c r="G11" s="55">
        <v>13</v>
      </c>
      <c r="H11" s="99"/>
      <c r="I11" s="99"/>
      <c r="J11" s="99"/>
      <c r="K11" s="39"/>
    </row>
    <row r="12" spans="1:11" ht="12.75" customHeight="1" x14ac:dyDescent="0.2">
      <c r="A12" s="56">
        <v>2</v>
      </c>
      <c r="B12" s="40" t="s">
        <v>58</v>
      </c>
      <c r="C12" s="127">
        <v>312</v>
      </c>
      <c r="D12" s="41" t="s">
        <v>59</v>
      </c>
      <c r="E12" s="42" t="s">
        <v>40</v>
      </c>
      <c r="F12" s="133">
        <v>802</v>
      </c>
      <c r="G12" s="55">
        <v>7</v>
      </c>
      <c r="H12" s="100">
        <v>0</v>
      </c>
      <c r="I12" s="100">
        <v>0</v>
      </c>
      <c r="J12" s="100">
        <v>0</v>
      </c>
      <c r="K12" s="50">
        <v>22</v>
      </c>
    </row>
    <row r="13" spans="1:11" ht="12.75" customHeight="1" x14ac:dyDescent="0.2">
      <c r="A13" s="38"/>
      <c r="B13" s="40"/>
      <c r="C13" s="127">
        <v>313</v>
      </c>
      <c r="D13" s="41" t="s">
        <v>60</v>
      </c>
      <c r="E13" s="42" t="s">
        <v>40</v>
      </c>
      <c r="F13" s="133" t="s">
        <v>91</v>
      </c>
      <c r="G13" s="55">
        <v>11</v>
      </c>
      <c r="H13" s="99"/>
      <c r="I13" s="99"/>
      <c r="J13" s="99"/>
      <c r="K13" s="39"/>
    </row>
    <row r="14" spans="1:11" ht="12.75" customHeight="1" x14ac:dyDescent="0.2">
      <c r="A14" s="29"/>
      <c r="B14" s="31"/>
      <c r="C14" s="126">
        <v>10</v>
      </c>
      <c r="D14" s="32" t="s">
        <v>68</v>
      </c>
      <c r="E14" s="33" t="s">
        <v>40</v>
      </c>
      <c r="F14" s="132" t="s">
        <v>91</v>
      </c>
      <c r="G14" s="54">
        <v>14</v>
      </c>
      <c r="H14" s="98"/>
      <c r="I14" s="98"/>
      <c r="J14" s="98"/>
      <c r="K14" s="30"/>
    </row>
    <row r="15" spans="1:11" ht="12.75" customHeight="1" x14ac:dyDescent="0.2">
      <c r="A15" s="38"/>
      <c r="B15" s="40"/>
      <c r="C15" s="127">
        <v>11</v>
      </c>
      <c r="D15" s="41" t="s">
        <v>70</v>
      </c>
      <c r="E15" s="42" t="s">
        <v>40</v>
      </c>
      <c r="F15" s="133" t="s">
        <v>91</v>
      </c>
      <c r="G15" s="55">
        <v>12</v>
      </c>
      <c r="H15" s="99"/>
      <c r="I15" s="99"/>
      <c r="J15" s="99"/>
      <c r="K15" s="39"/>
    </row>
    <row r="16" spans="1:11" ht="12.75" customHeight="1" x14ac:dyDescent="0.2">
      <c r="A16" s="56">
        <v>3</v>
      </c>
      <c r="B16" s="40" t="s">
        <v>69</v>
      </c>
      <c r="C16" s="127">
        <v>12</v>
      </c>
      <c r="D16" s="41" t="s">
        <v>71</v>
      </c>
      <c r="E16" s="42" t="s">
        <v>40</v>
      </c>
      <c r="F16" s="133">
        <v>755</v>
      </c>
      <c r="G16" s="55">
        <v>6</v>
      </c>
      <c r="H16" s="100">
        <v>0</v>
      </c>
      <c r="I16" s="100">
        <v>0</v>
      </c>
      <c r="J16" s="100">
        <v>0</v>
      </c>
      <c r="K16" s="50">
        <v>32</v>
      </c>
    </row>
    <row r="17" spans="1:11" ht="12.75" customHeight="1" x14ac:dyDescent="0.2">
      <c r="A17" s="38"/>
      <c r="B17" s="40"/>
      <c r="C17" s="127">
        <v>13</v>
      </c>
      <c r="D17" s="41" t="s">
        <v>72</v>
      </c>
      <c r="E17" s="42" t="s">
        <v>40</v>
      </c>
      <c r="F17" s="133" t="s">
        <v>91</v>
      </c>
      <c r="G17" s="55">
        <v>21</v>
      </c>
      <c r="H17" s="99"/>
      <c r="I17" s="99"/>
      <c r="J17" s="99"/>
      <c r="K17" s="39"/>
    </row>
    <row r="18" spans="1:11" ht="12.75" customHeight="1" x14ac:dyDescent="0.2">
      <c r="A18" s="29"/>
      <c r="B18" s="31"/>
      <c r="C18" s="126">
        <v>463</v>
      </c>
      <c r="D18" s="32" t="s">
        <v>54</v>
      </c>
      <c r="E18" s="33" t="s">
        <v>40</v>
      </c>
      <c r="F18" s="132">
        <v>806</v>
      </c>
      <c r="G18" s="35">
        <v>8</v>
      </c>
      <c r="H18" s="98"/>
      <c r="I18" s="98"/>
      <c r="J18" s="98"/>
      <c r="K18" s="30"/>
    </row>
    <row r="19" spans="1:11" ht="12.75" customHeight="1" x14ac:dyDescent="0.2">
      <c r="A19" s="38"/>
      <c r="B19" s="40"/>
      <c r="C19" s="127">
        <v>461</v>
      </c>
      <c r="D19" s="41" t="s">
        <v>55</v>
      </c>
      <c r="E19" s="42" t="s">
        <v>40</v>
      </c>
      <c r="F19" s="133" t="s">
        <v>91</v>
      </c>
      <c r="G19" s="44">
        <v>15</v>
      </c>
      <c r="H19" s="99"/>
      <c r="I19" s="99"/>
      <c r="J19" s="99"/>
      <c r="K19" s="39"/>
    </row>
    <row r="20" spans="1:11" ht="12.75" customHeight="1" x14ac:dyDescent="0.2">
      <c r="A20" s="56">
        <v>4</v>
      </c>
      <c r="B20" s="40" t="s">
        <v>78</v>
      </c>
      <c r="C20" s="127">
        <v>462</v>
      </c>
      <c r="D20" s="41" t="s">
        <v>56</v>
      </c>
      <c r="E20" s="42" t="s">
        <v>40</v>
      </c>
      <c r="F20" s="133">
        <v>815</v>
      </c>
      <c r="G20" s="44">
        <v>10</v>
      </c>
      <c r="H20" s="100">
        <v>0</v>
      </c>
      <c r="I20" s="100">
        <v>0</v>
      </c>
      <c r="J20" s="100">
        <v>0</v>
      </c>
      <c r="K20" s="50">
        <v>33</v>
      </c>
    </row>
    <row r="21" spans="1:11" ht="12.75" customHeight="1" x14ac:dyDescent="0.2">
      <c r="A21" s="38"/>
      <c r="B21" s="40"/>
      <c r="C21" s="127">
        <v>464</v>
      </c>
      <c r="D21" s="41" t="s">
        <v>57</v>
      </c>
      <c r="E21" s="42" t="s">
        <v>40</v>
      </c>
      <c r="F21" s="133" t="s">
        <v>93</v>
      </c>
      <c r="G21" s="44" t="s">
        <v>94</v>
      </c>
      <c r="H21" s="99"/>
      <c r="I21" s="99"/>
      <c r="J21" s="99"/>
      <c r="K21" s="39"/>
    </row>
    <row r="22" spans="1:11" ht="12.75" customHeight="1" x14ac:dyDescent="0.2">
      <c r="A22" s="29"/>
      <c r="B22" s="31"/>
      <c r="C22" s="126">
        <v>585</v>
      </c>
      <c r="D22" s="32" t="s">
        <v>63</v>
      </c>
      <c r="E22" s="33" t="s">
        <v>40</v>
      </c>
      <c r="F22" s="132" t="s">
        <v>91</v>
      </c>
      <c r="G22" s="35">
        <v>20</v>
      </c>
      <c r="H22" s="98"/>
      <c r="I22" s="98"/>
      <c r="J22" s="98"/>
      <c r="K22" s="30"/>
    </row>
    <row r="23" spans="1:11" ht="12.75" customHeight="1" x14ac:dyDescent="0.2">
      <c r="A23" s="38"/>
      <c r="B23" s="40"/>
      <c r="C23" s="127">
        <v>586</v>
      </c>
      <c r="D23" s="41" t="s">
        <v>65</v>
      </c>
      <c r="E23" s="42" t="s">
        <v>40</v>
      </c>
      <c r="F23" s="133">
        <v>810</v>
      </c>
      <c r="G23" s="44">
        <v>9</v>
      </c>
      <c r="H23" s="99"/>
      <c r="I23" s="99"/>
      <c r="J23" s="99"/>
      <c r="K23" s="39"/>
    </row>
    <row r="24" spans="1:11" ht="12.75" customHeight="1" x14ac:dyDescent="0.2">
      <c r="A24" s="56">
        <v>5</v>
      </c>
      <c r="B24" s="40" t="s">
        <v>64</v>
      </c>
      <c r="C24" s="127">
        <v>587</v>
      </c>
      <c r="D24" s="41" t="s">
        <v>66</v>
      </c>
      <c r="E24" s="42" t="s">
        <v>40</v>
      </c>
      <c r="F24" s="133" t="s">
        <v>91</v>
      </c>
      <c r="G24" s="44">
        <v>16</v>
      </c>
      <c r="H24" s="100">
        <v>0</v>
      </c>
      <c r="I24" s="100">
        <v>0</v>
      </c>
      <c r="J24" s="100">
        <v>0</v>
      </c>
      <c r="K24" s="50">
        <v>45</v>
      </c>
    </row>
    <row r="25" spans="1:11" ht="12.75" customHeight="1" x14ac:dyDescent="0.2">
      <c r="A25" s="38"/>
      <c r="B25" s="40"/>
      <c r="C25" s="127">
        <v>588</v>
      </c>
      <c r="D25" s="41" t="s">
        <v>67</v>
      </c>
      <c r="E25" s="42" t="s">
        <v>40</v>
      </c>
      <c r="F25" s="133" t="s">
        <v>91</v>
      </c>
      <c r="G25" s="44">
        <v>28</v>
      </c>
      <c r="H25" s="99"/>
      <c r="I25" s="99"/>
      <c r="J25" s="99"/>
      <c r="K25" s="39"/>
    </row>
    <row r="26" spans="1:11" ht="12.75" customHeight="1" x14ac:dyDescent="0.2">
      <c r="A26" s="29"/>
      <c r="B26" s="31"/>
      <c r="C26" s="126">
        <v>330</v>
      </c>
      <c r="D26" s="32" t="s">
        <v>81</v>
      </c>
      <c r="E26" s="33" t="s">
        <v>40</v>
      </c>
      <c r="F26" s="132" t="s">
        <v>91</v>
      </c>
      <c r="G26" s="35">
        <v>18</v>
      </c>
      <c r="H26" s="98"/>
      <c r="I26" s="98"/>
      <c r="J26" s="98"/>
      <c r="K26" s="30"/>
    </row>
    <row r="27" spans="1:11" ht="12.75" customHeight="1" x14ac:dyDescent="0.2">
      <c r="A27" s="38"/>
      <c r="B27" s="40"/>
      <c r="C27" s="127">
        <v>331</v>
      </c>
      <c r="D27" s="41" t="s">
        <v>83</v>
      </c>
      <c r="E27" s="42" t="s">
        <v>40</v>
      </c>
      <c r="F27" s="133" t="s">
        <v>91</v>
      </c>
      <c r="G27" s="44">
        <v>19</v>
      </c>
      <c r="H27" s="99"/>
      <c r="I27" s="99"/>
      <c r="J27" s="99"/>
      <c r="K27" s="39"/>
    </row>
    <row r="28" spans="1:11" ht="12.75" customHeight="1" x14ac:dyDescent="0.2">
      <c r="A28" s="56">
        <v>6</v>
      </c>
      <c r="B28" s="40" t="s">
        <v>82</v>
      </c>
      <c r="C28" s="127">
        <v>332</v>
      </c>
      <c r="D28" s="41" t="s">
        <v>84</v>
      </c>
      <c r="E28" s="42" t="s">
        <v>40</v>
      </c>
      <c r="F28" s="133" t="s">
        <v>91</v>
      </c>
      <c r="G28" s="44">
        <v>26</v>
      </c>
      <c r="H28" s="100">
        <v>0</v>
      </c>
      <c r="I28" s="100">
        <v>0</v>
      </c>
      <c r="J28" s="100">
        <v>0</v>
      </c>
      <c r="K28" s="50">
        <v>63</v>
      </c>
    </row>
    <row r="29" spans="1:11" ht="12.75" customHeight="1" x14ac:dyDescent="0.2">
      <c r="A29" s="38"/>
      <c r="B29" s="40"/>
      <c r="C29" s="127">
        <v>333</v>
      </c>
      <c r="D29" s="41" t="s">
        <v>85</v>
      </c>
      <c r="E29" s="42" t="s">
        <v>40</v>
      </c>
      <c r="F29" s="133" t="s">
        <v>93</v>
      </c>
      <c r="G29" s="44" t="s">
        <v>94</v>
      </c>
      <c r="H29" s="99"/>
      <c r="I29" s="99"/>
      <c r="J29" s="99"/>
      <c r="K29" s="39"/>
    </row>
    <row r="30" spans="1:11" ht="12.75" customHeight="1" x14ac:dyDescent="0.2">
      <c r="A30" s="29"/>
      <c r="B30" s="31"/>
      <c r="C30" s="126">
        <v>380</v>
      </c>
      <c r="D30" s="32" t="s">
        <v>86</v>
      </c>
      <c r="E30" s="33" t="s">
        <v>40</v>
      </c>
      <c r="F30" s="132" t="s">
        <v>91</v>
      </c>
      <c r="G30" s="35">
        <v>17</v>
      </c>
      <c r="H30" s="98"/>
      <c r="I30" s="98"/>
      <c r="J30" s="98"/>
      <c r="K30" s="30"/>
    </row>
    <row r="31" spans="1:11" ht="12.75" customHeight="1" x14ac:dyDescent="0.2">
      <c r="A31" s="38"/>
      <c r="B31" s="40"/>
      <c r="C31" s="127">
        <v>381</v>
      </c>
      <c r="D31" s="41" t="s">
        <v>87</v>
      </c>
      <c r="E31" s="42" t="s">
        <v>40</v>
      </c>
      <c r="F31" s="133" t="s">
        <v>91</v>
      </c>
      <c r="G31" s="44">
        <v>24</v>
      </c>
      <c r="H31" s="99"/>
      <c r="I31" s="99"/>
      <c r="J31" s="99"/>
      <c r="K31" s="39"/>
    </row>
    <row r="32" spans="1:11" ht="12.75" customHeight="1" x14ac:dyDescent="0.2">
      <c r="A32" s="56">
        <v>7</v>
      </c>
      <c r="B32" s="40" t="s">
        <v>79</v>
      </c>
      <c r="C32" s="127">
        <v>382</v>
      </c>
      <c r="D32" s="41" t="s">
        <v>88</v>
      </c>
      <c r="E32" s="42" t="s">
        <v>40</v>
      </c>
      <c r="F32" s="133" t="s">
        <v>91</v>
      </c>
      <c r="G32" s="44">
        <v>30</v>
      </c>
      <c r="H32" s="100">
        <v>0</v>
      </c>
      <c r="I32" s="100">
        <v>0</v>
      </c>
      <c r="J32" s="100">
        <v>0</v>
      </c>
      <c r="K32" s="50">
        <v>66</v>
      </c>
    </row>
    <row r="33" spans="1:11" ht="12.75" customHeight="1" x14ac:dyDescent="0.2">
      <c r="A33" s="38"/>
      <c r="B33" s="40"/>
      <c r="C33" s="127">
        <v>383</v>
      </c>
      <c r="D33" s="41" t="s">
        <v>89</v>
      </c>
      <c r="E33" s="42" t="s">
        <v>40</v>
      </c>
      <c r="F33" s="133" t="s">
        <v>91</v>
      </c>
      <c r="G33" s="44">
        <v>25</v>
      </c>
      <c r="H33" s="99"/>
      <c r="I33" s="99"/>
      <c r="J33" s="99"/>
      <c r="K33" s="39"/>
    </row>
    <row r="34" spans="1:11" ht="12.75" customHeight="1" x14ac:dyDescent="0.2">
      <c r="A34" s="29"/>
      <c r="B34" s="31"/>
      <c r="C34" s="126">
        <v>790</v>
      </c>
      <c r="D34" s="32" t="s">
        <v>44</v>
      </c>
      <c r="E34" s="33" t="s">
        <v>40</v>
      </c>
      <c r="F34" s="132" t="s">
        <v>91</v>
      </c>
      <c r="G34" s="35">
        <v>27</v>
      </c>
      <c r="H34" s="98"/>
      <c r="I34" s="98"/>
      <c r="J34" s="98"/>
      <c r="K34" s="30"/>
    </row>
    <row r="35" spans="1:11" ht="12.75" customHeight="1" x14ac:dyDescent="0.2">
      <c r="A35" s="38"/>
      <c r="B35" s="40"/>
      <c r="C35" s="127">
        <v>791</v>
      </c>
      <c r="D35" s="41" t="s">
        <v>46</v>
      </c>
      <c r="E35" s="42" t="s">
        <v>40</v>
      </c>
      <c r="F35" s="133" t="s">
        <v>91</v>
      </c>
      <c r="G35" s="44">
        <v>29</v>
      </c>
      <c r="H35" s="99"/>
      <c r="I35" s="99"/>
      <c r="J35" s="99"/>
      <c r="K35" s="39"/>
    </row>
    <row r="36" spans="1:11" ht="12.75" customHeight="1" x14ac:dyDescent="0.2">
      <c r="A36" s="56">
        <v>1002</v>
      </c>
      <c r="B36" s="40" t="s">
        <v>45</v>
      </c>
      <c r="C36" s="127">
        <v>792</v>
      </c>
      <c r="D36" s="41" t="s">
        <v>47</v>
      </c>
      <c r="E36" s="42" t="s">
        <v>40</v>
      </c>
      <c r="F36" s="133" t="s">
        <v>93</v>
      </c>
      <c r="G36" s="44" t="s">
        <v>94</v>
      </c>
      <c r="H36" s="100">
        <v>0</v>
      </c>
      <c r="I36" s="100">
        <v>0</v>
      </c>
      <c r="J36" s="100">
        <v>0</v>
      </c>
      <c r="K36" s="50" t="s">
        <v>95</v>
      </c>
    </row>
    <row r="37" spans="1:11" ht="12.75" customHeight="1" x14ac:dyDescent="0.2">
      <c r="A37" s="38"/>
      <c r="B37" s="40"/>
      <c r="C37" s="127">
        <v>793</v>
      </c>
      <c r="D37" s="41" t="s">
        <v>48</v>
      </c>
      <c r="E37" s="42" t="s">
        <v>40</v>
      </c>
      <c r="F37" s="133" t="s">
        <v>93</v>
      </c>
      <c r="G37" s="44" t="s">
        <v>94</v>
      </c>
      <c r="H37" s="99"/>
      <c r="I37" s="99"/>
      <c r="J37" s="99"/>
      <c r="K37" s="39"/>
    </row>
    <row r="38" spans="1:11" ht="12.75" customHeight="1" x14ac:dyDescent="0.2">
      <c r="A38" s="29"/>
      <c r="B38" s="31"/>
      <c r="C38" s="126">
        <v>801</v>
      </c>
      <c r="D38" s="32" t="s">
        <v>49</v>
      </c>
      <c r="E38" s="33" t="s">
        <v>40</v>
      </c>
      <c r="F38" s="132" t="s">
        <v>90</v>
      </c>
      <c r="G38" s="35" t="s">
        <v>94</v>
      </c>
      <c r="H38" s="98"/>
      <c r="I38" s="98"/>
      <c r="J38" s="98"/>
      <c r="K38" s="30"/>
    </row>
    <row r="39" spans="1:11" ht="12.75" customHeight="1" x14ac:dyDescent="0.2">
      <c r="A39" s="38"/>
      <c r="B39" s="40"/>
      <c r="C39" s="127">
        <v>802</v>
      </c>
      <c r="D39" s="41" t="s">
        <v>51</v>
      </c>
      <c r="E39" s="42" t="s">
        <v>40</v>
      </c>
      <c r="F39" s="133" t="s">
        <v>91</v>
      </c>
      <c r="G39" s="44">
        <v>23</v>
      </c>
      <c r="H39" s="99"/>
      <c r="I39" s="99"/>
      <c r="J39" s="99"/>
      <c r="K39" s="39"/>
    </row>
    <row r="40" spans="1:11" ht="12.75" customHeight="1" x14ac:dyDescent="0.2">
      <c r="A40" s="56">
        <v>1006</v>
      </c>
      <c r="B40" s="40" t="s">
        <v>50</v>
      </c>
      <c r="C40" s="127">
        <v>803</v>
      </c>
      <c r="D40" s="41" t="s">
        <v>52</v>
      </c>
      <c r="E40" s="42" t="s">
        <v>40</v>
      </c>
      <c r="F40" s="133" t="s">
        <v>90</v>
      </c>
      <c r="G40" s="44" t="s">
        <v>94</v>
      </c>
      <c r="H40" s="100">
        <v>0</v>
      </c>
      <c r="I40" s="100">
        <v>0</v>
      </c>
      <c r="J40" s="100">
        <v>0</v>
      </c>
      <c r="K40" s="50" t="s">
        <v>95</v>
      </c>
    </row>
    <row r="41" spans="1:11" ht="12.75" customHeight="1" x14ac:dyDescent="0.2">
      <c r="A41" s="38"/>
      <c r="B41" s="40"/>
      <c r="C41" s="127">
        <v>804</v>
      </c>
      <c r="D41" s="41" t="s">
        <v>53</v>
      </c>
      <c r="E41" s="42" t="s">
        <v>40</v>
      </c>
      <c r="F41" s="133" t="s">
        <v>91</v>
      </c>
      <c r="G41" s="44">
        <v>22</v>
      </c>
      <c r="H41" s="99"/>
      <c r="I41" s="99"/>
      <c r="J41" s="99"/>
      <c r="K41" s="39"/>
    </row>
    <row r="42" spans="1:11" ht="12.75" customHeight="1" x14ac:dyDescent="0.2">
      <c r="A42" s="29"/>
      <c r="B42" s="31"/>
      <c r="C42" s="126" t="s">
        <v>93</v>
      </c>
      <c r="D42" s="32" t="s">
        <v>93</v>
      </c>
      <c r="E42" s="33" t="s">
        <v>93</v>
      </c>
      <c r="F42" s="132" t="s">
        <v>93</v>
      </c>
      <c r="G42" s="35" t="s">
        <v>94</v>
      </c>
      <c r="H42" s="98"/>
      <c r="I42" s="98"/>
      <c r="J42" s="98"/>
      <c r="K42" s="30"/>
    </row>
    <row r="43" spans="1:11" ht="12.75" customHeight="1" x14ac:dyDescent="0.2">
      <c r="A43" s="38"/>
      <c r="B43" s="40"/>
      <c r="C43" s="127" t="s">
        <v>93</v>
      </c>
      <c r="D43" s="41" t="s">
        <v>93</v>
      </c>
      <c r="E43" s="42" t="s">
        <v>93</v>
      </c>
      <c r="F43" s="133" t="s">
        <v>93</v>
      </c>
      <c r="G43" s="44" t="s">
        <v>94</v>
      </c>
      <c r="H43" s="99"/>
      <c r="I43" s="99"/>
      <c r="J43" s="99"/>
      <c r="K43" s="39"/>
    </row>
    <row r="44" spans="1:11" ht="12.75" customHeight="1" x14ac:dyDescent="0.2">
      <c r="A44" s="56" t="s">
        <v>93</v>
      </c>
      <c r="B44" s="40" t="s">
        <v>93</v>
      </c>
      <c r="C44" s="127" t="s">
        <v>93</v>
      </c>
      <c r="D44" s="41" t="s">
        <v>93</v>
      </c>
      <c r="E44" s="42" t="s">
        <v>93</v>
      </c>
      <c r="F44" s="133" t="s">
        <v>93</v>
      </c>
      <c r="G44" s="44" t="s">
        <v>94</v>
      </c>
      <c r="H44" s="100" t="s">
        <v>93</v>
      </c>
      <c r="I44" s="100" t="s">
        <v>93</v>
      </c>
      <c r="J44" s="100" t="s">
        <v>93</v>
      </c>
      <c r="K44" s="50" t="s">
        <v>93</v>
      </c>
    </row>
    <row r="45" spans="1:11" ht="12.75" customHeight="1" x14ac:dyDescent="0.2">
      <c r="A45" s="38"/>
      <c r="B45" s="40"/>
      <c r="C45" s="127" t="s">
        <v>93</v>
      </c>
      <c r="D45" s="41" t="s">
        <v>93</v>
      </c>
      <c r="E45" s="42" t="s">
        <v>93</v>
      </c>
      <c r="F45" s="133" t="s">
        <v>93</v>
      </c>
      <c r="G45" s="44" t="s">
        <v>94</v>
      </c>
      <c r="H45" s="99"/>
      <c r="I45" s="99"/>
      <c r="J45" s="99"/>
      <c r="K45" s="39"/>
    </row>
    <row r="46" spans="1:11" ht="12.75" customHeight="1" x14ac:dyDescent="0.2">
      <c r="A46" s="29"/>
      <c r="B46" s="31"/>
      <c r="C46" s="126" t="s">
        <v>93</v>
      </c>
      <c r="D46" s="32" t="s">
        <v>93</v>
      </c>
      <c r="E46" s="33" t="s">
        <v>93</v>
      </c>
      <c r="F46" s="132" t="s">
        <v>93</v>
      </c>
      <c r="G46" s="35" t="s">
        <v>94</v>
      </c>
      <c r="H46" s="98"/>
      <c r="I46" s="98"/>
      <c r="J46" s="98"/>
      <c r="K46" s="30"/>
    </row>
    <row r="47" spans="1:11" ht="12.75" customHeight="1" x14ac:dyDescent="0.2">
      <c r="A47" s="38"/>
      <c r="B47" s="40"/>
      <c r="C47" s="127" t="s">
        <v>93</v>
      </c>
      <c r="D47" s="41" t="s">
        <v>93</v>
      </c>
      <c r="E47" s="42" t="s">
        <v>93</v>
      </c>
      <c r="F47" s="133" t="s">
        <v>93</v>
      </c>
      <c r="G47" s="44" t="s">
        <v>94</v>
      </c>
      <c r="H47" s="99"/>
      <c r="I47" s="99"/>
      <c r="J47" s="99"/>
      <c r="K47" s="39"/>
    </row>
    <row r="48" spans="1:11" ht="12.75" customHeight="1" x14ac:dyDescent="0.2">
      <c r="A48" s="56" t="s">
        <v>93</v>
      </c>
      <c r="B48" s="40" t="s">
        <v>93</v>
      </c>
      <c r="C48" s="127" t="s">
        <v>93</v>
      </c>
      <c r="D48" s="41" t="s">
        <v>93</v>
      </c>
      <c r="E48" s="42" t="s">
        <v>93</v>
      </c>
      <c r="F48" s="133" t="s">
        <v>93</v>
      </c>
      <c r="G48" s="44" t="s">
        <v>94</v>
      </c>
      <c r="H48" s="100" t="s">
        <v>93</v>
      </c>
      <c r="I48" s="100" t="s">
        <v>93</v>
      </c>
      <c r="J48" s="100" t="s">
        <v>93</v>
      </c>
      <c r="K48" s="50" t="s">
        <v>93</v>
      </c>
    </row>
    <row r="49" spans="1:11" ht="12.75" customHeight="1" x14ac:dyDescent="0.2">
      <c r="A49" s="38"/>
      <c r="B49" s="40"/>
      <c r="C49" s="127" t="s">
        <v>93</v>
      </c>
      <c r="D49" s="41" t="s">
        <v>93</v>
      </c>
      <c r="E49" s="42" t="s">
        <v>93</v>
      </c>
      <c r="F49" s="133" t="s">
        <v>93</v>
      </c>
      <c r="G49" s="44" t="s">
        <v>94</v>
      </c>
      <c r="H49" s="99"/>
      <c r="I49" s="99"/>
      <c r="J49" s="99"/>
      <c r="K49" s="39"/>
    </row>
    <row r="50" spans="1:11" ht="12.75" customHeight="1" x14ac:dyDescent="0.2">
      <c r="A50" s="29"/>
      <c r="B50" s="31"/>
      <c r="C50" s="126" t="s">
        <v>93</v>
      </c>
      <c r="D50" s="32" t="s">
        <v>93</v>
      </c>
      <c r="E50" s="33" t="s">
        <v>93</v>
      </c>
      <c r="F50" s="132" t="s">
        <v>93</v>
      </c>
      <c r="G50" s="35" t="s">
        <v>94</v>
      </c>
      <c r="H50" s="98"/>
      <c r="I50" s="98"/>
      <c r="J50" s="98"/>
      <c r="K50" s="30"/>
    </row>
    <row r="51" spans="1:11" ht="12.75" customHeight="1" x14ac:dyDescent="0.2">
      <c r="A51" s="38"/>
      <c r="B51" s="40"/>
      <c r="C51" s="127" t="s">
        <v>93</v>
      </c>
      <c r="D51" s="41" t="s">
        <v>93</v>
      </c>
      <c r="E51" s="42" t="s">
        <v>93</v>
      </c>
      <c r="F51" s="133" t="s">
        <v>93</v>
      </c>
      <c r="G51" s="44" t="s">
        <v>94</v>
      </c>
      <c r="H51" s="99"/>
      <c r="I51" s="99"/>
      <c r="J51" s="99"/>
      <c r="K51" s="39"/>
    </row>
    <row r="52" spans="1:11" ht="12.75" customHeight="1" x14ac:dyDescent="0.2">
      <c r="A52" s="56" t="s">
        <v>93</v>
      </c>
      <c r="B52" s="40" t="s">
        <v>93</v>
      </c>
      <c r="C52" s="127" t="s">
        <v>93</v>
      </c>
      <c r="D52" s="41" t="s">
        <v>93</v>
      </c>
      <c r="E52" s="42" t="s">
        <v>93</v>
      </c>
      <c r="F52" s="133" t="s">
        <v>93</v>
      </c>
      <c r="G52" s="44" t="s">
        <v>94</v>
      </c>
      <c r="H52" s="100" t="s">
        <v>93</v>
      </c>
      <c r="I52" s="100" t="s">
        <v>93</v>
      </c>
      <c r="J52" s="100" t="s">
        <v>93</v>
      </c>
      <c r="K52" s="50" t="s">
        <v>93</v>
      </c>
    </row>
    <row r="53" spans="1:11" ht="12.75" customHeight="1" x14ac:dyDescent="0.2">
      <c r="A53" s="38"/>
      <c r="B53" s="40"/>
      <c r="C53" s="127" t="s">
        <v>93</v>
      </c>
      <c r="D53" s="41" t="s">
        <v>93</v>
      </c>
      <c r="E53" s="42" t="s">
        <v>93</v>
      </c>
      <c r="F53" s="133" t="s">
        <v>93</v>
      </c>
      <c r="G53" s="44" t="s">
        <v>94</v>
      </c>
      <c r="H53" s="99"/>
      <c r="I53" s="99"/>
      <c r="J53" s="99"/>
      <c r="K53" s="39"/>
    </row>
    <row r="54" spans="1:11" ht="12.75" customHeight="1" x14ac:dyDescent="0.2">
      <c r="A54" s="29"/>
      <c r="B54" s="31"/>
      <c r="C54" s="126" t="s">
        <v>93</v>
      </c>
      <c r="D54" s="32" t="s">
        <v>93</v>
      </c>
      <c r="E54" s="33" t="s">
        <v>93</v>
      </c>
      <c r="F54" s="132" t="s">
        <v>93</v>
      </c>
      <c r="G54" s="35" t="s">
        <v>94</v>
      </c>
      <c r="H54" s="98"/>
      <c r="I54" s="98"/>
      <c r="J54" s="98"/>
      <c r="K54" s="30"/>
    </row>
    <row r="55" spans="1:11" ht="12.75" customHeight="1" x14ac:dyDescent="0.2">
      <c r="A55" s="38"/>
      <c r="B55" s="40"/>
      <c r="C55" s="127" t="s">
        <v>93</v>
      </c>
      <c r="D55" s="41" t="s">
        <v>93</v>
      </c>
      <c r="E55" s="42" t="s">
        <v>93</v>
      </c>
      <c r="F55" s="133" t="s">
        <v>93</v>
      </c>
      <c r="G55" s="44" t="s">
        <v>94</v>
      </c>
      <c r="H55" s="99"/>
      <c r="I55" s="99"/>
      <c r="J55" s="99"/>
      <c r="K55" s="39"/>
    </row>
    <row r="56" spans="1:11" ht="12.75" customHeight="1" x14ac:dyDescent="0.2">
      <c r="A56" s="56" t="s">
        <v>93</v>
      </c>
      <c r="B56" s="40" t="s">
        <v>93</v>
      </c>
      <c r="C56" s="127" t="s">
        <v>93</v>
      </c>
      <c r="D56" s="41" t="s">
        <v>93</v>
      </c>
      <c r="E56" s="42" t="s">
        <v>93</v>
      </c>
      <c r="F56" s="133" t="s">
        <v>93</v>
      </c>
      <c r="G56" s="44" t="s">
        <v>94</v>
      </c>
      <c r="H56" s="100" t="s">
        <v>93</v>
      </c>
      <c r="I56" s="100" t="s">
        <v>93</v>
      </c>
      <c r="J56" s="100" t="s">
        <v>93</v>
      </c>
      <c r="K56" s="50" t="s">
        <v>93</v>
      </c>
    </row>
    <row r="57" spans="1:11" ht="12.75" customHeight="1" x14ac:dyDescent="0.2">
      <c r="A57" s="38"/>
      <c r="B57" s="40"/>
      <c r="C57" s="127" t="s">
        <v>93</v>
      </c>
      <c r="D57" s="41" t="s">
        <v>93</v>
      </c>
      <c r="E57" s="42" t="s">
        <v>93</v>
      </c>
      <c r="F57" s="133" t="s">
        <v>93</v>
      </c>
      <c r="G57" s="44" t="s">
        <v>94</v>
      </c>
      <c r="H57" s="99"/>
      <c r="I57" s="99"/>
      <c r="J57" s="99"/>
      <c r="K57" s="39"/>
    </row>
    <row r="58" spans="1:11" ht="12.75" customHeight="1" x14ac:dyDescent="0.2">
      <c r="A58" s="29"/>
      <c r="B58" s="31"/>
      <c r="C58" s="126" t="s">
        <v>93</v>
      </c>
      <c r="D58" s="32" t="s">
        <v>93</v>
      </c>
      <c r="E58" s="33" t="s">
        <v>93</v>
      </c>
      <c r="F58" s="132" t="s">
        <v>93</v>
      </c>
      <c r="G58" s="35" t="s">
        <v>94</v>
      </c>
      <c r="H58" s="98"/>
      <c r="I58" s="98"/>
      <c r="J58" s="98"/>
      <c r="K58" s="30"/>
    </row>
    <row r="59" spans="1:11" ht="12.75" customHeight="1" x14ac:dyDescent="0.2">
      <c r="A59" s="38"/>
      <c r="B59" s="40"/>
      <c r="C59" s="127" t="s">
        <v>93</v>
      </c>
      <c r="D59" s="41" t="s">
        <v>93</v>
      </c>
      <c r="E59" s="42" t="s">
        <v>93</v>
      </c>
      <c r="F59" s="133" t="s">
        <v>93</v>
      </c>
      <c r="G59" s="44" t="s">
        <v>94</v>
      </c>
      <c r="H59" s="99"/>
      <c r="I59" s="99"/>
      <c r="J59" s="99"/>
      <c r="K59" s="39"/>
    </row>
    <row r="60" spans="1:11" ht="12.75" customHeight="1" x14ac:dyDescent="0.2">
      <c r="A60" s="56" t="s">
        <v>93</v>
      </c>
      <c r="B60" s="40" t="s">
        <v>93</v>
      </c>
      <c r="C60" s="127" t="s">
        <v>93</v>
      </c>
      <c r="D60" s="41" t="s">
        <v>93</v>
      </c>
      <c r="E60" s="42" t="s">
        <v>93</v>
      </c>
      <c r="F60" s="133" t="s">
        <v>93</v>
      </c>
      <c r="G60" s="44" t="s">
        <v>94</v>
      </c>
      <c r="H60" s="100" t="s">
        <v>93</v>
      </c>
      <c r="I60" s="100" t="s">
        <v>93</v>
      </c>
      <c r="J60" s="100" t="s">
        <v>93</v>
      </c>
      <c r="K60" s="50" t="s">
        <v>93</v>
      </c>
    </row>
    <row r="61" spans="1:11" ht="12.75" customHeight="1" x14ac:dyDescent="0.2">
      <c r="A61" s="38"/>
      <c r="B61" s="40"/>
      <c r="C61" s="127" t="s">
        <v>93</v>
      </c>
      <c r="D61" s="41" t="s">
        <v>93</v>
      </c>
      <c r="E61" s="42" t="s">
        <v>93</v>
      </c>
      <c r="F61" s="133" t="s">
        <v>93</v>
      </c>
      <c r="G61" s="44" t="s">
        <v>94</v>
      </c>
      <c r="H61" s="99"/>
      <c r="I61" s="99"/>
      <c r="J61" s="99"/>
      <c r="K61" s="39"/>
    </row>
    <row r="62" spans="1:11" ht="12.75" customHeight="1" x14ac:dyDescent="0.2">
      <c r="A62" s="29"/>
      <c r="B62" s="31"/>
      <c r="C62" s="126" t="s">
        <v>93</v>
      </c>
      <c r="D62" s="32" t="s">
        <v>93</v>
      </c>
      <c r="E62" s="33" t="s">
        <v>93</v>
      </c>
      <c r="F62" s="132" t="s">
        <v>93</v>
      </c>
      <c r="G62" s="35" t="s">
        <v>94</v>
      </c>
      <c r="H62" s="98"/>
      <c r="I62" s="98"/>
      <c r="J62" s="98"/>
      <c r="K62" s="30"/>
    </row>
    <row r="63" spans="1:11" ht="12.75" customHeight="1" x14ac:dyDescent="0.2">
      <c r="A63" s="38"/>
      <c r="B63" s="40"/>
      <c r="C63" s="127" t="s">
        <v>93</v>
      </c>
      <c r="D63" s="41" t="s">
        <v>93</v>
      </c>
      <c r="E63" s="42" t="s">
        <v>93</v>
      </c>
      <c r="F63" s="133" t="s">
        <v>93</v>
      </c>
      <c r="G63" s="44" t="s">
        <v>94</v>
      </c>
      <c r="H63" s="99"/>
      <c r="I63" s="99"/>
      <c r="J63" s="99"/>
      <c r="K63" s="39"/>
    </row>
    <row r="64" spans="1:11" ht="12.75" customHeight="1" x14ac:dyDescent="0.2">
      <c r="A64" s="56" t="s">
        <v>93</v>
      </c>
      <c r="B64" s="40" t="s">
        <v>93</v>
      </c>
      <c r="C64" s="127" t="s">
        <v>93</v>
      </c>
      <c r="D64" s="41" t="s">
        <v>93</v>
      </c>
      <c r="E64" s="42" t="s">
        <v>93</v>
      </c>
      <c r="F64" s="133" t="s">
        <v>93</v>
      </c>
      <c r="G64" s="44" t="s">
        <v>94</v>
      </c>
      <c r="H64" s="100" t="s">
        <v>93</v>
      </c>
      <c r="I64" s="100" t="s">
        <v>93</v>
      </c>
      <c r="J64" s="100" t="s">
        <v>93</v>
      </c>
      <c r="K64" s="50" t="s">
        <v>93</v>
      </c>
    </row>
    <row r="65" spans="1:11" ht="12.75" customHeight="1" x14ac:dyDescent="0.2">
      <c r="A65" s="38"/>
      <c r="B65" s="40"/>
      <c r="C65" s="127" t="s">
        <v>93</v>
      </c>
      <c r="D65" s="41" t="s">
        <v>93</v>
      </c>
      <c r="E65" s="42" t="s">
        <v>93</v>
      </c>
      <c r="F65" s="133" t="s">
        <v>93</v>
      </c>
      <c r="G65" s="44" t="s">
        <v>94</v>
      </c>
      <c r="H65" s="99"/>
      <c r="I65" s="99"/>
      <c r="J65" s="99"/>
      <c r="K65" s="39"/>
    </row>
    <row r="66" spans="1:11" ht="12.75" customHeight="1" x14ac:dyDescent="0.2">
      <c r="A66" s="29"/>
      <c r="B66" s="31"/>
      <c r="C66" s="126" t="s">
        <v>93</v>
      </c>
      <c r="D66" s="32" t="s">
        <v>93</v>
      </c>
      <c r="E66" s="33" t="s">
        <v>93</v>
      </c>
      <c r="F66" s="132" t="s">
        <v>93</v>
      </c>
      <c r="G66" s="35" t="s">
        <v>94</v>
      </c>
      <c r="H66" s="98"/>
      <c r="I66" s="98"/>
      <c r="J66" s="98"/>
      <c r="K66" s="30"/>
    </row>
    <row r="67" spans="1:11" ht="12.75" customHeight="1" x14ac:dyDescent="0.2">
      <c r="A67" s="38"/>
      <c r="B67" s="40"/>
      <c r="C67" s="127" t="s">
        <v>93</v>
      </c>
      <c r="D67" s="41" t="s">
        <v>93</v>
      </c>
      <c r="E67" s="42" t="s">
        <v>93</v>
      </c>
      <c r="F67" s="133" t="s">
        <v>93</v>
      </c>
      <c r="G67" s="44" t="s">
        <v>94</v>
      </c>
      <c r="H67" s="99"/>
      <c r="I67" s="99"/>
      <c r="J67" s="99"/>
      <c r="K67" s="39"/>
    </row>
    <row r="68" spans="1:11" ht="12.75" customHeight="1" x14ac:dyDescent="0.2">
      <c r="A68" s="56" t="s">
        <v>93</v>
      </c>
      <c r="B68" s="40" t="s">
        <v>93</v>
      </c>
      <c r="C68" s="127" t="s">
        <v>93</v>
      </c>
      <c r="D68" s="41" t="s">
        <v>93</v>
      </c>
      <c r="E68" s="42" t="s">
        <v>93</v>
      </c>
      <c r="F68" s="133" t="s">
        <v>93</v>
      </c>
      <c r="G68" s="44" t="s">
        <v>94</v>
      </c>
      <c r="H68" s="100" t="s">
        <v>93</v>
      </c>
      <c r="I68" s="100" t="s">
        <v>93</v>
      </c>
      <c r="J68" s="100" t="s">
        <v>93</v>
      </c>
      <c r="K68" s="50" t="s">
        <v>93</v>
      </c>
    </row>
    <row r="69" spans="1:11" ht="12.75" customHeight="1" x14ac:dyDescent="0.2">
      <c r="A69" s="38"/>
      <c r="B69" s="40"/>
      <c r="C69" s="127" t="s">
        <v>93</v>
      </c>
      <c r="D69" s="41" t="s">
        <v>93</v>
      </c>
      <c r="E69" s="42" t="s">
        <v>93</v>
      </c>
      <c r="F69" s="133" t="s">
        <v>93</v>
      </c>
      <c r="G69" s="44" t="s">
        <v>94</v>
      </c>
      <c r="H69" s="99"/>
      <c r="I69" s="99"/>
      <c r="J69" s="99"/>
      <c r="K69" s="39"/>
    </row>
    <row r="70" spans="1:11" ht="12.75" customHeight="1" x14ac:dyDescent="0.2">
      <c r="A70" s="29"/>
      <c r="B70" s="31"/>
      <c r="C70" s="126" t="s">
        <v>93</v>
      </c>
      <c r="D70" s="32" t="s">
        <v>93</v>
      </c>
      <c r="E70" s="33" t="s">
        <v>93</v>
      </c>
      <c r="F70" s="132" t="s">
        <v>93</v>
      </c>
      <c r="G70" s="35" t="s">
        <v>94</v>
      </c>
      <c r="H70" s="98"/>
      <c r="I70" s="98"/>
      <c r="J70" s="98"/>
      <c r="K70" s="30"/>
    </row>
    <row r="71" spans="1:11" ht="12.75" customHeight="1" x14ac:dyDescent="0.2">
      <c r="A71" s="38"/>
      <c r="B71" s="40"/>
      <c r="C71" s="127" t="s">
        <v>93</v>
      </c>
      <c r="D71" s="41" t="s">
        <v>93</v>
      </c>
      <c r="E71" s="42" t="s">
        <v>93</v>
      </c>
      <c r="F71" s="133" t="s">
        <v>93</v>
      </c>
      <c r="G71" s="44" t="s">
        <v>94</v>
      </c>
      <c r="H71" s="99"/>
      <c r="I71" s="99"/>
      <c r="J71" s="99"/>
      <c r="K71" s="39"/>
    </row>
    <row r="72" spans="1:11" ht="12.75" customHeight="1" x14ac:dyDescent="0.2">
      <c r="A72" s="56" t="s">
        <v>93</v>
      </c>
      <c r="B72" s="40" t="s">
        <v>93</v>
      </c>
      <c r="C72" s="127" t="s">
        <v>93</v>
      </c>
      <c r="D72" s="41" t="s">
        <v>93</v>
      </c>
      <c r="E72" s="42" t="s">
        <v>93</v>
      </c>
      <c r="F72" s="133" t="s">
        <v>93</v>
      </c>
      <c r="G72" s="44" t="s">
        <v>94</v>
      </c>
      <c r="H72" s="100" t="s">
        <v>93</v>
      </c>
      <c r="I72" s="100" t="s">
        <v>93</v>
      </c>
      <c r="J72" s="100" t="s">
        <v>93</v>
      </c>
      <c r="K72" s="50" t="s">
        <v>93</v>
      </c>
    </row>
    <row r="73" spans="1:11" ht="12.75" customHeight="1" x14ac:dyDescent="0.2">
      <c r="A73" s="38"/>
      <c r="B73" s="40"/>
      <c r="C73" s="127" t="s">
        <v>93</v>
      </c>
      <c r="D73" s="41" t="s">
        <v>93</v>
      </c>
      <c r="E73" s="42" t="s">
        <v>93</v>
      </c>
      <c r="F73" s="133" t="s">
        <v>93</v>
      </c>
      <c r="G73" s="44" t="s">
        <v>94</v>
      </c>
      <c r="H73" s="99"/>
      <c r="I73" s="99"/>
      <c r="J73" s="99"/>
      <c r="K73" s="39"/>
    </row>
    <row r="74" spans="1:11" ht="12.75" customHeight="1" x14ac:dyDescent="0.2">
      <c r="A74" s="29"/>
      <c r="B74" s="31"/>
      <c r="C74" s="126" t="s">
        <v>93</v>
      </c>
      <c r="D74" s="32" t="s">
        <v>93</v>
      </c>
      <c r="E74" s="33" t="s">
        <v>93</v>
      </c>
      <c r="F74" s="132" t="s">
        <v>93</v>
      </c>
      <c r="G74" s="35" t="s">
        <v>94</v>
      </c>
      <c r="H74" s="98"/>
      <c r="I74" s="98"/>
      <c r="J74" s="98"/>
      <c r="K74" s="30"/>
    </row>
    <row r="75" spans="1:11" ht="12.75" customHeight="1" x14ac:dyDescent="0.2">
      <c r="A75" s="38"/>
      <c r="B75" s="40"/>
      <c r="C75" s="127" t="s">
        <v>93</v>
      </c>
      <c r="D75" s="41" t="s">
        <v>93</v>
      </c>
      <c r="E75" s="42" t="s">
        <v>93</v>
      </c>
      <c r="F75" s="133" t="s">
        <v>93</v>
      </c>
      <c r="G75" s="44" t="s">
        <v>94</v>
      </c>
      <c r="H75" s="99"/>
      <c r="I75" s="99"/>
      <c r="J75" s="99"/>
      <c r="K75" s="39"/>
    </row>
    <row r="76" spans="1:11" ht="12.75" customHeight="1" x14ac:dyDescent="0.2">
      <c r="A76" s="56" t="s">
        <v>93</v>
      </c>
      <c r="B76" s="40" t="s">
        <v>93</v>
      </c>
      <c r="C76" s="127" t="s">
        <v>93</v>
      </c>
      <c r="D76" s="41" t="s">
        <v>93</v>
      </c>
      <c r="E76" s="42" t="s">
        <v>93</v>
      </c>
      <c r="F76" s="133" t="s">
        <v>93</v>
      </c>
      <c r="G76" s="44" t="s">
        <v>94</v>
      </c>
      <c r="H76" s="100" t="s">
        <v>93</v>
      </c>
      <c r="I76" s="100" t="s">
        <v>93</v>
      </c>
      <c r="J76" s="100" t="s">
        <v>93</v>
      </c>
      <c r="K76" s="50" t="s">
        <v>93</v>
      </c>
    </row>
    <row r="77" spans="1:11" ht="12.75" customHeight="1" x14ac:dyDescent="0.2">
      <c r="A77" s="38"/>
      <c r="B77" s="40"/>
      <c r="C77" s="127" t="s">
        <v>93</v>
      </c>
      <c r="D77" s="41" t="s">
        <v>93</v>
      </c>
      <c r="E77" s="42" t="s">
        <v>93</v>
      </c>
      <c r="F77" s="133" t="s">
        <v>93</v>
      </c>
      <c r="G77" s="44" t="s">
        <v>94</v>
      </c>
      <c r="H77" s="99"/>
      <c r="I77" s="99"/>
      <c r="J77" s="99"/>
      <c r="K77" s="39"/>
    </row>
    <row r="78" spans="1:11" ht="12.75" customHeight="1" x14ac:dyDescent="0.2">
      <c r="A78" s="29"/>
      <c r="B78" s="31"/>
      <c r="C78" s="126" t="s">
        <v>93</v>
      </c>
      <c r="D78" s="32" t="s">
        <v>93</v>
      </c>
      <c r="E78" s="33" t="s">
        <v>93</v>
      </c>
      <c r="F78" s="132" t="s">
        <v>93</v>
      </c>
      <c r="G78" s="35" t="s">
        <v>94</v>
      </c>
      <c r="H78" s="98"/>
      <c r="I78" s="98"/>
      <c r="J78" s="98"/>
      <c r="K78" s="30"/>
    </row>
    <row r="79" spans="1:11" ht="12.75" customHeight="1" x14ac:dyDescent="0.2">
      <c r="A79" s="38"/>
      <c r="B79" s="40"/>
      <c r="C79" s="127" t="s">
        <v>93</v>
      </c>
      <c r="D79" s="41" t="s">
        <v>93</v>
      </c>
      <c r="E79" s="42" t="s">
        <v>93</v>
      </c>
      <c r="F79" s="133" t="s">
        <v>93</v>
      </c>
      <c r="G79" s="44" t="s">
        <v>94</v>
      </c>
      <c r="H79" s="99"/>
      <c r="I79" s="99"/>
      <c r="J79" s="99"/>
      <c r="K79" s="39"/>
    </row>
    <row r="80" spans="1:11" ht="12.75" customHeight="1" x14ac:dyDescent="0.2">
      <c r="A80" s="56" t="s">
        <v>93</v>
      </c>
      <c r="B80" s="40" t="s">
        <v>93</v>
      </c>
      <c r="C80" s="127" t="s">
        <v>93</v>
      </c>
      <c r="D80" s="41" t="s">
        <v>93</v>
      </c>
      <c r="E80" s="42" t="s">
        <v>93</v>
      </c>
      <c r="F80" s="133" t="s">
        <v>93</v>
      </c>
      <c r="G80" s="44" t="s">
        <v>94</v>
      </c>
      <c r="H80" s="100" t="s">
        <v>93</v>
      </c>
      <c r="I80" s="100" t="s">
        <v>93</v>
      </c>
      <c r="J80" s="100" t="s">
        <v>93</v>
      </c>
      <c r="K80" s="50" t="s">
        <v>93</v>
      </c>
    </row>
    <row r="81" spans="1:11" ht="12.75" customHeight="1" x14ac:dyDescent="0.2">
      <c r="A81" s="38"/>
      <c r="B81" s="40"/>
      <c r="C81" s="127" t="s">
        <v>93</v>
      </c>
      <c r="D81" s="41" t="s">
        <v>93</v>
      </c>
      <c r="E81" s="42" t="s">
        <v>93</v>
      </c>
      <c r="F81" s="133" t="s">
        <v>93</v>
      </c>
      <c r="G81" s="44" t="s">
        <v>94</v>
      </c>
      <c r="H81" s="99"/>
      <c r="I81" s="99"/>
      <c r="J81" s="99"/>
      <c r="K81" s="39"/>
    </row>
    <row r="82" spans="1:11" ht="12.75" customHeight="1" x14ac:dyDescent="0.2">
      <c r="A82" s="29"/>
      <c r="B82" s="31"/>
      <c r="C82" s="126" t="s">
        <v>93</v>
      </c>
      <c r="D82" s="32" t="s">
        <v>93</v>
      </c>
      <c r="E82" s="33" t="s">
        <v>93</v>
      </c>
      <c r="F82" s="132" t="s">
        <v>93</v>
      </c>
      <c r="G82" s="35" t="s">
        <v>94</v>
      </c>
      <c r="H82" s="98"/>
      <c r="I82" s="98"/>
      <c r="J82" s="98"/>
      <c r="K82" s="30"/>
    </row>
    <row r="83" spans="1:11" ht="12.75" customHeight="1" x14ac:dyDescent="0.2">
      <c r="A83" s="38"/>
      <c r="B83" s="40"/>
      <c r="C83" s="127" t="s">
        <v>93</v>
      </c>
      <c r="D83" s="41" t="s">
        <v>93</v>
      </c>
      <c r="E83" s="42" t="s">
        <v>93</v>
      </c>
      <c r="F83" s="133" t="s">
        <v>93</v>
      </c>
      <c r="G83" s="44" t="s">
        <v>94</v>
      </c>
      <c r="H83" s="99"/>
      <c r="I83" s="99"/>
      <c r="J83" s="99"/>
      <c r="K83" s="39"/>
    </row>
    <row r="84" spans="1:11" ht="12.75" customHeight="1" x14ac:dyDescent="0.2">
      <c r="A84" s="56" t="s">
        <v>93</v>
      </c>
      <c r="B84" s="40" t="s">
        <v>93</v>
      </c>
      <c r="C84" s="127" t="s">
        <v>93</v>
      </c>
      <c r="D84" s="41" t="s">
        <v>93</v>
      </c>
      <c r="E84" s="42" t="s">
        <v>93</v>
      </c>
      <c r="F84" s="133" t="s">
        <v>93</v>
      </c>
      <c r="G84" s="44" t="s">
        <v>94</v>
      </c>
      <c r="H84" s="100" t="s">
        <v>93</v>
      </c>
      <c r="I84" s="100" t="s">
        <v>93</v>
      </c>
      <c r="J84" s="100" t="s">
        <v>93</v>
      </c>
      <c r="K84" s="50" t="s">
        <v>93</v>
      </c>
    </row>
    <row r="85" spans="1:11" ht="12.75" customHeight="1" x14ac:dyDescent="0.2">
      <c r="A85" s="38"/>
      <c r="B85" s="40"/>
      <c r="C85" s="127" t="s">
        <v>93</v>
      </c>
      <c r="D85" s="41" t="s">
        <v>93</v>
      </c>
      <c r="E85" s="42" t="s">
        <v>93</v>
      </c>
      <c r="F85" s="133" t="s">
        <v>93</v>
      </c>
      <c r="G85" s="44" t="s">
        <v>94</v>
      </c>
      <c r="H85" s="99"/>
      <c r="I85" s="99"/>
      <c r="J85" s="99"/>
      <c r="K85" s="39"/>
    </row>
    <row r="86" spans="1:11" ht="12.75" customHeight="1" x14ac:dyDescent="0.2">
      <c r="A86" s="29"/>
      <c r="B86" s="31"/>
      <c r="C86" s="126" t="s">
        <v>93</v>
      </c>
      <c r="D86" s="32" t="s">
        <v>93</v>
      </c>
      <c r="E86" s="33" t="s">
        <v>93</v>
      </c>
      <c r="F86" s="132" t="s">
        <v>93</v>
      </c>
      <c r="G86" s="35" t="s">
        <v>94</v>
      </c>
      <c r="H86" s="98"/>
      <c r="I86" s="98"/>
      <c r="J86" s="98"/>
      <c r="K86" s="30"/>
    </row>
    <row r="87" spans="1:11" ht="12.75" customHeight="1" x14ac:dyDescent="0.2">
      <c r="A87" s="38"/>
      <c r="B87" s="40"/>
      <c r="C87" s="127" t="s">
        <v>93</v>
      </c>
      <c r="D87" s="41" t="s">
        <v>93</v>
      </c>
      <c r="E87" s="42" t="s">
        <v>93</v>
      </c>
      <c r="F87" s="133" t="s">
        <v>93</v>
      </c>
      <c r="G87" s="44" t="s">
        <v>94</v>
      </c>
      <c r="H87" s="99"/>
      <c r="I87" s="99"/>
      <c r="J87" s="99"/>
      <c r="K87" s="39"/>
    </row>
    <row r="88" spans="1:11" ht="12.75" customHeight="1" x14ac:dyDescent="0.2">
      <c r="A88" s="56" t="s">
        <v>93</v>
      </c>
      <c r="B88" s="40" t="s">
        <v>93</v>
      </c>
      <c r="C88" s="127" t="s">
        <v>93</v>
      </c>
      <c r="D88" s="41" t="s">
        <v>93</v>
      </c>
      <c r="E88" s="42" t="s">
        <v>93</v>
      </c>
      <c r="F88" s="133" t="s">
        <v>93</v>
      </c>
      <c r="G88" s="44" t="s">
        <v>94</v>
      </c>
      <c r="H88" s="100" t="s">
        <v>93</v>
      </c>
      <c r="I88" s="100" t="s">
        <v>93</v>
      </c>
      <c r="J88" s="100" t="s">
        <v>93</v>
      </c>
      <c r="K88" s="50" t="s">
        <v>93</v>
      </c>
    </row>
    <row r="89" spans="1:11" ht="12.75" customHeight="1" x14ac:dyDescent="0.2">
      <c r="A89" s="38"/>
      <c r="B89" s="40"/>
      <c r="C89" s="127" t="s">
        <v>93</v>
      </c>
      <c r="D89" s="41" t="s">
        <v>93</v>
      </c>
      <c r="E89" s="42" t="s">
        <v>93</v>
      </c>
      <c r="F89" s="133" t="s">
        <v>93</v>
      </c>
      <c r="G89" s="44" t="s">
        <v>94</v>
      </c>
      <c r="H89" s="99"/>
      <c r="I89" s="99"/>
      <c r="J89" s="99"/>
      <c r="K89" s="39"/>
    </row>
    <row r="90" spans="1:11" ht="12.75" customHeight="1" x14ac:dyDescent="0.2">
      <c r="A90" s="29"/>
      <c r="B90" s="31"/>
      <c r="C90" s="126" t="s">
        <v>93</v>
      </c>
      <c r="D90" s="32" t="s">
        <v>93</v>
      </c>
      <c r="E90" s="33" t="s">
        <v>93</v>
      </c>
      <c r="F90" s="132" t="s">
        <v>93</v>
      </c>
      <c r="G90" s="35" t="s">
        <v>94</v>
      </c>
      <c r="H90" s="98"/>
      <c r="I90" s="98"/>
      <c r="J90" s="98"/>
      <c r="K90" s="30"/>
    </row>
    <row r="91" spans="1:11" ht="12.75" customHeight="1" x14ac:dyDescent="0.2">
      <c r="A91" s="38"/>
      <c r="B91" s="40"/>
      <c r="C91" s="127" t="s">
        <v>93</v>
      </c>
      <c r="D91" s="41" t="s">
        <v>93</v>
      </c>
      <c r="E91" s="42" t="s">
        <v>93</v>
      </c>
      <c r="F91" s="133" t="s">
        <v>93</v>
      </c>
      <c r="G91" s="44" t="s">
        <v>94</v>
      </c>
      <c r="H91" s="99"/>
      <c r="I91" s="99"/>
      <c r="J91" s="99"/>
      <c r="K91" s="39"/>
    </row>
    <row r="92" spans="1:11" ht="12.75" customHeight="1" x14ac:dyDescent="0.2">
      <c r="A92" s="56" t="s">
        <v>93</v>
      </c>
      <c r="B92" s="40" t="s">
        <v>93</v>
      </c>
      <c r="C92" s="127" t="s">
        <v>93</v>
      </c>
      <c r="D92" s="41" t="s">
        <v>93</v>
      </c>
      <c r="E92" s="42" t="s">
        <v>93</v>
      </c>
      <c r="F92" s="133" t="s">
        <v>93</v>
      </c>
      <c r="G92" s="44" t="s">
        <v>94</v>
      </c>
      <c r="H92" s="100" t="s">
        <v>93</v>
      </c>
      <c r="I92" s="100" t="s">
        <v>93</v>
      </c>
      <c r="J92" s="100" t="s">
        <v>93</v>
      </c>
      <c r="K92" s="50" t="s">
        <v>93</v>
      </c>
    </row>
    <row r="93" spans="1:11" ht="12.75" customHeight="1" x14ac:dyDescent="0.2">
      <c r="A93" s="38"/>
      <c r="B93" s="40"/>
      <c r="C93" s="127" t="s">
        <v>93</v>
      </c>
      <c r="D93" s="41" t="s">
        <v>93</v>
      </c>
      <c r="E93" s="42" t="s">
        <v>93</v>
      </c>
      <c r="F93" s="133" t="s">
        <v>93</v>
      </c>
      <c r="G93" s="44" t="s">
        <v>94</v>
      </c>
      <c r="H93" s="99"/>
      <c r="I93" s="99"/>
      <c r="J93" s="99"/>
      <c r="K93" s="39"/>
    </row>
    <row r="94" spans="1:11" ht="12.75" customHeight="1" x14ac:dyDescent="0.2">
      <c r="A94" s="29"/>
      <c r="B94" s="31"/>
      <c r="C94" s="126" t="s">
        <v>93</v>
      </c>
      <c r="D94" s="32" t="s">
        <v>93</v>
      </c>
      <c r="E94" s="33" t="s">
        <v>93</v>
      </c>
      <c r="F94" s="132" t="s">
        <v>93</v>
      </c>
      <c r="G94" s="35" t="s">
        <v>94</v>
      </c>
      <c r="H94" s="98"/>
      <c r="I94" s="98"/>
      <c r="J94" s="98"/>
      <c r="K94" s="30"/>
    </row>
    <row r="95" spans="1:11" ht="12.75" customHeight="1" x14ac:dyDescent="0.2">
      <c r="A95" s="38"/>
      <c r="B95" s="40"/>
      <c r="C95" s="127" t="s">
        <v>93</v>
      </c>
      <c r="D95" s="41" t="s">
        <v>93</v>
      </c>
      <c r="E95" s="42" t="s">
        <v>93</v>
      </c>
      <c r="F95" s="133" t="s">
        <v>93</v>
      </c>
      <c r="G95" s="44" t="s">
        <v>94</v>
      </c>
      <c r="H95" s="99"/>
      <c r="I95" s="99"/>
      <c r="J95" s="99"/>
      <c r="K95" s="39"/>
    </row>
    <row r="96" spans="1:11" ht="12.75" customHeight="1" x14ac:dyDescent="0.2">
      <c r="A96" s="56" t="s">
        <v>93</v>
      </c>
      <c r="B96" s="40" t="s">
        <v>93</v>
      </c>
      <c r="C96" s="127" t="s">
        <v>93</v>
      </c>
      <c r="D96" s="41" t="s">
        <v>93</v>
      </c>
      <c r="E96" s="42" t="s">
        <v>93</v>
      </c>
      <c r="F96" s="133" t="s">
        <v>93</v>
      </c>
      <c r="G96" s="44" t="s">
        <v>94</v>
      </c>
      <c r="H96" s="100" t="s">
        <v>93</v>
      </c>
      <c r="I96" s="100" t="s">
        <v>93</v>
      </c>
      <c r="J96" s="100" t="s">
        <v>93</v>
      </c>
      <c r="K96" s="50" t="s">
        <v>93</v>
      </c>
    </row>
    <row r="97" spans="1:11" ht="12.75" customHeight="1" x14ac:dyDescent="0.2">
      <c r="A97" s="38"/>
      <c r="B97" s="40"/>
      <c r="C97" s="127" t="s">
        <v>93</v>
      </c>
      <c r="D97" s="41" t="s">
        <v>93</v>
      </c>
      <c r="E97" s="42" t="s">
        <v>93</v>
      </c>
      <c r="F97" s="133" t="s">
        <v>93</v>
      </c>
      <c r="G97" s="44" t="s">
        <v>94</v>
      </c>
      <c r="H97" s="99"/>
      <c r="I97" s="99"/>
      <c r="J97" s="99"/>
      <c r="K97" s="39"/>
    </row>
    <row r="98" spans="1:11" ht="12.75" customHeight="1" x14ac:dyDescent="0.2">
      <c r="A98" s="29"/>
      <c r="B98" s="31"/>
      <c r="C98" s="126" t="s">
        <v>93</v>
      </c>
      <c r="D98" s="32" t="s">
        <v>93</v>
      </c>
      <c r="E98" s="33" t="s">
        <v>93</v>
      </c>
      <c r="F98" s="132" t="s">
        <v>93</v>
      </c>
      <c r="G98" s="35" t="s">
        <v>94</v>
      </c>
      <c r="H98" s="98"/>
      <c r="I98" s="98"/>
      <c r="J98" s="98"/>
      <c r="K98" s="30"/>
    </row>
    <row r="99" spans="1:11" ht="12.75" customHeight="1" x14ac:dyDescent="0.2">
      <c r="A99" s="38"/>
      <c r="B99" s="40"/>
      <c r="C99" s="127" t="s">
        <v>93</v>
      </c>
      <c r="D99" s="41" t="s">
        <v>93</v>
      </c>
      <c r="E99" s="42" t="s">
        <v>93</v>
      </c>
      <c r="F99" s="133" t="s">
        <v>93</v>
      </c>
      <c r="G99" s="44" t="s">
        <v>94</v>
      </c>
      <c r="H99" s="99"/>
      <c r="I99" s="99"/>
      <c r="J99" s="99"/>
      <c r="K99" s="39"/>
    </row>
    <row r="100" spans="1:11" ht="12.75" customHeight="1" x14ac:dyDescent="0.2">
      <c r="A100" s="56" t="s">
        <v>93</v>
      </c>
      <c r="B100" s="40" t="s">
        <v>93</v>
      </c>
      <c r="C100" s="127" t="s">
        <v>93</v>
      </c>
      <c r="D100" s="41" t="s">
        <v>93</v>
      </c>
      <c r="E100" s="42" t="s">
        <v>93</v>
      </c>
      <c r="F100" s="133" t="s">
        <v>93</v>
      </c>
      <c r="G100" s="44" t="s">
        <v>94</v>
      </c>
      <c r="H100" s="100" t="s">
        <v>93</v>
      </c>
      <c r="I100" s="100" t="s">
        <v>93</v>
      </c>
      <c r="J100" s="100" t="s">
        <v>93</v>
      </c>
      <c r="K100" s="50" t="s">
        <v>93</v>
      </c>
    </row>
    <row r="101" spans="1:11" ht="12.75" customHeight="1" x14ac:dyDescent="0.2">
      <c r="A101" s="38"/>
      <c r="B101" s="40"/>
      <c r="C101" s="127" t="s">
        <v>93</v>
      </c>
      <c r="D101" s="41" t="s">
        <v>93</v>
      </c>
      <c r="E101" s="42" t="s">
        <v>93</v>
      </c>
      <c r="F101" s="133" t="s">
        <v>93</v>
      </c>
      <c r="G101" s="44" t="s">
        <v>94</v>
      </c>
      <c r="H101" s="99"/>
      <c r="I101" s="99"/>
      <c r="J101" s="99"/>
      <c r="K101" s="39"/>
    </row>
    <row r="102" spans="1:11" ht="12.75" customHeight="1" x14ac:dyDescent="0.2">
      <c r="A102" s="29"/>
      <c r="B102" s="31"/>
      <c r="C102" s="126" t="s">
        <v>93</v>
      </c>
      <c r="D102" s="32" t="s">
        <v>93</v>
      </c>
      <c r="E102" s="33" t="s">
        <v>93</v>
      </c>
      <c r="F102" s="132" t="s">
        <v>93</v>
      </c>
      <c r="G102" s="35" t="s">
        <v>94</v>
      </c>
      <c r="H102" s="98"/>
      <c r="I102" s="98"/>
      <c r="J102" s="98"/>
      <c r="K102" s="30"/>
    </row>
    <row r="103" spans="1:11" ht="12.75" customHeight="1" x14ac:dyDescent="0.2">
      <c r="A103" s="38"/>
      <c r="B103" s="40"/>
      <c r="C103" s="127" t="s">
        <v>93</v>
      </c>
      <c r="D103" s="41" t="s">
        <v>93</v>
      </c>
      <c r="E103" s="42" t="s">
        <v>93</v>
      </c>
      <c r="F103" s="133" t="s">
        <v>93</v>
      </c>
      <c r="G103" s="44" t="s">
        <v>94</v>
      </c>
      <c r="H103" s="99"/>
      <c r="I103" s="99"/>
      <c r="J103" s="99"/>
      <c r="K103" s="39"/>
    </row>
    <row r="104" spans="1:11" ht="12.75" customHeight="1" x14ac:dyDescent="0.2">
      <c r="A104" s="56" t="s">
        <v>93</v>
      </c>
      <c r="B104" s="40" t="s">
        <v>93</v>
      </c>
      <c r="C104" s="127" t="s">
        <v>93</v>
      </c>
      <c r="D104" s="41" t="s">
        <v>93</v>
      </c>
      <c r="E104" s="42" t="s">
        <v>93</v>
      </c>
      <c r="F104" s="133" t="s">
        <v>93</v>
      </c>
      <c r="G104" s="44" t="s">
        <v>94</v>
      </c>
      <c r="H104" s="100" t="s">
        <v>93</v>
      </c>
      <c r="I104" s="100" t="s">
        <v>93</v>
      </c>
      <c r="J104" s="100" t="s">
        <v>93</v>
      </c>
      <c r="K104" s="50" t="s">
        <v>93</v>
      </c>
    </row>
    <row r="105" spans="1:11" ht="12.75" customHeight="1" x14ac:dyDescent="0.2">
      <c r="A105" s="38"/>
      <c r="B105" s="40"/>
      <c r="C105" s="127" t="s">
        <v>93</v>
      </c>
      <c r="D105" s="41" t="s">
        <v>93</v>
      </c>
      <c r="E105" s="42" t="s">
        <v>93</v>
      </c>
      <c r="F105" s="133" t="s">
        <v>93</v>
      </c>
      <c r="G105" s="44" t="s">
        <v>94</v>
      </c>
      <c r="H105" s="99"/>
      <c r="I105" s="99"/>
      <c r="J105" s="99"/>
      <c r="K105" s="39"/>
    </row>
    <row r="106" spans="1:11" ht="12.75" customHeight="1" x14ac:dyDescent="0.2">
      <c r="A106" s="29"/>
      <c r="B106" s="31"/>
      <c r="C106" s="126" t="s">
        <v>93</v>
      </c>
      <c r="D106" s="32" t="s">
        <v>93</v>
      </c>
      <c r="E106" s="33" t="s">
        <v>93</v>
      </c>
      <c r="F106" s="132" t="s">
        <v>93</v>
      </c>
      <c r="G106" s="35" t="s">
        <v>94</v>
      </c>
      <c r="H106" s="98"/>
      <c r="I106" s="98"/>
      <c r="J106" s="98"/>
      <c r="K106" s="30"/>
    </row>
    <row r="107" spans="1:11" ht="12.75" customHeight="1" x14ac:dyDescent="0.2">
      <c r="A107" s="38"/>
      <c r="B107" s="40"/>
      <c r="C107" s="127" t="s">
        <v>93</v>
      </c>
      <c r="D107" s="41" t="s">
        <v>93</v>
      </c>
      <c r="E107" s="42" t="s">
        <v>93</v>
      </c>
      <c r="F107" s="133" t="s">
        <v>93</v>
      </c>
      <c r="G107" s="44" t="s">
        <v>94</v>
      </c>
      <c r="H107" s="99"/>
      <c r="I107" s="99"/>
      <c r="J107" s="99"/>
      <c r="K107" s="39"/>
    </row>
    <row r="108" spans="1:11" ht="12.75" customHeight="1" x14ac:dyDescent="0.2">
      <c r="A108" s="56" t="s">
        <v>93</v>
      </c>
      <c r="B108" s="40" t="s">
        <v>93</v>
      </c>
      <c r="C108" s="127" t="s">
        <v>93</v>
      </c>
      <c r="D108" s="41" t="s">
        <v>93</v>
      </c>
      <c r="E108" s="42" t="s">
        <v>93</v>
      </c>
      <c r="F108" s="133" t="s">
        <v>93</v>
      </c>
      <c r="G108" s="44" t="s">
        <v>94</v>
      </c>
      <c r="H108" s="100" t="s">
        <v>93</v>
      </c>
      <c r="I108" s="100" t="s">
        <v>93</v>
      </c>
      <c r="J108" s="100" t="s">
        <v>93</v>
      </c>
      <c r="K108" s="50" t="s">
        <v>93</v>
      </c>
    </row>
    <row r="109" spans="1:11" ht="12.75" customHeight="1" x14ac:dyDescent="0.2">
      <c r="A109" s="38"/>
      <c r="B109" s="40"/>
      <c r="C109" s="127" t="s">
        <v>93</v>
      </c>
      <c r="D109" s="41" t="s">
        <v>93</v>
      </c>
      <c r="E109" s="42" t="s">
        <v>93</v>
      </c>
      <c r="F109" s="133" t="s">
        <v>93</v>
      </c>
      <c r="G109" s="44" t="s">
        <v>94</v>
      </c>
      <c r="H109" s="99"/>
      <c r="I109" s="99"/>
      <c r="J109" s="99"/>
      <c r="K109" s="39"/>
    </row>
    <row r="110" spans="1:11" ht="12.75" customHeight="1" x14ac:dyDescent="0.2">
      <c r="A110" s="29"/>
      <c r="B110" s="31"/>
      <c r="C110" s="126" t="s">
        <v>93</v>
      </c>
      <c r="D110" s="32" t="s">
        <v>93</v>
      </c>
      <c r="E110" s="33" t="s">
        <v>93</v>
      </c>
      <c r="F110" s="132" t="s">
        <v>93</v>
      </c>
      <c r="G110" s="35" t="s">
        <v>94</v>
      </c>
      <c r="H110" s="98"/>
      <c r="I110" s="98"/>
      <c r="J110" s="98"/>
      <c r="K110" s="30"/>
    </row>
    <row r="111" spans="1:11" ht="12.75" customHeight="1" x14ac:dyDescent="0.2">
      <c r="A111" s="38"/>
      <c r="B111" s="40"/>
      <c r="C111" s="127" t="s">
        <v>93</v>
      </c>
      <c r="D111" s="41" t="s">
        <v>93</v>
      </c>
      <c r="E111" s="42" t="s">
        <v>93</v>
      </c>
      <c r="F111" s="133" t="s">
        <v>93</v>
      </c>
      <c r="G111" s="44" t="s">
        <v>94</v>
      </c>
      <c r="H111" s="99"/>
      <c r="I111" s="99"/>
      <c r="J111" s="99"/>
      <c r="K111" s="39"/>
    </row>
    <row r="112" spans="1:11" ht="12.75" customHeight="1" x14ac:dyDescent="0.2">
      <c r="A112" s="56" t="s">
        <v>93</v>
      </c>
      <c r="B112" s="40" t="s">
        <v>93</v>
      </c>
      <c r="C112" s="127" t="s">
        <v>93</v>
      </c>
      <c r="D112" s="41" t="s">
        <v>93</v>
      </c>
      <c r="E112" s="42" t="s">
        <v>93</v>
      </c>
      <c r="F112" s="133" t="s">
        <v>93</v>
      </c>
      <c r="G112" s="44" t="s">
        <v>94</v>
      </c>
      <c r="H112" s="100" t="s">
        <v>93</v>
      </c>
      <c r="I112" s="100" t="s">
        <v>93</v>
      </c>
      <c r="J112" s="100" t="s">
        <v>93</v>
      </c>
      <c r="K112" s="50" t="s">
        <v>93</v>
      </c>
    </row>
    <row r="113" spans="1:11" ht="12.75" customHeight="1" x14ac:dyDescent="0.2">
      <c r="A113" s="38"/>
      <c r="B113" s="40"/>
      <c r="C113" s="127" t="s">
        <v>93</v>
      </c>
      <c r="D113" s="41" t="s">
        <v>93</v>
      </c>
      <c r="E113" s="42" t="s">
        <v>93</v>
      </c>
      <c r="F113" s="133" t="s">
        <v>93</v>
      </c>
      <c r="G113" s="44" t="s">
        <v>94</v>
      </c>
      <c r="H113" s="99"/>
      <c r="I113" s="99"/>
      <c r="J113" s="99"/>
      <c r="K113" s="39"/>
    </row>
    <row r="114" spans="1:11" ht="12.75" customHeight="1" x14ac:dyDescent="0.2">
      <c r="A114" s="29"/>
      <c r="B114" s="31"/>
      <c r="C114" s="126" t="s">
        <v>93</v>
      </c>
      <c r="D114" s="32" t="s">
        <v>93</v>
      </c>
      <c r="E114" s="33" t="s">
        <v>93</v>
      </c>
      <c r="F114" s="132" t="s">
        <v>93</v>
      </c>
      <c r="G114" s="35" t="s">
        <v>94</v>
      </c>
      <c r="H114" s="98"/>
      <c r="I114" s="98"/>
      <c r="J114" s="98"/>
      <c r="K114" s="30"/>
    </row>
    <row r="115" spans="1:11" ht="12.75" customHeight="1" x14ac:dyDescent="0.2">
      <c r="A115" s="38"/>
      <c r="B115" s="40"/>
      <c r="C115" s="127" t="s">
        <v>93</v>
      </c>
      <c r="D115" s="41" t="s">
        <v>93</v>
      </c>
      <c r="E115" s="42" t="s">
        <v>93</v>
      </c>
      <c r="F115" s="133" t="s">
        <v>93</v>
      </c>
      <c r="G115" s="44" t="s">
        <v>94</v>
      </c>
      <c r="H115" s="99"/>
      <c r="I115" s="99"/>
      <c r="J115" s="99"/>
      <c r="K115" s="39"/>
    </row>
    <row r="116" spans="1:11" ht="12.75" customHeight="1" x14ac:dyDescent="0.2">
      <c r="A116" s="56" t="s">
        <v>93</v>
      </c>
      <c r="B116" s="40" t="s">
        <v>93</v>
      </c>
      <c r="C116" s="127" t="s">
        <v>93</v>
      </c>
      <c r="D116" s="41" t="s">
        <v>93</v>
      </c>
      <c r="E116" s="42" t="s">
        <v>93</v>
      </c>
      <c r="F116" s="133" t="s">
        <v>93</v>
      </c>
      <c r="G116" s="44" t="s">
        <v>94</v>
      </c>
      <c r="H116" s="100" t="s">
        <v>93</v>
      </c>
      <c r="I116" s="100" t="s">
        <v>93</v>
      </c>
      <c r="J116" s="100" t="s">
        <v>93</v>
      </c>
      <c r="K116" s="50" t="s">
        <v>93</v>
      </c>
    </row>
    <row r="117" spans="1:11" ht="12.75" customHeight="1" x14ac:dyDescent="0.2">
      <c r="A117" s="38"/>
      <c r="B117" s="40"/>
      <c r="C117" s="127" t="s">
        <v>93</v>
      </c>
      <c r="D117" s="41" t="s">
        <v>93</v>
      </c>
      <c r="E117" s="42" t="s">
        <v>93</v>
      </c>
      <c r="F117" s="133" t="s">
        <v>93</v>
      </c>
      <c r="G117" s="44" t="s">
        <v>94</v>
      </c>
      <c r="H117" s="99"/>
      <c r="I117" s="99"/>
      <c r="J117" s="99"/>
      <c r="K117" s="39"/>
    </row>
    <row r="118" spans="1:11" ht="12.75" customHeight="1" x14ac:dyDescent="0.2">
      <c r="A118" s="29"/>
      <c r="B118" s="31"/>
      <c r="C118" s="126" t="s">
        <v>93</v>
      </c>
      <c r="D118" s="32" t="s">
        <v>93</v>
      </c>
      <c r="E118" s="33" t="s">
        <v>93</v>
      </c>
      <c r="F118" s="132" t="s">
        <v>93</v>
      </c>
      <c r="G118" s="35" t="s">
        <v>94</v>
      </c>
      <c r="H118" s="98"/>
      <c r="I118" s="98"/>
      <c r="J118" s="98"/>
      <c r="K118" s="30"/>
    </row>
    <row r="119" spans="1:11" ht="12.75" customHeight="1" x14ac:dyDescent="0.2">
      <c r="A119" s="38"/>
      <c r="B119" s="40"/>
      <c r="C119" s="127" t="s">
        <v>93</v>
      </c>
      <c r="D119" s="41" t="s">
        <v>93</v>
      </c>
      <c r="E119" s="42" t="s">
        <v>93</v>
      </c>
      <c r="F119" s="133" t="s">
        <v>93</v>
      </c>
      <c r="G119" s="44" t="s">
        <v>94</v>
      </c>
      <c r="H119" s="99"/>
      <c r="I119" s="99"/>
      <c r="J119" s="99"/>
      <c r="K119" s="39"/>
    </row>
    <row r="120" spans="1:11" ht="12.75" customHeight="1" x14ac:dyDescent="0.2">
      <c r="A120" s="56" t="s">
        <v>93</v>
      </c>
      <c r="B120" s="40" t="s">
        <v>93</v>
      </c>
      <c r="C120" s="127" t="s">
        <v>93</v>
      </c>
      <c r="D120" s="41" t="s">
        <v>93</v>
      </c>
      <c r="E120" s="42" t="s">
        <v>93</v>
      </c>
      <c r="F120" s="133" t="s">
        <v>93</v>
      </c>
      <c r="G120" s="44" t="s">
        <v>94</v>
      </c>
      <c r="H120" s="100" t="s">
        <v>93</v>
      </c>
      <c r="I120" s="100" t="s">
        <v>93</v>
      </c>
      <c r="J120" s="100" t="s">
        <v>93</v>
      </c>
      <c r="K120" s="50" t="s">
        <v>93</v>
      </c>
    </row>
    <row r="121" spans="1:11" ht="12.75" customHeight="1" x14ac:dyDescent="0.2">
      <c r="A121" s="38"/>
      <c r="B121" s="40"/>
      <c r="C121" s="127" t="s">
        <v>93</v>
      </c>
      <c r="D121" s="41" t="s">
        <v>93</v>
      </c>
      <c r="E121" s="42" t="s">
        <v>93</v>
      </c>
      <c r="F121" s="133" t="s">
        <v>93</v>
      </c>
      <c r="G121" s="44" t="s">
        <v>94</v>
      </c>
      <c r="H121" s="99"/>
      <c r="I121" s="99"/>
      <c r="J121" s="99"/>
      <c r="K121" s="39"/>
    </row>
    <row r="122" spans="1:11" ht="12.75" customHeight="1" x14ac:dyDescent="0.2">
      <c r="A122" s="29"/>
      <c r="B122" s="31"/>
      <c r="C122" s="126" t="s">
        <v>93</v>
      </c>
      <c r="D122" s="32" t="s">
        <v>93</v>
      </c>
      <c r="E122" s="33" t="s">
        <v>93</v>
      </c>
      <c r="F122" s="132" t="s">
        <v>93</v>
      </c>
      <c r="G122" s="35" t="s">
        <v>94</v>
      </c>
      <c r="H122" s="98"/>
      <c r="I122" s="98"/>
      <c r="J122" s="98"/>
      <c r="K122" s="30"/>
    </row>
    <row r="123" spans="1:11" ht="12.75" customHeight="1" x14ac:dyDescent="0.2">
      <c r="A123" s="38"/>
      <c r="B123" s="40"/>
      <c r="C123" s="127" t="s">
        <v>93</v>
      </c>
      <c r="D123" s="41" t="s">
        <v>93</v>
      </c>
      <c r="E123" s="42" t="s">
        <v>93</v>
      </c>
      <c r="F123" s="133" t="s">
        <v>93</v>
      </c>
      <c r="G123" s="44" t="s">
        <v>94</v>
      </c>
      <c r="H123" s="99"/>
      <c r="I123" s="99"/>
      <c r="J123" s="99"/>
      <c r="K123" s="39"/>
    </row>
    <row r="124" spans="1:11" ht="12.75" customHeight="1" x14ac:dyDescent="0.2">
      <c r="A124" s="56" t="s">
        <v>93</v>
      </c>
      <c r="B124" s="40" t="s">
        <v>93</v>
      </c>
      <c r="C124" s="127" t="s">
        <v>93</v>
      </c>
      <c r="D124" s="41" t="s">
        <v>93</v>
      </c>
      <c r="E124" s="42" t="s">
        <v>93</v>
      </c>
      <c r="F124" s="133" t="s">
        <v>93</v>
      </c>
      <c r="G124" s="44" t="s">
        <v>94</v>
      </c>
      <c r="H124" s="100" t="s">
        <v>93</v>
      </c>
      <c r="I124" s="100" t="s">
        <v>93</v>
      </c>
      <c r="J124" s="100" t="s">
        <v>93</v>
      </c>
      <c r="K124" s="50" t="s">
        <v>93</v>
      </c>
    </row>
    <row r="125" spans="1:11" ht="12.75" customHeight="1" x14ac:dyDescent="0.2">
      <c r="A125" s="38"/>
      <c r="B125" s="40"/>
      <c r="C125" s="127" t="s">
        <v>93</v>
      </c>
      <c r="D125" s="41" t="s">
        <v>93</v>
      </c>
      <c r="E125" s="42" t="s">
        <v>93</v>
      </c>
      <c r="F125" s="133" t="s">
        <v>93</v>
      </c>
      <c r="G125" s="44" t="s">
        <v>94</v>
      </c>
      <c r="H125" s="99"/>
      <c r="I125" s="99"/>
      <c r="J125" s="99"/>
      <c r="K125" s="39"/>
    </row>
    <row r="126" spans="1:11" x14ac:dyDescent="0.2">
      <c r="A126" s="29"/>
      <c r="B126" s="31"/>
      <c r="C126" s="126" t="s">
        <v>93</v>
      </c>
      <c r="D126" s="32" t="s">
        <v>93</v>
      </c>
      <c r="E126" s="33" t="s">
        <v>93</v>
      </c>
      <c r="F126" s="132" t="s">
        <v>93</v>
      </c>
      <c r="G126" s="35" t="s">
        <v>94</v>
      </c>
      <c r="H126" s="98"/>
      <c r="I126" s="98"/>
      <c r="J126" s="98"/>
      <c r="K126" s="30"/>
    </row>
    <row r="127" spans="1:11" x14ac:dyDescent="0.2">
      <c r="A127" s="38"/>
      <c r="B127" s="40"/>
      <c r="C127" s="127" t="s">
        <v>93</v>
      </c>
      <c r="D127" s="41" t="s">
        <v>93</v>
      </c>
      <c r="E127" s="42" t="s">
        <v>93</v>
      </c>
      <c r="F127" s="133" t="s">
        <v>93</v>
      </c>
      <c r="G127" s="44" t="s">
        <v>94</v>
      </c>
      <c r="H127" s="99"/>
      <c r="I127" s="99"/>
      <c r="J127" s="99"/>
      <c r="K127" s="39"/>
    </row>
    <row r="128" spans="1:11" ht="15.75" x14ac:dyDescent="0.2">
      <c r="A128" s="56" t="s">
        <v>93</v>
      </c>
      <c r="B128" s="40" t="s">
        <v>93</v>
      </c>
      <c r="C128" s="127" t="s">
        <v>93</v>
      </c>
      <c r="D128" s="41" t="s">
        <v>93</v>
      </c>
      <c r="E128" s="42" t="s">
        <v>93</v>
      </c>
      <c r="F128" s="133" t="s">
        <v>93</v>
      </c>
      <c r="G128" s="44" t="s">
        <v>94</v>
      </c>
      <c r="H128" s="100" t="s">
        <v>93</v>
      </c>
      <c r="I128" s="100" t="s">
        <v>93</v>
      </c>
      <c r="J128" s="100" t="s">
        <v>93</v>
      </c>
      <c r="K128" s="50" t="s">
        <v>93</v>
      </c>
    </row>
    <row r="129" spans="1:11" x14ac:dyDescent="0.2">
      <c r="A129" s="38"/>
      <c r="B129" s="40"/>
      <c r="C129" s="127" t="s">
        <v>93</v>
      </c>
      <c r="D129" s="41" t="s">
        <v>93</v>
      </c>
      <c r="E129" s="42" t="s">
        <v>93</v>
      </c>
      <c r="F129" s="133" t="s">
        <v>93</v>
      </c>
      <c r="G129" s="44" t="s">
        <v>94</v>
      </c>
      <c r="H129" s="99"/>
      <c r="I129" s="99"/>
      <c r="J129" s="99"/>
      <c r="K129" s="39"/>
    </row>
    <row r="130" spans="1:11" x14ac:dyDescent="0.2">
      <c r="A130" s="29"/>
      <c r="B130" s="31"/>
      <c r="C130" s="126" t="s">
        <v>93</v>
      </c>
      <c r="D130" s="32" t="s">
        <v>93</v>
      </c>
      <c r="E130" s="33" t="s">
        <v>93</v>
      </c>
      <c r="F130" s="132" t="s">
        <v>93</v>
      </c>
      <c r="G130" s="35" t="s">
        <v>94</v>
      </c>
      <c r="H130" s="98"/>
      <c r="I130" s="98"/>
      <c r="J130" s="98"/>
      <c r="K130" s="30"/>
    </row>
    <row r="131" spans="1:11" x14ac:dyDescent="0.2">
      <c r="A131" s="38"/>
      <c r="B131" s="40"/>
      <c r="C131" s="127" t="s">
        <v>93</v>
      </c>
      <c r="D131" s="41" t="s">
        <v>93</v>
      </c>
      <c r="E131" s="42" t="s">
        <v>93</v>
      </c>
      <c r="F131" s="133" t="s">
        <v>93</v>
      </c>
      <c r="G131" s="44" t="s">
        <v>94</v>
      </c>
      <c r="H131" s="99"/>
      <c r="I131" s="99"/>
      <c r="J131" s="99"/>
      <c r="K131" s="39"/>
    </row>
    <row r="132" spans="1:11" ht="15.75" x14ac:dyDescent="0.2">
      <c r="A132" s="56" t="s">
        <v>93</v>
      </c>
      <c r="B132" s="40" t="s">
        <v>93</v>
      </c>
      <c r="C132" s="127" t="s">
        <v>93</v>
      </c>
      <c r="D132" s="41" t="s">
        <v>93</v>
      </c>
      <c r="E132" s="42" t="s">
        <v>93</v>
      </c>
      <c r="F132" s="133" t="s">
        <v>93</v>
      </c>
      <c r="G132" s="44" t="s">
        <v>94</v>
      </c>
      <c r="H132" s="100" t="s">
        <v>93</v>
      </c>
      <c r="I132" s="100" t="s">
        <v>93</v>
      </c>
      <c r="J132" s="100" t="s">
        <v>93</v>
      </c>
      <c r="K132" s="50" t="s">
        <v>93</v>
      </c>
    </row>
    <row r="133" spans="1:11" x14ac:dyDescent="0.2">
      <c r="A133" s="38"/>
      <c r="B133" s="40"/>
      <c r="C133" s="127" t="s">
        <v>93</v>
      </c>
      <c r="D133" s="41" t="s">
        <v>93</v>
      </c>
      <c r="E133" s="42" t="s">
        <v>93</v>
      </c>
      <c r="F133" s="133" t="s">
        <v>93</v>
      </c>
      <c r="G133" s="44" t="s">
        <v>94</v>
      </c>
      <c r="H133" s="99"/>
      <c r="I133" s="99"/>
      <c r="J133" s="99"/>
      <c r="K133" s="39"/>
    </row>
    <row r="134" spans="1:11" x14ac:dyDescent="0.2">
      <c r="A134" s="29"/>
      <c r="B134" s="31"/>
      <c r="C134" s="126" t="s">
        <v>93</v>
      </c>
      <c r="D134" s="32" t="s">
        <v>93</v>
      </c>
      <c r="E134" s="33" t="s">
        <v>93</v>
      </c>
      <c r="F134" s="132" t="s">
        <v>93</v>
      </c>
      <c r="G134" s="35" t="s">
        <v>94</v>
      </c>
      <c r="H134" s="98"/>
      <c r="I134" s="98"/>
      <c r="J134" s="98"/>
      <c r="K134" s="30"/>
    </row>
    <row r="135" spans="1:11" x14ac:dyDescent="0.2">
      <c r="A135" s="38"/>
      <c r="B135" s="40"/>
      <c r="C135" s="127" t="s">
        <v>93</v>
      </c>
      <c r="D135" s="41" t="s">
        <v>93</v>
      </c>
      <c r="E135" s="42" t="s">
        <v>93</v>
      </c>
      <c r="F135" s="133" t="s">
        <v>93</v>
      </c>
      <c r="G135" s="44" t="s">
        <v>94</v>
      </c>
      <c r="H135" s="99"/>
      <c r="I135" s="99"/>
      <c r="J135" s="99"/>
      <c r="K135" s="39"/>
    </row>
    <row r="136" spans="1:11" ht="15.75" x14ac:dyDescent="0.2">
      <c r="A136" s="56" t="s">
        <v>93</v>
      </c>
      <c r="B136" s="40" t="s">
        <v>93</v>
      </c>
      <c r="C136" s="127" t="s">
        <v>93</v>
      </c>
      <c r="D136" s="41" t="s">
        <v>93</v>
      </c>
      <c r="E136" s="42" t="s">
        <v>93</v>
      </c>
      <c r="F136" s="133" t="s">
        <v>93</v>
      </c>
      <c r="G136" s="44" t="s">
        <v>94</v>
      </c>
      <c r="H136" s="100" t="s">
        <v>93</v>
      </c>
      <c r="I136" s="100" t="s">
        <v>93</v>
      </c>
      <c r="J136" s="100" t="s">
        <v>93</v>
      </c>
      <c r="K136" s="50" t="s">
        <v>93</v>
      </c>
    </row>
    <row r="137" spans="1:11" x14ac:dyDescent="0.2">
      <c r="A137" s="38"/>
      <c r="B137" s="40"/>
      <c r="C137" s="127" t="s">
        <v>93</v>
      </c>
      <c r="D137" s="41" t="s">
        <v>93</v>
      </c>
      <c r="E137" s="42" t="s">
        <v>93</v>
      </c>
      <c r="F137" s="133" t="s">
        <v>93</v>
      </c>
      <c r="G137" s="44" t="s">
        <v>94</v>
      </c>
      <c r="H137" s="99"/>
      <c r="I137" s="99"/>
      <c r="J137" s="99"/>
      <c r="K137" s="39"/>
    </row>
    <row r="138" spans="1:11" x14ac:dyDescent="0.2">
      <c r="A138" s="29"/>
      <c r="B138" s="31"/>
      <c r="C138" s="126" t="s">
        <v>93</v>
      </c>
      <c r="D138" s="32" t="s">
        <v>93</v>
      </c>
      <c r="E138" s="33" t="s">
        <v>93</v>
      </c>
      <c r="F138" s="132" t="s">
        <v>93</v>
      </c>
      <c r="G138" s="35" t="s">
        <v>94</v>
      </c>
      <c r="H138" s="98"/>
      <c r="I138" s="98"/>
      <c r="J138" s="98"/>
      <c r="K138" s="30"/>
    </row>
    <row r="139" spans="1:11" x14ac:dyDescent="0.2">
      <c r="A139" s="38"/>
      <c r="B139" s="40"/>
      <c r="C139" s="127" t="s">
        <v>93</v>
      </c>
      <c r="D139" s="41" t="s">
        <v>93</v>
      </c>
      <c r="E139" s="42" t="s">
        <v>93</v>
      </c>
      <c r="F139" s="133" t="s">
        <v>93</v>
      </c>
      <c r="G139" s="44" t="s">
        <v>94</v>
      </c>
      <c r="H139" s="99"/>
      <c r="I139" s="99"/>
      <c r="J139" s="99"/>
      <c r="K139" s="39"/>
    </row>
    <row r="140" spans="1:11" ht="15.75" x14ac:dyDescent="0.2">
      <c r="A140" s="56" t="s">
        <v>93</v>
      </c>
      <c r="B140" s="40" t="s">
        <v>93</v>
      </c>
      <c r="C140" s="127" t="s">
        <v>93</v>
      </c>
      <c r="D140" s="41" t="s">
        <v>93</v>
      </c>
      <c r="E140" s="42" t="s">
        <v>93</v>
      </c>
      <c r="F140" s="133" t="s">
        <v>93</v>
      </c>
      <c r="G140" s="44" t="s">
        <v>94</v>
      </c>
      <c r="H140" s="100" t="s">
        <v>93</v>
      </c>
      <c r="I140" s="100" t="s">
        <v>93</v>
      </c>
      <c r="J140" s="100" t="s">
        <v>93</v>
      </c>
      <c r="K140" s="50" t="s">
        <v>93</v>
      </c>
    </row>
    <row r="141" spans="1:11" x14ac:dyDescent="0.2">
      <c r="A141" s="38"/>
      <c r="B141" s="40"/>
      <c r="C141" s="127" t="s">
        <v>93</v>
      </c>
      <c r="D141" s="41" t="s">
        <v>93</v>
      </c>
      <c r="E141" s="42" t="s">
        <v>93</v>
      </c>
      <c r="F141" s="133" t="s">
        <v>93</v>
      </c>
      <c r="G141" s="44" t="s">
        <v>94</v>
      </c>
      <c r="H141" s="99"/>
      <c r="I141" s="99"/>
      <c r="J141" s="99"/>
      <c r="K141" s="39"/>
    </row>
    <row r="142" spans="1:11" x14ac:dyDescent="0.2">
      <c r="A142" s="29"/>
      <c r="B142" s="31"/>
      <c r="C142" s="126" t="s">
        <v>93</v>
      </c>
      <c r="D142" s="32" t="s">
        <v>93</v>
      </c>
      <c r="E142" s="33" t="s">
        <v>93</v>
      </c>
      <c r="F142" s="132" t="s">
        <v>93</v>
      </c>
      <c r="G142" s="35" t="s">
        <v>94</v>
      </c>
      <c r="H142" s="98"/>
      <c r="I142" s="98"/>
      <c r="J142" s="98"/>
      <c r="K142" s="30"/>
    </row>
    <row r="143" spans="1:11" x14ac:dyDescent="0.2">
      <c r="A143" s="38"/>
      <c r="B143" s="40"/>
      <c r="C143" s="127" t="s">
        <v>93</v>
      </c>
      <c r="D143" s="41" t="s">
        <v>93</v>
      </c>
      <c r="E143" s="42" t="s">
        <v>93</v>
      </c>
      <c r="F143" s="133" t="s">
        <v>93</v>
      </c>
      <c r="G143" s="44" t="s">
        <v>94</v>
      </c>
      <c r="H143" s="99"/>
      <c r="I143" s="99"/>
      <c r="J143" s="99"/>
      <c r="K143" s="39"/>
    </row>
    <row r="144" spans="1:11" ht="15.75" x14ac:dyDescent="0.2">
      <c r="A144" s="56" t="s">
        <v>93</v>
      </c>
      <c r="B144" s="40" t="s">
        <v>93</v>
      </c>
      <c r="C144" s="127" t="s">
        <v>93</v>
      </c>
      <c r="D144" s="41" t="s">
        <v>93</v>
      </c>
      <c r="E144" s="42" t="s">
        <v>93</v>
      </c>
      <c r="F144" s="133" t="s">
        <v>93</v>
      </c>
      <c r="G144" s="44" t="s">
        <v>94</v>
      </c>
      <c r="H144" s="100" t="s">
        <v>93</v>
      </c>
      <c r="I144" s="100" t="s">
        <v>93</v>
      </c>
      <c r="J144" s="100" t="s">
        <v>93</v>
      </c>
      <c r="K144" s="50" t="s">
        <v>93</v>
      </c>
    </row>
    <row r="145" spans="1:11" x14ac:dyDescent="0.2">
      <c r="A145" s="38"/>
      <c r="B145" s="40"/>
      <c r="C145" s="127" t="s">
        <v>93</v>
      </c>
      <c r="D145" s="41" t="s">
        <v>93</v>
      </c>
      <c r="E145" s="42" t="s">
        <v>93</v>
      </c>
      <c r="F145" s="133" t="s">
        <v>93</v>
      </c>
      <c r="G145" s="44" t="s">
        <v>94</v>
      </c>
      <c r="H145" s="99"/>
      <c r="I145" s="99"/>
      <c r="J145" s="99"/>
      <c r="K145" s="39"/>
    </row>
    <row r="146" spans="1:11" x14ac:dyDescent="0.2">
      <c r="A146" s="29"/>
      <c r="B146" s="31"/>
      <c r="C146" s="126" t="s">
        <v>93</v>
      </c>
      <c r="D146" s="32" t="s">
        <v>93</v>
      </c>
      <c r="E146" s="33" t="s">
        <v>93</v>
      </c>
      <c r="F146" s="132" t="s">
        <v>93</v>
      </c>
      <c r="G146" s="35" t="s">
        <v>94</v>
      </c>
      <c r="H146" s="98"/>
      <c r="I146" s="98"/>
      <c r="J146" s="98"/>
      <c r="K146" s="30"/>
    </row>
    <row r="147" spans="1:11" x14ac:dyDescent="0.2">
      <c r="A147" s="38"/>
      <c r="B147" s="40"/>
      <c r="C147" s="127" t="s">
        <v>93</v>
      </c>
      <c r="D147" s="41" t="s">
        <v>93</v>
      </c>
      <c r="E147" s="42" t="s">
        <v>93</v>
      </c>
      <c r="F147" s="133" t="s">
        <v>93</v>
      </c>
      <c r="G147" s="44" t="s">
        <v>94</v>
      </c>
      <c r="H147" s="99"/>
      <c r="I147" s="99"/>
      <c r="J147" s="99"/>
      <c r="K147" s="39"/>
    </row>
    <row r="148" spans="1:11" ht="15.75" x14ac:dyDescent="0.2">
      <c r="A148" s="56" t="s">
        <v>93</v>
      </c>
      <c r="B148" s="40" t="s">
        <v>93</v>
      </c>
      <c r="C148" s="127" t="s">
        <v>93</v>
      </c>
      <c r="D148" s="41" t="s">
        <v>93</v>
      </c>
      <c r="E148" s="42" t="s">
        <v>93</v>
      </c>
      <c r="F148" s="133" t="s">
        <v>93</v>
      </c>
      <c r="G148" s="44" t="s">
        <v>94</v>
      </c>
      <c r="H148" s="100" t="s">
        <v>93</v>
      </c>
      <c r="I148" s="100" t="s">
        <v>93</v>
      </c>
      <c r="J148" s="100" t="s">
        <v>93</v>
      </c>
      <c r="K148" s="50" t="s">
        <v>93</v>
      </c>
    </row>
    <row r="149" spans="1:11" x14ac:dyDescent="0.2">
      <c r="A149" s="38"/>
      <c r="B149" s="40"/>
      <c r="C149" s="127" t="s">
        <v>93</v>
      </c>
      <c r="D149" s="41" t="s">
        <v>93</v>
      </c>
      <c r="E149" s="42" t="s">
        <v>93</v>
      </c>
      <c r="F149" s="133" t="s">
        <v>93</v>
      </c>
      <c r="G149" s="44" t="s">
        <v>94</v>
      </c>
      <c r="H149" s="99"/>
      <c r="I149" s="99"/>
      <c r="J149" s="99"/>
      <c r="K149" s="39"/>
    </row>
    <row r="150" spans="1:11" x14ac:dyDescent="0.2">
      <c r="A150" s="29"/>
      <c r="B150" s="31"/>
      <c r="C150" s="126" t="s">
        <v>93</v>
      </c>
      <c r="D150" s="32" t="s">
        <v>93</v>
      </c>
      <c r="E150" s="33" t="s">
        <v>93</v>
      </c>
      <c r="F150" s="132" t="s">
        <v>93</v>
      </c>
      <c r="G150" s="35" t="s">
        <v>94</v>
      </c>
      <c r="H150" s="98"/>
      <c r="I150" s="98"/>
      <c r="J150" s="98"/>
      <c r="K150" s="30"/>
    </row>
    <row r="151" spans="1:11" x14ac:dyDescent="0.2">
      <c r="A151" s="38"/>
      <c r="B151" s="40"/>
      <c r="C151" s="127" t="s">
        <v>93</v>
      </c>
      <c r="D151" s="41" t="s">
        <v>93</v>
      </c>
      <c r="E151" s="42" t="s">
        <v>93</v>
      </c>
      <c r="F151" s="133" t="s">
        <v>93</v>
      </c>
      <c r="G151" s="44" t="s">
        <v>94</v>
      </c>
      <c r="H151" s="99"/>
      <c r="I151" s="99"/>
      <c r="J151" s="99"/>
      <c r="K151" s="39"/>
    </row>
    <row r="152" spans="1:11" ht="15.75" x14ac:dyDescent="0.2">
      <c r="A152" s="56" t="s">
        <v>93</v>
      </c>
      <c r="B152" s="40" t="s">
        <v>93</v>
      </c>
      <c r="C152" s="127" t="s">
        <v>93</v>
      </c>
      <c r="D152" s="41" t="s">
        <v>93</v>
      </c>
      <c r="E152" s="42" t="s">
        <v>93</v>
      </c>
      <c r="F152" s="133" t="s">
        <v>93</v>
      </c>
      <c r="G152" s="44" t="s">
        <v>94</v>
      </c>
      <c r="H152" s="100" t="s">
        <v>93</v>
      </c>
      <c r="I152" s="100" t="s">
        <v>93</v>
      </c>
      <c r="J152" s="100" t="s">
        <v>93</v>
      </c>
      <c r="K152" s="50" t="s">
        <v>93</v>
      </c>
    </row>
    <row r="153" spans="1:11" x14ac:dyDescent="0.2">
      <c r="A153" s="38"/>
      <c r="B153" s="40"/>
      <c r="C153" s="127" t="s">
        <v>93</v>
      </c>
      <c r="D153" s="41" t="s">
        <v>93</v>
      </c>
      <c r="E153" s="42" t="s">
        <v>93</v>
      </c>
      <c r="F153" s="133" t="s">
        <v>93</v>
      </c>
      <c r="G153" s="44" t="s">
        <v>94</v>
      </c>
      <c r="H153" s="99"/>
      <c r="I153" s="99"/>
      <c r="J153" s="99"/>
      <c r="K153" s="39"/>
    </row>
    <row r="154" spans="1:11" x14ac:dyDescent="0.2">
      <c r="A154" s="29"/>
      <c r="B154" s="31"/>
      <c r="C154" s="126" t="s">
        <v>93</v>
      </c>
      <c r="D154" s="32" t="s">
        <v>93</v>
      </c>
      <c r="E154" s="33" t="s">
        <v>93</v>
      </c>
      <c r="F154" s="132" t="s">
        <v>93</v>
      </c>
      <c r="G154" s="35" t="s">
        <v>94</v>
      </c>
      <c r="H154" s="98"/>
      <c r="I154" s="98"/>
      <c r="J154" s="98"/>
      <c r="K154" s="30"/>
    </row>
    <row r="155" spans="1:11" x14ac:dyDescent="0.2">
      <c r="A155" s="38"/>
      <c r="B155" s="40"/>
      <c r="C155" s="127" t="s">
        <v>93</v>
      </c>
      <c r="D155" s="41" t="s">
        <v>93</v>
      </c>
      <c r="E155" s="42" t="s">
        <v>93</v>
      </c>
      <c r="F155" s="133" t="s">
        <v>93</v>
      </c>
      <c r="G155" s="44" t="s">
        <v>94</v>
      </c>
      <c r="H155" s="99"/>
      <c r="I155" s="99"/>
      <c r="J155" s="99"/>
      <c r="K155" s="39"/>
    </row>
    <row r="156" spans="1:11" ht="15.75" x14ac:dyDescent="0.2">
      <c r="A156" s="56" t="s">
        <v>93</v>
      </c>
      <c r="B156" s="40" t="s">
        <v>93</v>
      </c>
      <c r="C156" s="127" t="s">
        <v>93</v>
      </c>
      <c r="D156" s="41" t="s">
        <v>93</v>
      </c>
      <c r="E156" s="42" t="s">
        <v>93</v>
      </c>
      <c r="F156" s="133" t="s">
        <v>93</v>
      </c>
      <c r="G156" s="44" t="s">
        <v>94</v>
      </c>
      <c r="H156" s="100" t="s">
        <v>93</v>
      </c>
      <c r="I156" s="100" t="s">
        <v>93</v>
      </c>
      <c r="J156" s="100" t="s">
        <v>93</v>
      </c>
      <c r="K156" s="50" t="s">
        <v>93</v>
      </c>
    </row>
    <row r="157" spans="1:11" x14ac:dyDescent="0.2">
      <c r="A157" s="38"/>
      <c r="B157" s="40"/>
      <c r="C157" s="127" t="s">
        <v>93</v>
      </c>
      <c r="D157" s="41" t="s">
        <v>93</v>
      </c>
      <c r="E157" s="42" t="s">
        <v>93</v>
      </c>
      <c r="F157" s="133" t="s">
        <v>93</v>
      </c>
      <c r="G157" s="44" t="s">
        <v>94</v>
      </c>
      <c r="H157" s="99"/>
      <c r="I157" s="99"/>
      <c r="J157" s="99"/>
      <c r="K157" s="39"/>
    </row>
    <row r="158" spans="1:11" x14ac:dyDescent="0.2">
      <c r="A158" s="29"/>
      <c r="B158" s="31"/>
      <c r="C158" s="126" t="s">
        <v>93</v>
      </c>
      <c r="D158" s="32" t="s">
        <v>93</v>
      </c>
      <c r="E158" s="33" t="s">
        <v>93</v>
      </c>
      <c r="F158" s="132" t="s">
        <v>93</v>
      </c>
      <c r="G158" s="35" t="s">
        <v>94</v>
      </c>
      <c r="H158" s="98"/>
      <c r="I158" s="98"/>
      <c r="J158" s="98"/>
      <c r="K158" s="30"/>
    </row>
    <row r="159" spans="1:11" x14ac:dyDescent="0.2">
      <c r="A159" s="38"/>
      <c r="B159" s="40"/>
      <c r="C159" s="127" t="s">
        <v>93</v>
      </c>
      <c r="D159" s="41" t="s">
        <v>93</v>
      </c>
      <c r="E159" s="42" t="s">
        <v>93</v>
      </c>
      <c r="F159" s="133" t="s">
        <v>93</v>
      </c>
      <c r="G159" s="44" t="s">
        <v>94</v>
      </c>
      <c r="H159" s="99"/>
      <c r="I159" s="99"/>
      <c r="J159" s="99"/>
      <c r="K159" s="39"/>
    </row>
    <row r="160" spans="1:11" ht="15.75" x14ac:dyDescent="0.2">
      <c r="A160" s="56" t="s">
        <v>93</v>
      </c>
      <c r="B160" s="40" t="s">
        <v>93</v>
      </c>
      <c r="C160" s="127" t="s">
        <v>93</v>
      </c>
      <c r="D160" s="41" t="s">
        <v>93</v>
      </c>
      <c r="E160" s="42" t="s">
        <v>93</v>
      </c>
      <c r="F160" s="133" t="s">
        <v>93</v>
      </c>
      <c r="G160" s="44" t="s">
        <v>94</v>
      </c>
      <c r="H160" s="100" t="s">
        <v>93</v>
      </c>
      <c r="I160" s="100" t="s">
        <v>93</v>
      </c>
      <c r="J160" s="100" t="s">
        <v>93</v>
      </c>
      <c r="K160" s="50" t="s">
        <v>93</v>
      </c>
    </row>
    <row r="161" spans="1:11" x14ac:dyDescent="0.2">
      <c r="A161" s="38"/>
      <c r="B161" s="40"/>
      <c r="C161" s="127" t="s">
        <v>93</v>
      </c>
      <c r="D161" s="41" t="s">
        <v>93</v>
      </c>
      <c r="E161" s="42" t="s">
        <v>93</v>
      </c>
      <c r="F161" s="133" t="s">
        <v>93</v>
      </c>
      <c r="G161" s="44" t="s">
        <v>94</v>
      </c>
      <c r="H161" s="99"/>
      <c r="I161" s="99"/>
      <c r="J161" s="99"/>
      <c r="K161" s="39"/>
    </row>
    <row r="162" spans="1:11" x14ac:dyDescent="0.2">
      <c r="A162" s="29"/>
      <c r="B162" s="31"/>
      <c r="C162" s="126" t="s">
        <v>93</v>
      </c>
      <c r="D162" s="32" t="s">
        <v>93</v>
      </c>
      <c r="E162" s="33" t="s">
        <v>93</v>
      </c>
      <c r="F162" s="132" t="s">
        <v>93</v>
      </c>
      <c r="G162" s="35" t="s">
        <v>94</v>
      </c>
      <c r="H162" s="98"/>
      <c r="I162" s="98"/>
      <c r="J162" s="98"/>
      <c r="K162" s="30"/>
    </row>
    <row r="163" spans="1:11" x14ac:dyDescent="0.2">
      <c r="A163" s="38"/>
      <c r="B163" s="40"/>
      <c r="C163" s="127" t="s">
        <v>93</v>
      </c>
      <c r="D163" s="41" t="s">
        <v>93</v>
      </c>
      <c r="E163" s="42" t="s">
        <v>93</v>
      </c>
      <c r="F163" s="133" t="s">
        <v>93</v>
      </c>
      <c r="G163" s="44" t="s">
        <v>94</v>
      </c>
      <c r="H163" s="99"/>
      <c r="I163" s="99"/>
      <c r="J163" s="99"/>
      <c r="K163" s="39"/>
    </row>
    <row r="164" spans="1:11" ht="15.75" x14ac:dyDescent="0.2">
      <c r="A164" s="56" t="s">
        <v>93</v>
      </c>
      <c r="B164" s="40" t="s">
        <v>93</v>
      </c>
      <c r="C164" s="127" t="s">
        <v>93</v>
      </c>
      <c r="D164" s="41" t="s">
        <v>93</v>
      </c>
      <c r="E164" s="42" t="s">
        <v>93</v>
      </c>
      <c r="F164" s="133" t="s">
        <v>93</v>
      </c>
      <c r="G164" s="44" t="s">
        <v>94</v>
      </c>
      <c r="H164" s="100" t="s">
        <v>93</v>
      </c>
      <c r="I164" s="100" t="s">
        <v>93</v>
      </c>
      <c r="J164" s="100" t="s">
        <v>93</v>
      </c>
      <c r="K164" s="50" t="s">
        <v>93</v>
      </c>
    </row>
    <row r="165" spans="1:11" x14ac:dyDescent="0.2">
      <c r="A165" s="38"/>
      <c r="B165" s="40"/>
      <c r="C165" s="127" t="s">
        <v>93</v>
      </c>
      <c r="D165" s="41" t="s">
        <v>93</v>
      </c>
      <c r="E165" s="42" t="s">
        <v>93</v>
      </c>
      <c r="F165" s="133" t="s">
        <v>93</v>
      </c>
      <c r="G165" s="44" t="s">
        <v>94</v>
      </c>
      <c r="H165" s="99"/>
      <c r="I165" s="99"/>
      <c r="J165" s="99"/>
      <c r="K165" s="39"/>
    </row>
    <row r="166" spans="1:11" x14ac:dyDescent="0.2">
      <c r="A166" s="29"/>
      <c r="B166" s="31"/>
      <c r="C166" s="126" t="s">
        <v>93</v>
      </c>
      <c r="D166" s="32" t="s">
        <v>93</v>
      </c>
      <c r="E166" s="33" t="s">
        <v>93</v>
      </c>
      <c r="F166" s="132" t="s">
        <v>93</v>
      </c>
      <c r="G166" s="35" t="s">
        <v>94</v>
      </c>
      <c r="H166" s="98"/>
      <c r="I166" s="98"/>
      <c r="J166" s="98"/>
      <c r="K166" s="30"/>
    </row>
    <row r="167" spans="1:11" x14ac:dyDescent="0.2">
      <c r="A167" s="38"/>
      <c r="B167" s="40"/>
      <c r="C167" s="127" t="s">
        <v>93</v>
      </c>
      <c r="D167" s="41" t="s">
        <v>93</v>
      </c>
      <c r="E167" s="42" t="s">
        <v>93</v>
      </c>
      <c r="F167" s="133" t="s">
        <v>93</v>
      </c>
      <c r="G167" s="44" t="s">
        <v>94</v>
      </c>
      <c r="H167" s="99"/>
      <c r="I167" s="99"/>
      <c r="J167" s="99"/>
      <c r="K167" s="39"/>
    </row>
    <row r="168" spans="1:11" ht="15.75" x14ac:dyDescent="0.2">
      <c r="A168" s="56" t="s">
        <v>93</v>
      </c>
      <c r="B168" s="40" t="s">
        <v>93</v>
      </c>
      <c r="C168" s="127" t="s">
        <v>93</v>
      </c>
      <c r="D168" s="41" t="s">
        <v>93</v>
      </c>
      <c r="E168" s="42" t="s">
        <v>93</v>
      </c>
      <c r="F168" s="133" t="s">
        <v>93</v>
      </c>
      <c r="G168" s="44" t="s">
        <v>94</v>
      </c>
      <c r="H168" s="100" t="s">
        <v>93</v>
      </c>
      <c r="I168" s="100" t="s">
        <v>93</v>
      </c>
      <c r="J168" s="100" t="s">
        <v>93</v>
      </c>
      <c r="K168" s="50" t="s">
        <v>93</v>
      </c>
    </row>
    <row r="169" spans="1:11" x14ac:dyDescent="0.2">
      <c r="A169" s="38"/>
      <c r="B169" s="40"/>
      <c r="C169" s="127" t="s">
        <v>93</v>
      </c>
      <c r="D169" s="41" t="s">
        <v>93</v>
      </c>
      <c r="E169" s="42" t="s">
        <v>93</v>
      </c>
      <c r="F169" s="133" t="s">
        <v>93</v>
      </c>
      <c r="G169" s="44" t="s">
        <v>94</v>
      </c>
      <c r="H169" s="99"/>
      <c r="I169" s="99"/>
      <c r="J169" s="99"/>
      <c r="K169" s="39"/>
    </row>
    <row r="170" spans="1:11" x14ac:dyDescent="0.2">
      <c r="A170" s="29"/>
      <c r="B170" s="31"/>
      <c r="C170" s="126" t="s">
        <v>93</v>
      </c>
      <c r="D170" s="32" t="s">
        <v>93</v>
      </c>
      <c r="E170" s="33" t="s">
        <v>93</v>
      </c>
      <c r="F170" s="132" t="s">
        <v>93</v>
      </c>
      <c r="G170" s="35" t="s">
        <v>94</v>
      </c>
      <c r="H170" s="98"/>
      <c r="I170" s="98"/>
      <c r="J170" s="98"/>
      <c r="K170" s="30"/>
    </row>
    <row r="171" spans="1:11" x14ac:dyDescent="0.2">
      <c r="A171" s="38"/>
      <c r="B171" s="40"/>
      <c r="C171" s="127" t="s">
        <v>93</v>
      </c>
      <c r="D171" s="41" t="s">
        <v>93</v>
      </c>
      <c r="E171" s="42" t="s">
        <v>93</v>
      </c>
      <c r="F171" s="133" t="s">
        <v>93</v>
      </c>
      <c r="G171" s="44" t="s">
        <v>94</v>
      </c>
      <c r="H171" s="99"/>
      <c r="I171" s="99"/>
      <c r="J171" s="99"/>
      <c r="K171" s="39"/>
    </row>
    <row r="172" spans="1:11" ht="15.75" x14ac:dyDescent="0.2">
      <c r="A172" s="56" t="s">
        <v>93</v>
      </c>
      <c r="B172" s="40" t="s">
        <v>93</v>
      </c>
      <c r="C172" s="127" t="s">
        <v>93</v>
      </c>
      <c r="D172" s="41" t="s">
        <v>93</v>
      </c>
      <c r="E172" s="42" t="s">
        <v>93</v>
      </c>
      <c r="F172" s="133" t="s">
        <v>93</v>
      </c>
      <c r="G172" s="44" t="s">
        <v>94</v>
      </c>
      <c r="H172" s="100" t="s">
        <v>93</v>
      </c>
      <c r="I172" s="100" t="s">
        <v>93</v>
      </c>
      <c r="J172" s="100" t="s">
        <v>93</v>
      </c>
      <c r="K172" s="50" t="s">
        <v>93</v>
      </c>
    </row>
    <row r="173" spans="1:11" x14ac:dyDescent="0.2">
      <c r="A173" s="38"/>
      <c r="B173" s="40"/>
      <c r="C173" s="127" t="s">
        <v>93</v>
      </c>
      <c r="D173" s="41" t="s">
        <v>93</v>
      </c>
      <c r="E173" s="42" t="s">
        <v>93</v>
      </c>
      <c r="F173" s="133" t="s">
        <v>93</v>
      </c>
      <c r="G173" s="44" t="s">
        <v>94</v>
      </c>
      <c r="H173" s="99"/>
      <c r="I173" s="99"/>
      <c r="J173" s="99"/>
      <c r="K173" s="39"/>
    </row>
    <row r="174" spans="1:11" x14ac:dyDescent="0.2">
      <c r="A174" s="29"/>
      <c r="B174" s="31"/>
      <c r="C174" s="126" t="s">
        <v>93</v>
      </c>
      <c r="D174" s="32" t="s">
        <v>93</v>
      </c>
      <c r="E174" s="33" t="s">
        <v>93</v>
      </c>
      <c r="F174" s="132" t="s">
        <v>93</v>
      </c>
      <c r="G174" s="35" t="s">
        <v>94</v>
      </c>
      <c r="H174" s="98"/>
      <c r="I174" s="98"/>
      <c r="J174" s="98"/>
      <c r="K174" s="30"/>
    </row>
    <row r="175" spans="1:11" x14ac:dyDescent="0.2">
      <c r="A175" s="38"/>
      <c r="B175" s="40"/>
      <c r="C175" s="127" t="s">
        <v>93</v>
      </c>
      <c r="D175" s="41" t="s">
        <v>93</v>
      </c>
      <c r="E175" s="42" t="s">
        <v>93</v>
      </c>
      <c r="F175" s="133" t="s">
        <v>93</v>
      </c>
      <c r="G175" s="44" t="s">
        <v>94</v>
      </c>
      <c r="H175" s="99"/>
      <c r="I175" s="99"/>
      <c r="J175" s="99"/>
      <c r="K175" s="39"/>
    </row>
    <row r="176" spans="1:11" ht="15.75" x14ac:dyDescent="0.2">
      <c r="A176" s="56" t="s">
        <v>93</v>
      </c>
      <c r="B176" s="40" t="s">
        <v>93</v>
      </c>
      <c r="C176" s="127" t="s">
        <v>93</v>
      </c>
      <c r="D176" s="41" t="s">
        <v>93</v>
      </c>
      <c r="E176" s="42" t="s">
        <v>93</v>
      </c>
      <c r="F176" s="133" t="s">
        <v>93</v>
      </c>
      <c r="G176" s="44" t="s">
        <v>94</v>
      </c>
      <c r="H176" s="100" t="s">
        <v>93</v>
      </c>
      <c r="I176" s="100" t="s">
        <v>93</v>
      </c>
      <c r="J176" s="100" t="s">
        <v>93</v>
      </c>
      <c r="K176" s="50" t="s">
        <v>93</v>
      </c>
    </row>
    <row r="177" spans="1:11" x14ac:dyDescent="0.2">
      <c r="A177" s="38"/>
      <c r="B177" s="40"/>
      <c r="C177" s="127" t="s">
        <v>93</v>
      </c>
      <c r="D177" s="41" t="s">
        <v>93</v>
      </c>
      <c r="E177" s="42" t="s">
        <v>93</v>
      </c>
      <c r="F177" s="133" t="s">
        <v>93</v>
      </c>
      <c r="G177" s="44" t="s">
        <v>94</v>
      </c>
      <c r="H177" s="99"/>
      <c r="I177" s="99"/>
      <c r="J177" s="99"/>
      <c r="K177" s="39"/>
    </row>
    <row r="178" spans="1:11" x14ac:dyDescent="0.2">
      <c r="A178" s="29"/>
      <c r="B178" s="31"/>
      <c r="C178" s="126" t="s">
        <v>93</v>
      </c>
      <c r="D178" s="32" t="s">
        <v>93</v>
      </c>
      <c r="E178" s="33" t="s">
        <v>93</v>
      </c>
      <c r="F178" s="132" t="s">
        <v>93</v>
      </c>
      <c r="G178" s="35" t="s">
        <v>94</v>
      </c>
      <c r="H178" s="98"/>
      <c r="I178" s="98"/>
      <c r="J178" s="98"/>
      <c r="K178" s="30"/>
    </row>
    <row r="179" spans="1:11" x14ac:dyDescent="0.2">
      <c r="A179" s="38"/>
      <c r="B179" s="40"/>
      <c r="C179" s="127" t="s">
        <v>93</v>
      </c>
      <c r="D179" s="41" t="s">
        <v>93</v>
      </c>
      <c r="E179" s="42" t="s">
        <v>93</v>
      </c>
      <c r="F179" s="133" t="s">
        <v>93</v>
      </c>
      <c r="G179" s="44" t="s">
        <v>94</v>
      </c>
      <c r="H179" s="99"/>
      <c r="I179" s="99"/>
      <c r="J179" s="99"/>
      <c r="K179" s="39"/>
    </row>
    <row r="180" spans="1:11" ht="15.75" x14ac:dyDescent="0.2">
      <c r="A180" s="56" t="s">
        <v>93</v>
      </c>
      <c r="B180" s="40" t="s">
        <v>93</v>
      </c>
      <c r="C180" s="127" t="s">
        <v>93</v>
      </c>
      <c r="D180" s="41" t="s">
        <v>93</v>
      </c>
      <c r="E180" s="42" t="s">
        <v>93</v>
      </c>
      <c r="F180" s="133" t="s">
        <v>93</v>
      </c>
      <c r="G180" s="44" t="s">
        <v>94</v>
      </c>
      <c r="H180" s="100" t="s">
        <v>93</v>
      </c>
      <c r="I180" s="100" t="s">
        <v>93</v>
      </c>
      <c r="J180" s="100" t="s">
        <v>93</v>
      </c>
      <c r="K180" s="50" t="s">
        <v>93</v>
      </c>
    </row>
    <row r="181" spans="1:11" x14ac:dyDescent="0.2">
      <c r="A181" s="38"/>
      <c r="B181" s="40"/>
      <c r="C181" s="127" t="s">
        <v>93</v>
      </c>
      <c r="D181" s="41" t="s">
        <v>93</v>
      </c>
      <c r="E181" s="42" t="s">
        <v>93</v>
      </c>
      <c r="F181" s="133" t="s">
        <v>93</v>
      </c>
      <c r="G181" s="44" t="s">
        <v>94</v>
      </c>
      <c r="H181" s="99"/>
      <c r="I181" s="99"/>
      <c r="J181" s="99"/>
      <c r="K181" s="39"/>
    </row>
    <row r="182" spans="1:11" x14ac:dyDescent="0.2">
      <c r="A182" s="29"/>
      <c r="B182" s="31"/>
      <c r="C182" s="126" t="s">
        <v>93</v>
      </c>
      <c r="D182" s="32" t="s">
        <v>93</v>
      </c>
      <c r="E182" s="33" t="s">
        <v>93</v>
      </c>
      <c r="F182" s="132" t="s">
        <v>93</v>
      </c>
      <c r="G182" s="35" t="s">
        <v>94</v>
      </c>
      <c r="H182" s="98"/>
      <c r="I182" s="98"/>
      <c r="J182" s="98"/>
      <c r="K182" s="30"/>
    </row>
    <row r="183" spans="1:11" x14ac:dyDescent="0.2">
      <c r="A183" s="38"/>
      <c r="B183" s="40"/>
      <c r="C183" s="127" t="s">
        <v>93</v>
      </c>
      <c r="D183" s="41" t="s">
        <v>93</v>
      </c>
      <c r="E183" s="42" t="s">
        <v>93</v>
      </c>
      <c r="F183" s="133" t="s">
        <v>93</v>
      </c>
      <c r="G183" s="44" t="s">
        <v>94</v>
      </c>
      <c r="H183" s="99"/>
      <c r="I183" s="99"/>
      <c r="J183" s="99"/>
      <c r="K183" s="39"/>
    </row>
    <row r="184" spans="1:11" ht="15.75" x14ac:dyDescent="0.2">
      <c r="A184" s="56" t="s">
        <v>93</v>
      </c>
      <c r="B184" s="40" t="s">
        <v>93</v>
      </c>
      <c r="C184" s="127" t="s">
        <v>93</v>
      </c>
      <c r="D184" s="41" t="s">
        <v>93</v>
      </c>
      <c r="E184" s="42" t="s">
        <v>93</v>
      </c>
      <c r="F184" s="133" t="s">
        <v>93</v>
      </c>
      <c r="G184" s="44" t="s">
        <v>94</v>
      </c>
      <c r="H184" s="100" t="s">
        <v>93</v>
      </c>
      <c r="I184" s="100" t="s">
        <v>93</v>
      </c>
      <c r="J184" s="100" t="s">
        <v>93</v>
      </c>
      <c r="K184" s="50" t="s">
        <v>93</v>
      </c>
    </row>
    <row r="185" spans="1:11" x14ac:dyDescent="0.2">
      <c r="A185" s="38"/>
      <c r="B185" s="40"/>
      <c r="C185" s="127" t="s">
        <v>93</v>
      </c>
      <c r="D185" s="41" t="s">
        <v>93</v>
      </c>
      <c r="E185" s="42" t="s">
        <v>93</v>
      </c>
      <c r="F185" s="133" t="s">
        <v>93</v>
      </c>
      <c r="G185" s="44" t="s">
        <v>94</v>
      </c>
      <c r="H185" s="99"/>
      <c r="I185" s="99"/>
      <c r="J185" s="99"/>
      <c r="K185" s="39"/>
    </row>
    <row r="186" spans="1:11" x14ac:dyDescent="0.2">
      <c r="A186" s="29"/>
      <c r="B186" s="31"/>
      <c r="C186" s="126" t="s">
        <v>93</v>
      </c>
      <c r="D186" s="32" t="s">
        <v>93</v>
      </c>
      <c r="E186" s="33" t="s">
        <v>93</v>
      </c>
      <c r="F186" s="132" t="s">
        <v>93</v>
      </c>
      <c r="G186" s="35" t="s">
        <v>94</v>
      </c>
      <c r="H186" s="98"/>
      <c r="I186" s="98"/>
      <c r="J186" s="98"/>
      <c r="K186" s="30"/>
    </row>
    <row r="187" spans="1:11" x14ac:dyDescent="0.2">
      <c r="A187" s="38"/>
      <c r="B187" s="40"/>
      <c r="C187" s="127" t="s">
        <v>93</v>
      </c>
      <c r="D187" s="41" t="s">
        <v>93</v>
      </c>
      <c r="E187" s="42" t="s">
        <v>93</v>
      </c>
      <c r="F187" s="133" t="s">
        <v>93</v>
      </c>
      <c r="G187" s="44" t="s">
        <v>94</v>
      </c>
      <c r="H187" s="99"/>
      <c r="I187" s="99"/>
      <c r="J187" s="99"/>
      <c r="K187" s="39"/>
    </row>
    <row r="188" spans="1:11" ht="15.75" x14ac:dyDescent="0.2">
      <c r="A188" s="56" t="s">
        <v>93</v>
      </c>
      <c r="B188" s="40" t="s">
        <v>93</v>
      </c>
      <c r="C188" s="127" t="s">
        <v>93</v>
      </c>
      <c r="D188" s="41" t="s">
        <v>93</v>
      </c>
      <c r="E188" s="42" t="s">
        <v>93</v>
      </c>
      <c r="F188" s="133" t="s">
        <v>93</v>
      </c>
      <c r="G188" s="44" t="s">
        <v>94</v>
      </c>
      <c r="H188" s="100" t="s">
        <v>93</v>
      </c>
      <c r="I188" s="100" t="s">
        <v>93</v>
      </c>
      <c r="J188" s="100" t="s">
        <v>93</v>
      </c>
      <c r="K188" s="50" t="s">
        <v>93</v>
      </c>
    </row>
    <row r="189" spans="1:11" x14ac:dyDescent="0.2">
      <c r="A189" s="38"/>
      <c r="B189" s="40"/>
      <c r="C189" s="127" t="s">
        <v>93</v>
      </c>
      <c r="D189" s="41" t="s">
        <v>93</v>
      </c>
      <c r="E189" s="42" t="s">
        <v>93</v>
      </c>
      <c r="F189" s="133" t="s">
        <v>93</v>
      </c>
      <c r="G189" s="44" t="s">
        <v>94</v>
      </c>
      <c r="H189" s="99"/>
      <c r="I189" s="99"/>
      <c r="J189" s="99"/>
      <c r="K189" s="39"/>
    </row>
    <row r="190" spans="1:11" x14ac:dyDescent="0.2">
      <c r="A190" s="29"/>
      <c r="B190" s="31"/>
      <c r="C190" s="126" t="s">
        <v>93</v>
      </c>
      <c r="D190" s="32" t="s">
        <v>93</v>
      </c>
      <c r="E190" s="33" t="s">
        <v>93</v>
      </c>
      <c r="F190" s="132" t="s">
        <v>93</v>
      </c>
      <c r="G190" s="35" t="s">
        <v>94</v>
      </c>
      <c r="H190" s="98"/>
      <c r="I190" s="98"/>
      <c r="J190" s="98"/>
      <c r="K190" s="30"/>
    </row>
    <row r="191" spans="1:11" x14ac:dyDescent="0.2">
      <c r="A191" s="38"/>
      <c r="B191" s="40"/>
      <c r="C191" s="127" t="s">
        <v>93</v>
      </c>
      <c r="D191" s="41" t="s">
        <v>93</v>
      </c>
      <c r="E191" s="42" t="s">
        <v>93</v>
      </c>
      <c r="F191" s="133" t="s">
        <v>93</v>
      </c>
      <c r="G191" s="44" t="s">
        <v>94</v>
      </c>
      <c r="H191" s="99"/>
      <c r="I191" s="99"/>
      <c r="J191" s="99"/>
      <c r="K191" s="39"/>
    </row>
    <row r="192" spans="1:11" ht="15.75" x14ac:dyDescent="0.2">
      <c r="A192" s="56" t="s">
        <v>93</v>
      </c>
      <c r="B192" s="40" t="s">
        <v>93</v>
      </c>
      <c r="C192" s="127" t="s">
        <v>93</v>
      </c>
      <c r="D192" s="41" t="s">
        <v>93</v>
      </c>
      <c r="E192" s="42" t="s">
        <v>93</v>
      </c>
      <c r="F192" s="133" t="s">
        <v>93</v>
      </c>
      <c r="G192" s="44" t="s">
        <v>94</v>
      </c>
      <c r="H192" s="100" t="s">
        <v>93</v>
      </c>
      <c r="I192" s="100" t="s">
        <v>93</v>
      </c>
      <c r="J192" s="100" t="s">
        <v>93</v>
      </c>
      <c r="K192" s="50" t="s">
        <v>93</v>
      </c>
    </row>
    <row r="193" spans="1:11" x14ac:dyDescent="0.2">
      <c r="A193" s="38"/>
      <c r="B193" s="40"/>
      <c r="C193" s="127" t="s">
        <v>93</v>
      </c>
      <c r="D193" s="41" t="s">
        <v>93</v>
      </c>
      <c r="E193" s="42" t="s">
        <v>93</v>
      </c>
      <c r="F193" s="133" t="s">
        <v>93</v>
      </c>
      <c r="G193" s="44" t="s">
        <v>94</v>
      </c>
      <c r="H193" s="99"/>
      <c r="I193" s="99"/>
      <c r="J193" s="99"/>
      <c r="K193" s="39"/>
    </row>
    <row r="194" spans="1:11" x14ac:dyDescent="0.2">
      <c r="A194" s="29"/>
      <c r="B194" s="31"/>
      <c r="C194" s="126" t="s">
        <v>93</v>
      </c>
      <c r="D194" s="32" t="s">
        <v>93</v>
      </c>
      <c r="E194" s="33" t="s">
        <v>93</v>
      </c>
      <c r="F194" s="132" t="s">
        <v>93</v>
      </c>
      <c r="G194" s="35" t="s">
        <v>94</v>
      </c>
      <c r="H194" s="98"/>
      <c r="I194" s="98"/>
      <c r="J194" s="98"/>
      <c r="K194" s="30"/>
    </row>
    <row r="195" spans="1:11" x14ac:dyDescent="0.2">
      <c r="A195" s="38"/>
      <c r="B195" s="40"/>
      <c r="C195" s="127" t="s">
        <v>93</v>
      </c>
      <c r="D195" s="41" t="s">
        <v>93</v>
      </c>
      <c r="E195" s="42" t="s">
        <v>93</v>
      </c>
      <c r="F195" s="133" t="s">
        <v>93</v>
      </c>
      <c r="G195" s="44" t="s">
        <v>94</v>
      </c>
      <c r="H195" s="99"/>
      <c r="I195" s="99"/>
      <c r="J195" s="99"/>
      <c r="K195" s="39"/>
    </row>
    <row r="196" spans="1:11" ht="15.75" x14ac:dyDescent="0.2">
      <c r="A196" s="56" t="s">
        <v>93</v>
      </c>
      <c r="B196" s="40" t="s">
        <v>93</v>
      </c>
      <c r="C196" s="127" t="s">
        <v>93</v>
      </c>
      <c r="D196" s="41" t="s">
        <v>93</v>
      </c>
      <c r="E196" s="42" t="s">
        <v>93</v>
      </c>
      <c r="F196" s="133" t="s">
        <v>93</v>
      </c>
      <c r="G196" s="44" t="s">
        <v>94</v>
      </c>
      <c r="H196" s="100" t="s">
        <v>93</v>
      </c>
      <c r="I196" s="100" t="s">
        <v>93</v>
      </c>
      <c r="J196" s="100" t="s">
        <v>93</v>
      </c>
      <c r="K196" s="50" t="s">
        <v>93</v>
      </c>
    </row>
    <row r="197" spans="1:11" x14ac:dyDescent="0.2">
      <c r="A197" s="38"/>
      <c r="B197" s="40"/>
      <c r="C197" s="127" t="s">
        <v>93</v>
      </c>
      <c r="D197" s="41" t="s">
        <v>93</v>
      </c>
      <c r="E197" s="42" t="s">
        <v>93</v>
      </c>
      <c r="F197" s="133" t="s">
        <v>93</v>
      </c>
      <c r="G197" s="44" t="s">
        <v>94</v>
      </c>
      <c r="H197" s="99"/>
      <c r="I197" s="99"/>
      <c r="J197" s="99"/>
      <c r="K197" s="39"/>
    </row>
    <row r="198" spans="1:11" x14ac:dyDescent="0.2">
      <c r="A198" s="29"/>
      <c r="B198" s="31"/>
      <c r="C198" s="126" t="s">
        <v>93</v>
      </c>
      <c r="D198" s="32" t="s">
        <v>93</v>
      </c>
      <c r="E198" s="33" t="s">
        <v>93</v>
      </c>
      <c r="F198" s="132" t="s">
        <v>93</v>
      </c>
      <c r="G198" s="35" t="s">
        <v>94</v>
      </c>
      <c r="H198" s="98"/>
      <c r="I198" s="98"/>
      <c r="J198" s="98"/>
      <c r="K198" s="30"/>
    </row>
    <row r="199" spans="1:11" x14ac:dyDescent="0.2">
      <c r="A199" s="38"/>
      <c r="B199" s="40"/>
      <c r="C199" s="127" t="s">
        <v>93</v>
      </c>
      <c r="D199" s="41" t="s">
        <v>93</v>
      </c>
      <c r="E199" s="42" t="s">
        <v>93</v>
      </c>
      <c r="F199" s="133" t="s">
        <v>93</v>
      </c>
      <c r="G199" s="44" t="s">
        <v>94</v>
      </c>
      <c r="H199" s="99"/>
      <c r="I199" s="99"/>
      <c r="J199" s="99"/>
      <c r="K199" s="39"/>
    </row>
    <row r="200" spans="1:11" ht="15.75" x14ac:dyDescent="0.2">
      <c r="A200" s="56" t="s">
        <v>93</v>
      </c>
      <c r="B200" s="40" t="s">
        <v>93</v>
      </c>
      <c r="C200" s="127" t="s">
        <v>93</v>
      </c>
      <c r="D200" s="41" t="s">
        <v>93</v>
      </c>
      <c r="E200" s="42" t="s">
        <v>93</v>
      </c>
      <c r="F200" s="133" t="s">
        <v>93</v>
      </c>
      <c r="G200" s="44" t="s">
        <v>94</v>
      </c>
      <c r="H200" s="100" t="s">
        <v>93</v>
      </c>
      <c r="I200" s="100" t="s">
        <v>93</v>
      </c>
      <c r="J200" s="100" t="s">
        <v>93</v>
      </c>
      <c r="K200" s="50" t="s">
        <v>93</v>
      </c>
    </row>
    <row r="201" spans="1:11" x14ac:dyDescent="0.2">
      <c r="A201" s="38"/>
      <c r="B201" s="40"/>
      <c r="C201" s="127" t="s">
        <v>93</v>
      </c>
      <c r="D201" s="41" t="s">
        <v>93</v>
      </c>
      <c r="E201" s="42" t="s">
        <v>93</v>
      </c>
      <c r="F201" s="133" t="s">
        <v>93</v>
      </c>
      <c r="G201" s="44" t="s">
        <v>94</v>
      </c>
      <c r="H201" s="99"/>
      <c r="I201" s="99"/>
      <c r="J201" s="99"/>
      <c r="K201" s="39"/>
    </row>
    <row r="202" spans="1:11" x14ac:dyDescent="0.2">
      <c r="A202" s="29"/>
      <c r="B202" s="31"/>
      <c r="C202" s="126" t="s">
        <v>93</v>
      </c>
      <c r="D202" s="32" t="s">
        <v>93</v>
      </c>
      <c r="E202" s="33" t="s">
        <v>93</v>
      </c>
      <c r="F202" s="132" t="s">
        <v>93</v>
      </c>
      <c r="G202" s="35" t="s">
        <v>94</v>
      </c>
      <c r="H202" s="98"/>
      <c r="I202" s="98"/>
      <c r="J202" s="98"/>
      <c r="K202" s="30"/>
    </row>
    <row r="203" spans="1:11" x14ac:dyDescent="0.2">
      <c r="A203" s="38"/>
      <c r="B203" s="40"/>
      <c r="C203" s="127" t="s">
        <v>93</v>
      </c>
      <c r="D203" s="41" t="s">
        <v>93</v>
      </c>
      <c r="E203" s="42" t="s">
        <v>93</v>
      </c>
      <c r="F203" s="133" t="s">
        <v>93</v>
      </c>
      <c r="G203" s="44" t="s">
        <v>94</v>
      </c>
      <c r="H203" s="99"/>
      <c r="I203" s="99"/>
      <c r="J203" s="99"/>
      <c r="K203" s="39"/>
    </row>
    <row r="204" spans="1:11" ht="15.75" x14ac:dyDescent="0.2">
      <c r="A204" s="56" t="s">
        <v>93</v>
      </c>
      <c r="B204" s="40" t="s">
        <v>93</v>
      </c>
      <c r="C204" s="127" t="s">
        <v>93</v>
      </c>
      <c r="D204" s="41" t="s">
        <v>93</v>
      </c>
      <c r="E204" s="42" t="s">
        <v>93</v>
      </c>
      <c r="F204" s="133" t="s">
        <v>93</v>
      </c>
      <c r="G204" s="44" t="s">
        <v>94</v>
      </c>
      <c r="H204" s="100" t="s">
        <v>93</v>
      </c>
      <c r="I204" s="100" t="s">
        <v>93</v>
      </c>
      <c r="J204" s="100" t="s">
        <v>93</v>
      </c>
      <c r="K204" s="50" t="s">
        <v>93</v>
      </c>
    </row>
    <row r="205" spans="1:11" x14ac:dyDescent="0.2">
      <c r="A205" s="38"/>
      <c r="B205" s="40"/>
      <c r="C205" s="127" t="s">
        <v>93</v>
      </c>
      <c r="D205" s="41" t="s">
        <v>93</v>
      </c>
      <c r="E205" s="42" t="s">
        <v>93</v>
      </c>
      <c r="F205" s="133" t="s">
        <v>93</v>
      </c>
      <c r="G205" s="44" t="s">
        <v>94</v>
      </c>
      <c r="H205" s="99"/>
      <c r="I205" s="99"/>
      <c r="J205" s="99"/>
      <c r="K205" s="39"/>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201" priority="96" stopIfTrue="1"/>
  </conditionalFormatting>
  <conditionalFormatting sqref="A6:A125">
    <cfRule type="cellIs" dxfId="200" priority="93" operator="greaterThan">
      <formula>1000</formula>
    </cfRule>
    <cfRule type="cellIs" dxfId="199" priority="94" operator="greaterThan">
      <formula>"&gt;1000"</formula>
    </cfRule>
  </conditionalFormatting>
  <conditionalFormatting sqref="H8">
    <cfRule type="duplicateValues" dxfId="198" priority="92" stopIfTrue="1"/>
  </conditionalFormatting>
  <conditionalFormatting sqref="H8">
    <cfRule type="duplicateValues" dxfId="197" priority="91" stopIfTrue="1"/>
  </conditionalFormatting>
  <conditionalFormatting sqref="I8">
    <cfRule type="duplicateValues" dxfId="196" priority="90" stopIfTrue="1"/>
  </conditionalFormatting>
  <conditionalFormatting sqref="J8">
    <cfRule type="duplicateValues" dxfId="195" priority="89" stopIfTrue="1"/>
  </conditionalFormatting>
  <conditionalFormatting sqref="H124 H120 H116 H112 H108 H104 H100 H96 H92 H88 H84 H80 H76 H72 H68 H64 H60 H56 H52 H48 H44 H40 H36 H32 H28 H24 H20 H16 H12">
    <cfRule type="duplicateValues" dxfId="194" priority="88" stopIfTrue="1"/>
  </conditionalFormatting>
  <conditionalFormatting sqref="H12">
    <cfRule type="duplicateValues" dxfId="193" priority="87" stopIfTrue="1"/>
  </conditionalFormatting>
  <conditionalFormatting sqref="I124 I120 I116 I112 I108 I104 I100 I96 I92 I88 I84 I80 I76 I72 I68 I64 I60 I56 I52 I48 I44 I40 I36 I32 I28 I24 I20 I16 I12">
    <cfRule type="duplicateValues" dxfId="192" priority="86" stopIfTrue="1"/>
  </conditionalFormatting>
  <conditionalFormatting sqref="J124 J120 J116 J112 J108 J104 J100 J96 J92 J88 J84 J80 J76 J72 J68 J64 J60 J56 J52 J48 J44 J40 J36 J32 J28 J24 J20 J16 J12">
    <cfRule type="duplicateValues" dxfId="191" priority="85" stopIfTrue="1"/>
  </conditionalFormatting>
  <conditionalFormatting sqref="K6:K125">
    <cfRule type="duplicateValues" dxfId="190" priority="4972" stopIfTrue="1"/>
  </conditionalFormatting>
  <conditionalFormatting sqref="A126:A129">
    <cfRule type="cellIs" dxfId="189" priority="82" operator="greaterThan">
      <formula>1000</formula>
    </cfRule>
    <cfRule type="cellIs" dxfId="188" priority="83" operator="greaterThan">
      <formula>"&gt;1000"</formula>
    </cfRule>
  </conditionalFormatting>
  <conditionalFormatting sqref="H128">
    <cfRule type="duplicateValues" dxfId="187" priority="81" stopIfTrue="1"/>
  </conditionalFormatting>
  <conditionalFormatting sqref="I128">
    <cfRule type="duplicateValues" dxfId="186" priority="80" stopIfTrue="1"/>
  </conditionalFormatting>
  <conditionalFormatting sqref="J128">
    <cfRule type="duplicateValues" dxfId="185" priority="79" stopIfTrue="1"/>
  </conditionalFormatting>
  <conditionalFormatting sqref="K126:K129">
    <cfRule type="duplicateValues" dxfId="184" priority="84" stopIfTrue="1"/>
  </conditionalFormatting>
  <conditionalFormatting sqref="A130:A133">
    <cfRule type="cellIs" dxfId="183" priority="76" operator="greaterThan">
      <formula>1000</formula>
    </cfRule>
    <cfRule type="cellIs" dxfId="182" priority="77" operator="greaterThan">
      <formula>"&gt;1000"</formula>
    </cfRule>
  </conditionalFormatting>
  <conditionalFormatting sqref="H132">
    <cfRule type="duplicateValues" dxfId="181" priority="75" stopIfTrue="1"/>
  </conditionalFormatting>
  <conditionalFormatting sqref="I132">
    <cfRule type="duplicateValues" dxfId="180" priority="74" stopIfTrue="1"/>
  </conditionalFormatting>
  <conditionalFormatting sqref="J132">
    <cfRule type="duplicateValues" dxfId="179" priority="73" stopIfTrue="1"/>
  </conditionalFormatting>
  <conditionalFormatting sqref="K130:K133">
    <cfRule type="duplicateValues" dxfId="178" priority="78" stopIfTrue="1"/>
  </conditionalFormatting>
  <conditionalFormatting sqref="A134:A137">
    <cfRule type="cellIs" dxfId="177" priority="70" operator="greaterThan">
      <formula>1000</formula>
    </cfRule>
    <cfRule type="cellIs" dxfId="176" priority="71" operator="greaterThan">
      <formula>"&gt;1000"</formula>
    </cfRule>
  </conditionalFormatting>
  <conditionalFormatting sqref="H136">
    <cfRule type="duplicateValues" dxfId="175" priority="69" stopIfTrue="1"/>
  </conditionalFormatting>
  <conditionalFormatting sqref="I136">
    <cfRule type="duplicateValues" dxfId="174" priority="68" stopIfTrue="1"/>
  </conditionalFormatting>
  <conditionalFormatting sqref="J136">
    <cfRule type="duplicateValues" dxfId="173" priority="67" stopIfTrue="1"/>
  </conditionalFormatting>
  <conditionalFormatting sqref="K134:K137">
    <cfRule type="duplicateValues" dxfId="172" priority="72" stopIfTrue="1"/>
  </conditionalFormatting>
  <conditionalFormatting sqref="A138:A141">
    <cfRule type="cellIs" dxfId="171" priority="64" operator="greaterThan">
      <formula>1000</formula>
    </cfRule>
    <cfRule type="cellIs" dxfId="170" priority="65" operator="greaterThan">
      <formula>"&gt;1000"</formula>
    </cfRule>
  </conditionalFormatting>
  <conditionalFormatting sqref="H140">
    <cfRule type="duplicateValues" dxfId="169" priority="63" stopIfTrue="1"/>
  </conditionalFormatting>
  <conditionalFormatting sqref="I140">
    <cfRule type="duplicateValues" dxfId="168" priority="62" stopIfTrue="1"/>
  </conditionalFormatting>
  <conditionalFormatting sqref="J140">
    <cfRule type="duplicateValues" dxfId="167" priority="61" stopIfTrue="1"/>
  </conditionalFormatting>
  <conditionalFormatting sqref="K138:K141">
    <cfRule type="duplicateValues" dxfId="166" priority="66" stopIfTrue="1"/>
  </conditionalFormatting>
  <conditionalFormatting sqref="A142:A149">
    <cfRule type="cellIs" dxfId="165" priority="58" operator="greaterThan">
      <formula>1000</formula>
    </cfRule>
    <cfRule type="cellIs" dxfId="164" priority="59" operator="greaterThan">
      <formula>"&gt;1000"</formula>
    </cfRule>
  </conditionalFormatting>
  <conditionalFormatting sqref="H144 H148">
    <cfRule type="duplicateValues" dxfId="163" priority="57" stopIfTrue="1"/>
  </conditionalFormatting>
  <conditionalFormatting sqref="I144 I148">
    <cfRule type="duplicateValues" dxfId="162" priority="56" stopIfTrue="1"/>
  </conditionalFormatting>
  <conditionalFormatting sqref="J144 J148">
    <cfRule type="duplicateValues" dxfId="161" priority="55" stopIfTrue="1"/>
  </conditionalFormatting>
  <conditionalFormatting sqref="K142:K149">
    <cfRule type="duplicateValues" dxfId="160" priority="60" stopIfTrue="1"/>
  </conditionalFormatting>
  <conditionalFormatting sqref="A150:A153">
    <cfRule type="cellIs" dxfId="159" priority="52" operator="greaterThan">
      <formula>1000</formula>
    </cfRule>
    <cfRule type="cellIs" dxfId="158" priority="53" operator="greaterThan">
      <formula>"&gt;1000"</formula>
    </cfRule>
  </conditionalFormatting>
  <conditionalFormatting sqref="H152">
    <cfRule type="duplicateValues" dxfId="157" priority="51" stopIfTrue="1"/>
  </conditionalFormatting>
  <conditionalFormatting sqref="I152">
    <cfRule type="duplicateValues" dxfId="156" priority="50" stopIfTrue="1"/>
  </conditionalFormatting>
  <conditionalFormatting sqref="J152">
    <cfRule type="duplicateValues" dxfId="155" priority="49" stopIfTrue="1"/>
  </conditionalFormatting>
  <conditionalFormatting sqref="K150:K153">
    <cfRule type="duplicateValues" dxfId="154" priority="54" stopIfTrue="1"/>
  </conditionalFormatting>
  <conditionalFormatting sqref="A154:A161">
    <cfRule type="cellIs" dxfId="153" priority="46" operator="greaterThan">
      <formula>1000</formula>
    </cfRule>
    <cfRule type="cellIs" dxfId="152" priority="47" operator="greaterThan">
      <formula>"&gt;1000"</formula>
    </cfRule>
  </conditionalFormatting>
  <conditionalFormatting sqref="H156 H160">
    <cfRule type="duplicateValues" dxfId="151" priority="45" stopIfTrue="1"/>
  </conditionalFormatting>
  <conditionalFormatting sqref="I156 I160">
    <cfRule type="duplicateValues" dxfId="150" priority="44" stopIfTrue="1"/>
  </conditionalFormatting>
  <conditionalFormatting sqref="J156 J160">
    <cfRule type="duplicateValues" dxfId="149" priority="43" stopIfTrue="1"/>
  </conditionalFormatting>
  <conditionalFormatting sqref="K154:K161">
    <cfRule type="duplicateValues" dxfId="148" priority="48" stopIfTrue="1"/>
  </conditionalFormatting>
  <conditionalFormatting sqref="A162:A173">
    <cfRule type="cellIs" dxfId="147" priority="40" operator="greaterThan">
      <formula>1000</formula>
    </cfRule>
    <cfRule type="cellIs" dxfId="146" priority="41" operator="greaterThan">
      <formula>"&gt;1000"</formula>
    </cfRule>
  </conditionalFormatting>
  <conditionalFormatting sqref="H164 H168 H172">
    <cfRule type="duplicateValues" dxfId="145" priority="39" stopIfTrue="1"/>
  </conditionalFormatting>
  <conditionalFormatting sqref="I164 I168 I172">
    <cfRule type="duplicateValues" dxfId="144" priority="38" stopIfTrue="1"/>
  </conditionalFormatting>
  <conditionalFormatting sqref="J164 J168 J172">
    <cfRule type="duplicateValues" dxfId="143" priority="37" stopIfTrue="1"/>
  </conditionalFormatting>
  <conditionalFormatting sqref="K162:K173">
    <cfRule type="duplicateValues" dxfId="142" priority="42" stopIfTrue="1"/>
  </conditionalFormatting>
  <conditionalFormatting sqref="A174:A185">
    <cfRule type="cellIs" dxfId="141" priority="34" operator="greaterThan">
      <formula>1000</formula>
    </cfRule>
    <cfRule type="cellIs" dxfId="140" priority="35" operator="greaterThan">
      <formula>"&gt;1000"</formula>
    </cfRule>
  </conditionalFormatting>
  <conditionalFormatting sqref="H176 H180 H184">
    <cfRule type="duplicateValues" dxfId="139" priority="33" stopIfTrue="1"/>
  </conditionalFormatting>
  <conditionalFormatting sqref="I176 I180 I184">
    <cfRule type="duplicateValues" dxfId="138" priority="32" stopIfTrue="1"/>
  </conditionalFormatting>
  <conditionalFormatting sqref="J176 J180 J184">
    <cfRule type="duplicateValues" dxfId="137" priority="31" stopIfTrue="1"/>
  </conditionalFormatting>
  <conditionalFormatting sqref="K174:K185">
    <cfRule type="duplicateValues" dxfId="136" priority="36" stopIfTrue="1"/>
  </conditionalFormatting>
  <conditionalFormatting sqref="A186:A189">
    <cfRule type="cellIs" dxfId="135" priority="28" operator="greaterThan">
      <formula>1000</formula>
    </cfRule>
    <cfRule type="cellIs" dxfId="134" priority="29" operator="greaterThan">
      <formula>"&gt;1000"</formula>
    </cfRule>
  </conditionalFormatting>
  <conditionalFormatting sqref="H188">
    <cfRule type="duplicateValues" dxfId="133" priority="27" stopIfTrue="1"/>
  </conditionalFormatting>
  <conditionalFormatting sqref="I188">
    <cfRule type="duplicateValues" dxfId="132" priority="26" stopIfTrue="1"/>
  </conditionalFormatting>
  <conditionalFormatting sqref="J188">
    <cfRule type="duplicateValues" dxfId="131" priority="25" stopIfTrue="1"/>
  </conditionalFormatting>
  <conditionalFormatting sqref="K186:K189">
    <cfRule type="duplicateValues" dxfId="130" priority="30" stopIfTrue="1"/>
  </conditionalFormatting>
  <conditionalFormatting sqref="A190:A193">
    <cfRule type="cellIs" dxfId="129" priority="22" operator="greaterThan">
      <formula>1000</formula>
    </cfRule>
    <cfRule type="cellIs" dxfId="128" priority="23" operator="greaterThan">
      <formula>"&gt;1000"</formula>
    </cfRule>
  </conditionalFormatting>
  <conditionalFormatting sqref="H192">
    <cfRule type="duplicateValues" dxfId="127" priority="21" stopIfTrue="1"/>
  </conditionalFormatting>
  <conditionalFormatting sqref="I192">
    <cfRule type="duplicateValues" dxfId="126" priority="20" stopIfTrue="1"/>
  </conditionalFormatting>
  <conditionalFormatting sqref="J192">
    <cfRule type="duplicateValues" dxfId="125" priority="19" stopIfTrue="1"/>
  </conditionalFormatting>
  <conditionalFormatting sqref="K190:K193">
    <cfRule type="duplicateValues" dxfId="124" priority="24" stopIfTrue="1"/>
  </conditionalFormatting>
  <conditionalFormatting sqref="A194:A197">
    <cfRule type="cellIs" dxfId="123" priority="16" operator="greaterThan">
      <formula>1000</formula>
    </cfRule>
    <cfRule type="cellIs" dxfId="122" priority="17" operator="greaterThan">
      <formula>"&gt;1000"</formula>
    </cfRule>
  </conditionalFormatting>
  <conditionalFormatting sqref="H196">
    <cfRule type="duplicateValues" dxfId="121" priority="15" stopIfTrue="1"/>
  </conditionalFormatting>
  <conditionalFormatting sqref="I196">
    <cfRule type="duplicateValues" dxfId="120" priority="14" stopIfTrue="1"/>
  </conditionalFormatting>
  <conditionalFormatting sqref="J196">
    <cfRule type="duplicateValues" dxfId="119" priority="13" stopIfTrue="1"/>
  </conditionalFormatting>
  <conditionalFormatting sqref="K194:K197">
    <cfRule type="duplicateValues" dxfId="118" priority="18" stopIfTrue="1"/>
  </conditionalFormatting>
  <conditionalFormatting sqref="A198:A201">
    <cfRule type="cellIs" dxfId="117" priority="10" operator="greaterThan">
      <formula>1000</formula>
    </cfRule>
    <cfRule type="cellIs" dxfId="116" priority="11" operator="greaterThan">
      <formula>"&gt;1000"</formula>
    </cfRule>
  </conditionalFormatting>
  <conditionalFormatting sqref="H200">
    <cfRule type="duplicateValues" dxfId="115" priority="9" stopIfTrue="1"/>
  </conditionalFormatting>
  <conditionalFormatting sqref="I200">
    <cfRule type="duplicateValues" dxfId="114" priority="8" stopIfTrue="1"/>
  </conditionalFormatting>
  <conditionalFormatting sqref="J200">
    <cfRule type="duplicateValues" dxfId="113" priority="7" stopIfTrue="1"/>
  </conditionalFormatting>
  <conditionalFormatting sqref="K198:K201">
    <cfRule type="duplicateValues" dxfId="112" priority="12" stopIfTrue="1"/>
  </conditionalFormatting>
  <conditionalFormatting sqref="A202:A205">
    <cfRule type="cellIs" dxfId="111" priority="4" operator="greaterThan">
      <formula>1000</formula>
    </cfRule>
    <cfRule type="cellIs" dxfId="110" priority="5" operator="greaterThan">
      <formula>"&gt;1000"</formula>
    </cfRule>
  </conditionalFormatting>
  <conditionalFormatting sqref="H204">
    <cfRule type="duplicateValues" dxfId="109" priority="3" stopIfTrue="1"/>
  </conditionalFormatting>
  <conditionalFormatting sqref="I204">
    <cfRule type="duplicateValues" dxfId="108" priority="2" stopIfTrue="1"/>
  </conditionalFormatting>
  <conditionalFormatting sqref="J204">
    <cfRule type="duplicateValues" dxfId="107" priority="1" stopIfTrue="1"/>
  </conditionalFormatting>
  <conditionalFormatting sqref="K202:K205">
    <cfRule type="duplicateValues" dxfId="106" priority="6" stopIfTrue="1"/>
  </conditionalFormatting>
  <printOptions horizontalCentered="1"/>
  <pageMargins left="0.51" right="0.12" top="0.62992125984251968" bottom="0.39370078740157483" header="0.39370078740157483" footer="0.23622047244094491"/>
  <pageSetup paperSize="9" scale="74" orientation="portrait" horizontalDpi="300" verticalDpi="300" r:id="rId1"/>
  <headerFooter alignWithMargins="0">
    <oddFooter>&amp;C&amp;P</oddFooter>
  </headerFooter>
  <rowBreaks count="3" manualBreakCount="3">
    <brk id="45" max="10" man="1"/>
    <brk id="73" max="10" man="1"/>
    <brk id="105"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00FFFF"/>
    <pageSetUpPr fitToPage="1"/>
  </sheetPr>
  <dimension ref="A1:K205"/>
  <sheetViews>
    <sheetView view="pageBreakPreview" zoomScale="110" zoomScaleSheetLayoutView="110" workbookViewId="0">
      <selection activeCell="D11" sqref="D11"/>
    </sheetView>
  </sheetViews>
  <sheetFormatPr defaultRowHeight="12.75" x14ac:dyDescent="0.2"/>
  <cols>
    <col min="1" max="1" width="7.42578125" style="46" customWidth="1"/>
    <col min="2" max="2" width="30.7109375" style="45" customWidth="1"/>
    <col min="3" max="3" width="9.85546875" style="45" customWidth="1"/>
    <col min="4" max="4" width="26.5703125" style="45" customWidth="1"/>
    <col min="5" max="5" width="7" style="45" hidden="1" customWidth="1"/>
    <col min="6" max="6" width="8.28515625" style="113" customWidth="1"/>
    <col min="7" max="7" width="8.28515625" style="45" customWidth="1"/>
    <col min="8" max="10" width="6.42578125" style="45" customWidth="1"/>
    <col min="11" max="11" width="8.28515625" style="46" customWidth="1"/>
    <col min="12" max="16384" width="9.140625" style="45"/>
  </cols>
  <sheetData>
    <row r="1" spans="1:11" s="36" customFormat="1" ht="30" customHeight="1" x14ac:dyDescent="0.2">
      <c r="A1" s="197" t="str">
        <f>KAPAK!A2</f>
        <v>Türkiye Atletizm Federasyonu</v>
      </c>
      <c r="B1" s="197"/>
      <c r="C1" s="197"/>
      <c r="D1" s="197"/>
      <c r="E1" s="197"/>
      <c r="F1" s="197"/>
      <c r="G1" s="197"/>
      <c r="H1" s="197"/>
      <c r="I1" s="197"/>
      <c r="J1" s="197"/>
      <c r="K1" s="197"/>
    </row>
    <row r="2" spans="1:11" s="36" customFormat="1" ht="15.75" x14ac:dyDescent="0.2">
      <c r="A2" s="198" t="str">
        <f>KAPAK!B26</f>
        <v>ATLETİZM GELİŞTİRME GRUP YARIŞMALARI</v>
      </c>
      <c r="B2" s="198"/>
      <c r="C2" s="198"/>
      <c r="D2" s="198"/>
      <c r="E2" s="198"/>
      <c r="F2" s="198"/>
      <c r="G2" s="198"/>
      <c r="H2" s="198"/>
      <c r="I2" s="198"/>
      <c r="J2" s="198"/>
      <c r="K2" s="198"/>
    </row>
    <row r="3" spans="1:11" s="36" customFormat="1" ht="14.25" customHeight="1" x14ac:dyDescent="0.2">
      <c r="A3" s="101"/>
      <c r="B3" s="101"/>
      <c r="C3" s="199" t="str">
        <f>KAPAK!B29</f>
        <v>Kayseri</v>
      </c>
      <c r="D3" s="199"/>
      <c r="E3" s="101"/>
      <c r="F3" s="114"/>
      <c r="G3" s="101"/>
      <c r="H3" s="101"/>
      <c r="I3" s="101"/>
      <c r="J3" s="101"/>
      <c r="K3" s="101"/>
    </row>
    <row r="4" spans="1:11" s="36" customFormat="1" ht="16.5" customHeight="1" x14ac:dyDescent="0.2">
      <c r="A4" s="52" t="str">
        <f>KAPAK!B28</f>
        <v>YILDIZ ERKEKLER (2001 /2002)</v>
      </c>
      <c r="B4" s="52"/>
      <c r="C4" s="200">
        <f>KAPAK!B27</f>
        <v>1500</v>
      </c>
      <c r="D4" s="200"/>
      <c r="E4" s="53"/>
      <c r="F4" s="193" t="str">
        <f>KAPAK!B30</f>
        <v>20.1204.2015  00:00:00</v>
      </c>
      <c r="G4" s="193"/>
      <c r="H4" s="193"/>
      <c r="I4" s="193"/>
      <c r="J4" s="193"/>
      <c r="K4" s="193"/>
    </row>
    <row r="5" spans="1:11" s="26" customFormat="1" ht="43.5" customHeight="1" x14ac:dyDescent="0.2">
      <c r="A5" s="135" t="s">
        <v>5</v>
      </c>
      <c r="B5" s="136" t="s">
        <v>24</v>
      </c>
      <c r="C5" s="148" t="s">
        <v>1</v>
      </c>
      <c r="D5" s="136" t="s">
        <v>3</v>
      </c>
      <c r="E5" s="136" t="s">
        <v>8</v>
      </c>
      <c r="F5" s="149" t="s">
        <v>7</v>
      </c>
      <c r="G5" s="150" t="s">
        <v>15</v>
      </c>
      <c r="H5" s="152" t="s">
        <v>26</v>
      </c>
      <c r="I5" s="152" t="s">
        <v>27</v>
      </c>
      <c r="J5" s="152" t="s">
        <v>28</v>
      </c>
      <c r="K5" s="136" t="s">
        <v>29</v>
      </c>
    </row>
    <row r="6" spans="1:11" s="36" customFormat="1" ht="12.75" customHeight="1" x14ac:dyDescent="0.2">
      <c r="A6" s="29"/>
      <c r="B6" s="31"/>
      <c r="C6" s="126">
        <f>IF(A8="","",INDEX('TAKIM KAYIT'!$D$6:$D$1250,MATCH(C8,'TAKIM KAYIT'!$D$6:$D$1250,0)-2))</f>
        <v>330</v>
      </c>
      <c r="D6" s="32" t="str">
        <f>IF(ISERROR(VLOOKUP($C6,'START LİSTE'!$B$6:$F$1025,2,0)),"",VLOOKUP($C6,'START LİSTE'!$B$6:$F$1025,2,0))</f>
        <v>MUTTALİP URAL</v>
      </c>
      <c r="E6" s="33" t="str">
        <f>IF(ISERROR(VLOOKUP($C6,'START LİSTE'!$B$6:$F$1025,4,0)),"",VLOOKUP($C6,'START LİSTE'!$B$6:$F$1025,4,0))</f>
        <v>T</v>
      </c>
      <c r="F6" s="132" t="str">
        <f>IF(ISERROR(VLOOKUP($C6,'FERDİ SONUÇ'!$B$6:$H$1069,6,0)),"",VLOOKUP($C6,'FERDİ SONUÇ'!$B$6:$H$1069,6,0))</f>
        <v xml:space="preserve"> </v>
      </c>
      <c r="G6" s="54">
        <f>IF(OR(E6="",F6="DQ", F6="DNF", F6="DNS", F6=""),"-",VLOOKUP(C6,'FERDİ SONUÇ'!$B$6:$H$1069,7,0))</f>
        <v>18</v>
      </c>
      <c r="H6" s="98"/>
      <c r="I6" s="98"/>
      <c r="J6" s="98"/>
      <c r="K6" s="30"/>
    </row>
    <row r="7" spans="1:11" s="36" customFormat="1" ht="12.75" customHeight="1" x14ac:dyDescent="0.2">
      <c r="A7" s="38"/>
      <c r="B7" s="40"/>
      <c r="C7" s="127">
        <f>IF(A8="","",INDEX('TAKIM KAYIT'!$D$6:$D$1250,MATCH(C8,'TAKIM KAYIT'!$D$6:$D$1250,0)-1))</f>
        <v>331</v>
      </c>
      <c r="D7" s="41" t="str">
        <f>IF(ISERROR(VLOOKUP($C7,'START LİSTE'!$B$6:$F$1025,2,0)),"",VLOOKUP($C7,'START LİSTE'!$B$6:$F$1025,2,0))</f>
        <v>CENGİZ ORHAN</v>
      </c>
      <c r="E7" s="42" t="str">
        <f>IF(ISERROR(VLOOKUP($C7,'START LİSTE'!$B$6:$F$1025,4,0)),"",VLOOKUP($C7,'START LİSTE'!$B$6:$F$1025,4,0))</f>
        <v>T</v>
      </c>
      <c r="F7" s="133" t="str">
        <f>IF(ISERROR(VLOOKUP($C7,'FERDİ SONUÇ'!$B$6:$H$1069,6,0)),"",VLOOKUP($C7,'FERDİ SONUÇ'!$B$6:$H$1069,6,0))</f>
        <v xml:space="preserve"> </v>
      </c>
      <c r="G7" s="55">
        <f>IF(OR(E7="",F7="DQ", F7="DNF", F7="DNS", F7=""),"-",VLOOKUP(C7,'FERDİ SONUÇ'!$B$6:$H$1069,7,0))</f>
        <v>19</v>
      </c>
      <c r="H7" s="99"/>
      <c r="I7" s="99"/>
      <c r="J7" s="99"/>
      <c r="K7" s="39"/>
    </row>
    <row r="8" spans="1:11" s="36" customFormat="1" ht="12.75" customHeight="1" x14ac:dyDescent="0.2">
      <c r="A8" s="56">
        <f>IF(ISERROR(SMALL('TAKIM KAYIT'!$A$6:$A$1250,1)),"",SMALL('TAKIM KAYIT'!$A$6:$A$1250,1))</f>
        <v>1</v>
      </c>
      <c r="B8" s="40" t="str">
        <f>IF(A8="","",VLOOKUP(A8,'TAKIM KAYIT'!$A$6:$O$1250,3,0))</f>
        <v>MERSİN</v>
      </c>
      <c r="C8" s="127">
        <f>IF(A8="","",VLOOKUP(A8,'TAKIM KAYIT'!$A$6:$O$1250,4,FALSE))</f>
        <v>332</v>
      </c>
      <c r="D8" s="41" t="str">
        <f>IF(ISERROR(VLOOKUP($C8,'START LİSTE'!$B$6:$F$1025,2,0)),"",VLOOKUP($C8,'START LİSTE'!$B$6:$F$1025,2,0))</f>
        <v>KEREM BELTEKİN</v>
      </c>
      <c r="E8" s="42" t="str">
        <f>IF(ISERROR(VLOOKUP($C8,'START LİSTE'!$B$6:$F$1025,4,0)),"",VLOOKUP($C8,'START LİSTE'!$B$6:$F$1025,4,0))</f>
        <v>T</v>
      </c>
      <c r="F8" s="133" t="str">
        <f>IF(ISERROR(VLOOKUP($C8,'FERDİ SONUÇ'!$B$6:$H$1069,6,0)),"",VLOOKUP($C8,'FERDİ SONUÇ'!$B$6:$H$1069,6,0))</f>
        <v xml:space="preserve"> </v>
      </c>
      <c r="G8" s="55">
        <f>IF(OR(E8="",F8="DQ", F8="DNF", F8="DNS", F8=""),"-",VLOOKUP(C8,'FERDİ SONUÇ'!$B$6:$H$1069,7,0))</f>
        <v>26</v>
      </c>
      <c r="H8" s="50">
        <f>IF(A8="","",VLOOKUP(A8,'TAKIM KAYIT'!$A$6:$P$1250,11,0))</f>
        <v>0</v>
      </c>
      <c r="I8" s="50">
        <f>IF(A8="","",VLOOKUP(A8,'TAKIM KAYIT'!$A$6:$P$1250,12,0))</f>
        <v>0</v>
      </c>
      <c r="J8" s="100">
        <f>IF(A8="","",VLOOKUP(A8,'TAKIM KAYIT'!$A$6:$P$1250,13,0))</f>
        <v>0</v>
      </c>
      <c r="K8" s="50">
        <f>IF(A8="","",VLOOKUP(A8,'TAKIM KAYIT'!$A$6:$P$1250,15,0))</f>
        <v>0</v>
      </c>
    </row>
    <row r="9" spans="1:11" s="36" customFormat="1" ht="12.75" customHeight="1" x14ac:dyDescent="0.2">
      <c r="A9" s="38"/>
      <c r="B9" s="40"/>
      <c r="C9" s="127">
        <f>IF(A8="","",INDEX('TAKIM KAYIT'!$D$6:$D$1250,MATCH(C8,'TAKIM KAYIT'!$D$6:$D$1250,0)+1))</f>
        <v>333</v>
      </c>
      <c r="D9" s="41" t="str">
        <f>IF(ISERROR(VLOOKUP($C9,'START LİSTE'!$B$6:$F$1025,2,0)),"",VLOOKUP($C9,'START LİSTE'!$B$6:$F$1025,2,0))</f>
        <v>HASAN KARAKILIÇ</v>
      </c>
      <c r="E9" s="42" t="str">
        <f>IF(ISERROR(VLOOKUP($C9,'START LİSTE'!$B$6:$F$1025,4,0)),"",VLOOKUP($C9,'START LİSTE'!$B$6:$F$1025,4,0))</f>
        <v>T</v>
      </c>
      <c r="F9" s="133" t="str">
        <f>IF(ISERROR(VLOOKUP($C9,'FERDİ SONUÇ'!$B$6:$H$1069,6,0)),"",VLOOKUP($C9,'FERDİ SONUÇ'!$B$6:$H$1069,6,0))</f>
        <v/>
      </c>
      <c r="G9" s="55" t="str">
        <f>IF(OR(E9="",F9="DQ", F9="DNF", F9="DNS", F9=""),"-",VLOOKUP(C9,'FERDİ SONUÇ'!$B$6:$H$1069,7,0))</f>
        <v>-</v>
      </c>
      <c r="H9" s="99"/>
      <c r="I9" s="99"/>
      <c r="J9" s="99"/>
      <c r="K9" s="39"/>
    </row>
    <row r="10" spans="1:11" ht="12.75" customHeight="1" x14ac:dyDescent="0.2">
      <c r="A10" s="29"/>
      <c r="B10" s="31"/>
      <c r="C10" s="126">
        <f>IF(A12="","",INDEX('TAKIM KAYIT'!$D$6:$D$1250,MATCH(C12,'TAKIM KAYIT'!$D$6:$D$1250,0)-2))</f>
        <v>380</v>
      </c>
      <c r="D10" s="32" t="str">
        <f>IF(ISERROR(VLOOKUP($C10,'START LİSTE'!$B$6:$F$1025,2,0)),"",VLOOKUP($C10,'START LİSTE'!$B$6:$F$1025,2,0))</f>
        <v>YUSUF AKÇAMUZ</v>
      </c>
      <c r="E10" s="33" t="str">
        <f>IF(ISERROR(VLOOKUP($C10,'START LİSTE'!$B$6:$F$1025,4,0)),"",VLOOKUP($C10,'START LİSTE'!$B$6:$F$1025,4,0))</f>
        <v>T</v>
      </c>
      <c r="F10" s="132" t="str">
        <f>IF(ISERROR(VLOOKUP($C10,'FERDİ SONUÇ'!$B$6:$H$1069,6,0)),"",VLOOKUP($C10,'FERDİ SONUÇ'!$B$6:$H$1069,6,0))</f>
        <v xml:space="preserve"> </v>
      </c>
      <c r="G10" s="54">
        <f>IF(OR(E10="",F10="DQ", F10="DNF", F10="DNS", F10=""),"-",VLOOKUP(C10,'FERDİ SONUÇ'!$B$6:$H$1069,7,0))</f>
        <v>17</v>
      </c>
      <c r="H10" s="98"/>
      <c r="I10" s="98"/>
      <c r="J10" s="98"/>
      <c r="K10" s="30"/>
    </row>
    <row r="11" spans="1:11" ht="12.75" customHeight="1" x14ac:dyDescent="0.2">
      <c r="A11" s="38"/>
      <c r="B11" s="40"/>
      <c r="C11" s="127">
        <f>IF(A12="","",INDEX('TAKIM KAYIT'!$D$6:$D$1250,MATCH(C12,'TAKIM KAYIT'!$D$6:$D$1250,0)-1))</f>
        <v>381</v>
      </c>
      <c r="D11" s="41" t="str">
        <f>IF(ISERROR(VLOOKUP($C11,'START LİSTE'!$B$6:$F$1025,2,0)),"",VLOOKUP($C11,'START LİSTE'!$B$6:$F$1025,2,0))</f>
        <v>İBRAHİM SADE</v>
      </c>
      <c r="E11" s="42" t="str">
        <f>IF(ISERROR(VLOOKUP($C11,'START LİSTE'!$B$6:$F$1025,4,0)),"",VLOOKUP($C11,'START LİSTE'!$B$6:$F$1025,4,0))</f>
        <v>T</v>
      </c>
      <c r="F11" s="133" t="str">
        <f>IF(ISERROR(VLOOKUP($C11,'FERDİ SONUÇ'!$B$6:$H$1069,6,0)),"",VLOOKUP($C11,'FERDİ SONUÇ'!$B$6:$H$1069,6,0))</f>
        <v xml:space="preserve"> </v>
      </c>
      <c r="G11" s="55">
        <f>IF(OR(E11="",F11="DQ", F11="DNF", F11="DNS", F11=""),"-",VLOOKUP(C11,'FERDİ SONUÇ'!$B$6:$H$1069,7,0))</f>
        <v>24</v>
      </c>
      <c r="H11" s="99"/>
      <c r="I11" s="99"/>
      <c r="J11" s="99"/>
      <c r="K11" s="39"/>
    </row>
    <row r="12" spans="1:11" ht="12.75" customHeight="1" x14ac:dyDescent="0.2">
      <c r="A12" s="117">
        <f>IF(ISERROR(SMALL('TAKIM KAYIT'!$A$6:$A$1250,1)),"",SMALL('TAKIM KAYIT'!$A$6:$A$1250,2))</f>
        <v>2</v>
      </c>
      <c r="B12" s="40" t="str">
        <f>IF(A12="","",VLOOKUP(A12,'TAKIM KAYIT'!$A$6:$O$1250,3,0))</f>
        <v>KAYSERİ</v>
      </c>
      <c r="C12" s="127">
        <f>IF(A12="","",VLOOKUP(A12,'TAKIM KAYIT'!$A$6:$O$1250,4,FALSE))</f>
        <v>382</v>
      </c>
      <c r="D12" s="41" t="str">
        <f>IF(ISERROR(VLOOKUP($C12,'START LİSTE'!$B$6:$F$1025,2,0)),"",VLOOKUP($C12,'START LİSTE'!$B$6:$F$1025,2,0))</f>
        <v>DOĞAN ÖZKAN</v>
      </c>
      <c r="E12" s="42" t="str">
        <f>IF(ISERROR(VLOOKUP($C12,'START LİSTE'!$B$6:$F$1025,4,0)),"",VLOOKUP($C12,'START LİSTE'!$B$6:$F$1025,4,0))</f>
        <v>T</v>
      </c>
      <c r="F12" s="133" t="str">
        <f>IF(ISERROR(VLOOKUP($C12,'FERDİ SONUÇ'!$B$6:$H$1069,6,0)),"",VLOOKUP($C12,'FERDİ SONUÇ'!$B$6:$H$1069,6,0))</f>
        <v xml:space="preserve"> </v>
      </c>
      <c r="G12" s="55">
        <f>IF(OR(E12="",F12="DQ", F12="DNF", F12="DNS", F12=""),"-",VLOOKUP(C12,'FERDİ SONUÇ'!$B$6:$H$1069,7,0))</f>
        <v>30</v>
      </c>
      <c r="H12" s="50">
        <f>IF(A12="","",VLOOKUP(A12,'TAKIM KAYIT'!$A$6:$P$1250,11,0))</f>
        <v>0</v>
      </c>
      <c r="I12" s="50">
        <f>IF(A12="","",VLOOKUP(A12,'TAKIM KAYIT'!$A$6:$P$1250,12,0))</f>
        <v>0</v>
      </c>
      <c r="J12" s="50">
        <f>IF(A12="","",VLOOKUP(A12,'TAKIM KAYIT'!$A$6:$P$1250,13,0))</f>
        <v>0</v>
      </c>
      <c r="K12" s="50">
        <f>IF(A12="","",VLOOKUP(A12,'TAKIM KAYIT'!$A$6:$P$1250,15,0))</f>
        <v>0</v>
      </c>
    </row>
    <row r="13" spans="1:11" ht="12.75" customHeight="1" x14ac:dyDescent="0.2">
      <c r="A13" s="38"/>
      <c r="B13" s="40"/>
      <c r="C13" s="127">
        <f>IF(A12="","",INDEX('TAKIM KAYIT'!$D$6:$D$1250,MATCH(C12,'TAKIM KAYIT'!$D$6:$D$1250,0)+1))</f>
        <v>383</v>
      </c>
      <c r="D13" s="41" t="str">
        <f>IF(ISERROR(VLOOKUP($C13,'START LİSTE'!$B$6:$F$1025,2,0)),"",VLOOKUP($C13,'START LİSTE'!$B$6:$F$1025,2,0))</f>
        <v>SÜREYYA KOCAOĞLU</v>
      </c>
      <c r="E13" s="42" t="str">
        <f>IF(ISERROR(VLOOKUP($C13,'START LİSTE'!$B$6:$F$1025,4,0)),"",VLOOKUP($C13,'START LİSTE'!$B$6:$F$1025,4,0))</f>
        <v>T</v>
      </c>
      <c r="F13" s="133" t="str">
        <f>IF(ISERROR(VLOOKUP($C13,'FERDİ SONUÇ'!$B$6:$H$1069,6,0)),"",VLOOKUP($C13,'FERDİ SONUÇ'!$B$6:$H$1069,6,0))</f>
        <v xml:space="preserve"> </v>
      </c>
      <c r="G13" s="55">
        <f>IF(OR(E13="",F13="DQ", F13="DNF", F13="DNS", F13=""),"-",VLOOKUP(C13,'FERDİ SONUÇ'!$B$6:$H$1069,7,0))</f>
        <v>25</v>
      </c>
      <c r="H13" s="99"/>
      <c r="I13" s="99"/>
      <c r="J13" s="99"/>
      <c r="K13" s="39"/>
    </row>
    <row r="14" spans="1:11" ht="12.75" customHeight="1" x14ac:dyDescent="0.2">
      <c r="A14" s="29"/>
      <c r="B14" s="31"/>
      <c r="C14" s="126">
        <f>IF(A16="","",INDEX('TAKIM KAYIT'!$D$6:$D$1250,MATCH(C16,'TAKIM KAYIT'!$D$6:$D$1250,0)-2))</f>
        <v>270</v>
      </c>
      <c r="D14" s="32" t="str">
        <f>IF(ISERROR(VLOOKUP($C14,'START LİSTE'!$B$6:$F$1025,2,0)),"",VLOOKUP($C14,'START LİSTE'!$B$6:$F$1025,2,0))</f>
        <v>HAMMAYOON NOUR MAMED</v>
      </c>
      <c r="E14" s="33" t="str">
        <f>IF(ISERROR(VLOOKUP($C14,'START LİSTE'!$B$6:$F$1025,4,0)),"",VLOOKUP($C14,'START LİSTE'!$B$6:$F$1025,4,0))</f>
        <v>T</v>
      </c>
      <c r="F14" s="132">
        <f>IF(ISERROR(VLOOKUP($C14,'FERDİ SONUÇ'!$B$6:$H$1069,6,0)),"",VLOOKUP($C14,'FERDİ SONUÇ'!$B$6:$H$1069,6,0))</f>
        <v>727</v>
      </c>
      <c r="G14" s="54">
        <f>IF(OR(E14="",F14="DQ", F14="DNF", F14="DNS", F14=""),"-",VLOOKUP(C14,'FERDİ SONUÇ'!$B$6:$H$1069,7,0))</f>
        <v>1</v>
      </c>
      <c r="H14" s="98"/>
      <c r="I14" s="98"/>
      <c r="J14" s="98"/>
      <c r="K14" s="30"/>
    </row>
    <row r="15" spans="1:11" ht="12.75" customHeight="1" x14ac:dyDescent="0.2">
      <c r="A15" s="38"/>
      <c r="B15" s="40"/>
      <c r="C15" s="127">
        <f>IF(A16="","",INDEX('TAKIM KAYIT'!$D$6:$D$1250,MATCH(C16,'TAKIM KAYIT'!$D$6:$D$1250,0)-1))</f>
        <v>271</v>
      </c>
      <c r="D15" s="41" t="str">
        <f>IF(ISERROR(VLOOKUP($C15,'START LİSTE'!$B$6:$F$1025,2,0)),"",VLOOKUP($C15,'START LİSTE'!$B$6:$F$1025,2,0))</f>
        <v>MUSTAFA BAKIR</v>
      </c>
      <c r="E15" s="42" t="str">
        <f>IF(ISERROR(VLOOKUP($C15,'START LİSTE'!$B$6:$F$1025,4,0)),"",VLOOKUP($C15,'START LİSTE'!$B$6:$F$1025,4,0))</f>
        <v>T</v>
      </c>
      <c r="F15" s="133">
        <f>IF(ISERROR(VLOOKUP($C15,'FERDİ SONUÇ'!$B$6:$H$1069,6,0)),"",VLOOKUP($C15,'FERDİ SONUÇ'!$B$6:$H$1069,6,0))</f>
        <v>740</v>
      </c>
      <c r="G15" s="55">
        <f>IF(OR(E15="",F15="DQ", F15="DNF", F15="DNS", F15=""),"-",VLOOKUP(C15,'FERDİ SONUÇ'!$B$6:$H$1069,7,0))</f>
        <v>3</v>
      </c>
      <c r="H15" s="99"/>
      <c r="I15" s="99"/>
      <c r="J15" s="99"/>
      <c r="K15" s="39"/>
    </row>
    <row r="16" spans="1:11" ht="12.75" customHeight="1" x14ac:dyDescent="0.2">
      <c r="A16" s="56">
        <f>IF(ISERROR(SMALL('TAKIM KAYIT'!$A$6:$A$1250,1)),"",SMALL('TAKIM KAYIT'!$A$6:$A$1250,3))</f>
        <v>3</v>
      </c>
      <c r="B16" s="40" t="str">
        <f>IF(A16="","",VLOOKUP(A16,'TAKIM KAYIT'!$A$6:$O$1250,3,0))</f>
        <v>GAZİANTEP</v>
      </c>
      <c r="C16" s="127">
        <f>IF(A16="","",VLOOKUP(A16,'TAKIM KAYIT'!$A$6:$O$1250,4,FALSE))</f>
        <v>272</v>
      </c>
      <c r="D16" s="41" t="str">
        <f>IF(ISERROR(VLOOKUP($C16,'START LİSTE'!$B$6:$F$1025,2,0)),"",VLOOKUP($C16,'START LİSTE'!$B$6:$F$1025,2,0))</f>
        <v>SONER ÖĞÜT</v>
      </c>
      <c r="E16" s="42" t="str">
        <f>IF(ISERROR(VLOOKUP($C16,'START LİSTE'!$B$6:$F$1025,4,0)),"",VLOOKUP($C16,'START LİSTE'!$B$6:$F$1025,4,0))</f>
        <v>T</v>
      </c>
      <c r="F16" s="133">
        <f>IF(ISERROR(VLOOKUP($C16,'FERDİ SONUÇ'!$B$6:$H$1069,6,0)),"",VLOOKUP($C16,'FERDİ SONUÇ'!$B$6:$H$1069,6,0))</f>
        <v>734</v>
      </c>
      <c r="G16" s="55">
        <f>IF(OR(E16="",F16="DQ", F16="DNF", F16="DNS", F16=""),"-",VLOOKUP(C16,'FERDİ SONUÇ'!$B$6:$H$1069,7,0))</f>
        <v>2</v>
      </c>
      <c r="H16" s="50">
        <f>IF(A16="","",VLOOKUP(A16,'TAKIM KAYIT'!$A$6:$P$1250,11,0))</f>
        <v>0</v>
      </c>
      <c r="I16" s="50">
        <f>IF(A16="","",VLOOKUP(A16,'TAKIM KAYIT'!$A$6:$P$1250,12,0))</f>
        <v>0</v>
      </c>
      <c r="J16" s="50">
        <f>IF(A16="","",VLOOKUP(A16,'TAKIM KAYIT'!$A$6:$P$1250,13,0))</f>
        <v>0</v>
      </c>
      <c r="K16" s="50">
        <f>IF(A16="","",VLOOKUP(A16,'TAKIM KAYIT'!$A$6:$P$1250,15,0))</f>
        <v>0</v>
      </c>
    </row>
    <row r="17" spans="1:11" ht="12.75" customHeight="1" x14ac:dyDescent="0.2">
      <c r="A17" s="38"/>
      <c r="B17" s="40"/>
      <c r="C17" s="127">
        <f>IF(A16="","",INDEX('TAKIM KAYIT'!$D$6:$D$1250,MATCH(C16,'TAKIM KAYIT'!$D$6:$D$1250,0)+1))</f>
        <v>273</v>
      </c>
      <c r="D17" s="41" t="str">
        <f>IF(ISERROR(VLOOKUP($C17,'START LİSTE'!$B$6:$F$1025,2,0)),"",VLOOKUP($C17,'START LİSTE'!$B$6:$F$1025,2,0))</f>
        <v>SALİH YILMAZ</v>
      </c>
      <c r="E17" s="42" t="str">
        <f>IF(ISERROR(VLOOKUP($C17,'START LİSTE'!$B$6:$F$1025,4,0)),"",VLOOKUP($C17,'START LİSTE'!$B$6:$F$1025,4,0))</f>
        <v>T</v>
      </c>
      <c r="F17" s="133">
        <f>IF(ISERROR(VLOOKUP($C17,'FERDİ SONUÇ'!$B$6:$H$1069,6,0)),"",VLOOKUP($C17,'FERDİ SONUÇ'!$B$6:$H$1069,6,0))</f>
        <v>753</v>
      </c>
      <c r="G17" s="55">
        <f>IF(OR(E17="",F17="DQ", F17="DNF", F17="DNS", F17=""),"-",VLOOKUP(C17,'FERDİ SONUÇ'!$B$6:$H$1069,7,0))</f>
        <v>5</v>
      </c>
      <c r="H17" s="99"/>
      <c r="I17" s="99"/>
      <c r="J17" s="99"/>
      <c r="K17" s="39"/>
    </row>
    <row r="18" spans="1:11" ht="12.75" customHeight="1" x14ac:dyDescent="0.2">
      <c r="A18" s="29"/>
      <c r="B18" s="31"/>
      <c r="C18" s="126">
        <f>IF(A20="","",INDEX('TAKIM KAYIT'!$D$6:$D$1250,MATCH(C20,'TAKIM KAYIT'!$D$6:$D$1250,0)-2))</f>
        <v>585</v>
      </c>
      <c r="D18" s="32" t="str">
        <f>IF(ISERROR(VLOOKUP($C18,'START LİSTE'!$B$6:$F$1025,2,0)),"",VLOOKUP($C18,'START LİSTE'!$B$6:$F$1025,2,0))</f>
        <v>FIRAT DURSUN</v>
      </c>
      <c r="E18" s="33" t="str">
        <f>IF(ISERROR(VLOOKUP($C18,'START LİSTE'!$B$6:$F$1025,4,0)),"",VLOOKUP($C18,'START LİSTE'!$B$6:$F$1025,4,0))</f>
        <v>T</v>
      </c>
      <c r="F18" s="132" t="str">
        <f>IF(ISERROR(VLOOKUP($C18,'FERDİ SONUÇ'!$B$6:$H$1069,6,0)),"",VLOOKUP($C18,'FERDİ SONUÇ'!$B$6:$H$1069,6,0))</f>
        <v xml:space="preserve"> </v>
      </c>
      <c r="G18" s="35">
        <f>IF(OR(E18="",F18="DQ", F18="DNF", F18="DNS", F18=""),"-",VLOOKUP(C18,'FERDİ SONUÇ'!$B$6:$H$1069,7,0))</f>
        <v>20</v>
      </c>
      <c r="H18" s="95"/>
      <c r="I18" s="95"/>
      <c r="J18" s="95"/>
      <c r="K18" s="30"/>
    </row>
    <row r="19" spans="1:11" ht="12.75" customHeight="1" x14ac:dyDescent="0.2">
      <c r="A19" s="38"/>
      <c r="B19" s="40"/>
      <c r="C19" s="127">
        <f>IF(A20="","",INDEX('TAKIM KAYIT'!$D$6:$D$1250,MATCH(C20,'TAKIM KAYIT'!$D$6:$D$1250,0)-1))</f>
        <v>586</v>
      </c>
      <c r="D19" s="41" t="str">
        <f>IF(ISERROR(VLOOKUP($C19,'START LİSTE'!$B$6:$F$1025,2,0)),"",VLOOKUP($C19,'START LİSTE'!$B$6:$F$1025,2,0))</f>
        <v>MEHMET CAMCI</v>
      </c>
      <c r="E19" s="42" t="str">
        <f>IF(ISERROR(VLOOKUP($C19,'START LİSTE'!$B$6:$F$1025,4,0)),"",VLOOKUP($C19,'START LİSTE'!$B$6:$F$1025,4,0))</f>
        <v>T</v>
      </c>
      <c r="F19" s="133">
        <f>IF(ISERROR(VLOOKUP($C19,'FERDİ SONUÇ'!$B$6:$H$1069,6,0)),"",VLOOKUP($C19,'FERDİ SONUÇ'!$B$6:$H$1069,6,0))</f>
        <v>810</v>
      </c>
      <c r="G19" s="44">
        <f>IF(OR(E19="",F19="DQ", F19="DNF", F19="DNS", F19=""),"-",VLOOKUP(C19,'FERDİ SONUÇ'!$B$6:$H$1069,7,0))</f>
        <v>9</v>
      </c>
      <c r="H19" s="96"/>
      <c r="I19" s="96"/>
      <c r="J19" s="96"/>
      <c r="K19" s="39"/>
    </row>
    <row r="20" spans="1:11" ht="12.75" customHeight="1" x14ac:dyDescent="0.2">
      <c r="A20" s="56">
        <f>IF(ISERROR(SMALL('TAKIM KAYIT'!$A$6:$A$1250,1)),"",SMALL('TAKIM KAYIT'!$A$6:$A$1250,4))</f>
        <v>4</v>
      </c>
      <c r="B20" s="40" t="str">
        <f>IF(A20="","",VLOOKUP(A20,'TAKIM KAYIT'!$A$6:$O$1250,3,0))</f>
        <v>SİVAS</v>
      </c>
      <c r="C20" s="127">
        <f>IF(A20="","",VLOOKUP(A20,'TAKIM KAYIT'!$A$6:$O$1250,4,FALSE))</f>
        <v>587</v>
      </c>
      <c r="D20" s="41" t="str">
        <f>IF(ISERROR(VLOOKUP($C20,'START LİSTE'!$B$6:$F$1025,2,0)),"",VLOOKUP($C20,'START LİSTE'!$B$6:$F$1025,2,0))</f>
        <v>RESUL EKREM AVCI</v>
      </c>
      <c r="E20" s="42" t="str">
        <f>IF(ISERROR(VLOOKUP($C20,'START LİSTE'!$B$6:$F$1025,4,0)),"",VLOOKUP($C20,'START LİSTE'!$B$6:$F$1025,4,0))</f>
        <v>T</v>
      </c>
      <c r="F20" s="133" t="str">
        <f>IF(ISERROR(VLOOKUP($C20,'FERDİ SONUÇ'!$B$6:$H$1069,6,0)),"",VLOOKUP($C20,'FERDİ SONUÇ'!$B$6:$H$1069,6,0))</f>
        <v xml:space="preserve"> </v>
      </c>
      <c r="G20" s="44">
        <f>IF(OR(E20="",F20="DQ", F20="DNF", F20="DNS", F20=""),"-",VLOOKUP(C20,'FERDİ SONUÇ'!$B$6:$H$1069,7,0))</f>
        <v>16</v>
      </c>
      <c r="H20" s="50">
        <f>IF(A20="","",VLOOKUP(A20,'TAKIM KAYIT'!$A$6:$P$1250,11,0))</f>
        <v>0</v>
      </c>
      <c r="I20" s="50">
        <f>IF(A20="","",VLOOKUP(A20,'TAKIM KAYIT'!$A$6:$P$1250,12,0))</f>
        <v>0</v>
      </c>
      <c r="J20" s="50">
        <f>IF(A20="","",VLOOKUP(A20,'TAKIM KAYIT'!$A$6:$P$1250,13,0))</f>
        <v>0</v>
      </c>
      <c r="K20" s="50">
        <f>IF(A20="","",VLOOKUP(A20,'TAKIM KAYIT'!$A$6:$P$1250,15,0))</f>
        <v>0</v>
      </c>
    </row>
    <row r="21" spans="1:11" ht="12.75" customHeight="1" x14ac:dyDescent="0.2">
      <c r="A21" s="38"/>
      <c r="B21" s="40"/>
      <c r="C21" s="127">
        <f>IF(A20="","",INDEX('TAKIM KAYIT'!$D$6:$D$1250,MATCH(C20,'TAKIM KAYIT'!$D$6:$D$1250,0)+1))</f>
        <v>588</v>
      </c>
      <c r="D21" s="41" t="str">
        <f>IF(ISERROR(VLOOKUP($C21,'START LİSTE'!$B$6:$F$1025,2,0)),"",VLOOKUP($C21,'START LİSTE'!$B$6:$F$1025,2,0))</f>
        <v>ÜMİT YILDIRIM</v>
      </c>
      <c r="E21" s="42" t="str">
        <f>IF(ISERROR(VLOOKUP($C21,'START LİSTE'!$B$6:$F$1025,4,0)),"",VLOOKUP($C21,'START LİSTE'!$B$6:$F$1025,4,0))</f>
        <v>T</v>
      </c>
      <c r="F21" s="133" t="str">
        <f>IF(ISERROR(VLOOKUP($C21,'FERDİ SONUÇ'!$B$6:$H$1069,6,0)),"",VLOOKUP($C21,'FERDİ SONUÇ'!$B$6:$H$1069,6,0))</f>
        <v xml:space="preserve"> </v>
      </c>
      <c r="G21" s="44">
        <f>IF(OR(E21="",F21="DQ", F21="DNF", F21="DNS", F21=""),"-",VLOOKUP(C21,'FERDİ SONUÇ'!$B$6:$H$1069,7,0))</f>
        <v>28</v>
      </c>
      <c r="H21" s="96"/>
      <c r="I21" s="96"/>
      <c r="J21" s="96"/>
      <c r="K21" s="39"/>
    </row>
    <row r="22" spans="1:11" ht="12.75" customHeight="1" x14ac:dyDescent="0.2">
      <c r="A22" s="29"/>
      <c r="B22" s="31"/>
      <c r="C22" s="126">
        <f>IF(A24="","",INDEX('TAKIM KAYIT'!$D$6:$D$1250,MATCH(C24,'TAKIM KAYIT'!$D$6:$D$1250,0)-2))</f>
        <v>310</v>
      </c>
      <c r="D22" s="32" t="str">
        <f>IF(ISERROR(VLOOKUP($C22,'START LİSTE'!$B$6:$F$1025,2,0)),"",VLOOKUP($C22,'START LİSTE'!$B$6:$F$1025,2,0))</f>
        <v>MUSTAFA TUNA</v>
      </c>
      <c r="E22" s="33" t="str">
        <f>IF(ISERROR(VLOOKUP($C22,'START LİSTE'!$B$6:$F$1025,4,0)),"",VLOOKUP($C22,'START LİSTE'!$B$6:$F$1025,4,0))</f>
        <v>T</v>
      </c>
      <c r="F22" s="132">
        <f>IF(ISERROR(VLOOKUP($C22,'FERDİ SONUÇ'!$B$6:$H$1069,6,0)),"",VLOOKUP($C22,'FERDİ SONUÇ'!$B$6:$H$1069,6,0))</f>
        <v>747</v>
      </c>
      <c r="G22" s="35">
        <f>IF(OR(E22="",F22="DQ", F22="DNF", F22="DNS", F22=""),"-",VLOOKUP(C22,'FERDİ SONUÇ'!$B$6:$H$1069,7,0))</f>
        <v>4</v>
      </c>
      <c r="H22" s="95"/>
      <c r="I22" s="95"/>
      <c r="J22" s="95"/>
      <c r="K22" s="30"/>
    </row>
    <row r="23" spans="1:11" ht="12.75" customHeight="1" x14ac:dyDescent="0.2">
      <c r="A23" s="38"/>
      <c r="B23" s="40"/>
      <c r="C23" s="127">
        <f>IF(A24="","",INDEX('TAKIM KAYIT'!$D$6:$D$1250,MATCH(C24,'TAKIM KAYIT'!$D$6:$D$1250,0)-1))</f>
        <v>311</v>
      </c>
      <c r="D23" s="41" t="str">
        <f>IF(ISERROR(VLOOKUP($C23,'START LİSTE'!$B$6:$F$1025,2,0)),"",VLOOKUP($C23,'START LİSTE'!$B$6:$F$1025,2,0))</f>
        <v>YUSUF GÜNEŞ</v>
      </c>
      <c r="E23" s="42" t="str">
        <f>IF(ISERROR(VLOOKUP($C23,'START LİSTE'!$B$6:$F$1025,4,0)),"",VLOOKUP($C23,'START LİSTE'!$B$6:$F$1025,4,0))</f>
        <v>T</v>
      </c>
      <c r="F23" s="133" t="str">
        <f>IF(ISERROR(VLOOKUP($C23,'FERDİ SONUÇ'!$B$6:$H$1069,6,0)),"",VLOOKUP($C23,'FERDİ SONUÇ'!$B$6:$H$1069,6,0))</f>
        <v xml:space="preserve"> </v>
      </c>
      <c r="G23" s="44">
        <f>IF(OR(E23="",F23="DQ", F23="DNF", F23="DNS", F23=""),"-",VLOOKUP(C23,'FERDİ SONUÇ'!$B$6:$H$1069,7,0))</f>
        <v>13</v>
      </c>
      <c r="H23" s="96"/>
      <c r="I23" s="96"/>
      <c r="J23" s="96"/>
      <c r="K23" s="39"/>
    </row>
    <row r="24" spans="1:11" ht="12.75" customHeight="1" x14ac:dyDescent="0.2">
      <c r="A24" s="56">
        <f>IF(ISERROR(SMALL('TAKIM KAYIT'!$A$6:$A$1250,1)),"",SMALL('TAKIM KAYIT'!$A$6:$A$1250,5))</f>
        <v>5</v>
      </c>
      <c r="B24" s="40" t="str">
        <f>IF(A24="","",VLOOKUP(A24,'TAKIM KAYIT'!$A$6:$O$1250,3,0))</f>
        <v>HATAY</v>
      </c>
      <c r="C24" s="127">
        <f>IF(A24="","",VLOOKUP(A24,'TAKIM KAYIT'!$A$6:$O$1250,4,FALSE))</f>
        <v>312</v>
      </c>
      <c r="D24" s="41" t="str">
        <f>IF(ISERROR(VLOOKUP($C24,'START LİSTE'!$B$6:$F$1025,2,0)),"",VLOOKUP($C24,'START LİSTE'!$B$6:$F$1025,2,0))</f>
        <v>ALİ İSMAİL ÇİÇEK</v>
      </c>
      <c r="E24" s="42" t="str">
        <f>IF(ISERROR(VLOOKUP($C24,'START LİSTE'!$B$6:$F$1025,4,0)),"",VLOOKUP($C24,'START LİSTE'!$B$6:$F$1025,4,0))</f>
        <v>T</v>
      </c>
      <c r="F24" s="133">
        <f>IF(ISERROR(VLOOKUP($C24,'FERDİ SONUÇ'!$B$6:$H$1069,6,0)),"",VLOOKUP($C24,'FERDİ SONUÇ'!$B$6:$H$1069,6,0))</f>
        <v>802</v>
      </c>
      <c r="G24" s="44">
        <f>IF(OR(E24="",F24="DQ", F24="DNF", F24="DNS", F24=""),"-",VLOOKUP(C24,'FERDİ SONUÇ'!$B$6:$H$1069,7,0))</f>
        <v>7</v>
      </c>
      <c r="H24" s="50">
        <f>IF(A24="","",VLOOKUP(A24,'TAKIM KAYIT'!$A$6:$P$1250,11,0))</f>
        <v>0</v>
      </c>
      <c r="I24" s="50">
        <f>IF(A24="","",VLOOKUP(A24,'TAKIM KAYIT'!$A$6:$P$1250,12,0))</f>
        <v>0</v>
      </c>
      <c r="J24" s="50">
        <f>IF(A24="","",VLOOKUP(A24,'TAKIM KAYIT'!$A$6:$P$1250,13,0))</f>
        <v>0</v>
      </c>
      <c r="K24" s="50">
        <f>IF(A24="","",VLOOKUP(A24,'TAKIM KAYIT'!$A$6:$P$1250,15,0))</f>
        <v>0</v>
      </c>
    </row>
    <row r="25" spans="1:11" ht="12.75" customHeight="1" x14ac:dyDescent="0.2">
      <c r="A25" s="38"/>
      <c r="B25" s="40"/>
      <c r="C25" s="127">
        <f>IF(A24="","",INDEX('TAKIM KAYIT'!$D$6:$D$1250,MATCH(C24,'TAKIM KAYIT'!$D$6:$D$1250,0)+1))</f>
        <v>313</v>
      </c>
      <c r="D25" s="41" t="str">
        <f>IF(ISERROR(VLOOKUP($C25,'START LİSTE'!$B$6:$F$1025,2,0)),"",VLOOKUP($C25,'START LİSTE'!$B$6:$F$1025,2,0))</f>
        <v>MEHMET ÖMEROĞLU</v>
      </c>
      <c r="E25" s="42" t="str">
        <f>IF(ISERROR(VLOOKUP($C25,'START LİSTE'!$B$6:$F$1025,4,0)),"",VLOOKUP($C25,'START LİSTE'!$B$6:$F$1025,4,0))</f>
        <v>T</v>
      </c>
      <c r="F25" s="133" t="str">
        <f>IF(ISERROR(VLOOKUP($C25,'FERDİ SONUÇ'!$B$6:$H$1069,6,0)),"",VLOOKUP($C25,'FERDİ SONUÇ'!$B$6:$H$1069,6,0))</f>
        <v xml:space="preserve"> </v>
      </c>
      <c r="G25" s="44">
        <f>IF(OR(E25="",F25="DQ", F25="DNF", F25="DNS", F25=""),"-",VLOOKUP(C25,'FERDİ SONUÇ'!$B$6:$H$1069,7,0))</f>
        <v>11</v>
      </c>
      <c r="H25" s="96"/>
      <c r="I25" s="96"/>
      <c r="J25" s="96"/>
      <c r="K25" s="39"/>
    </row>
    <row r="26" spans="1:11" ht="12.75" customHeight="1" x14ac:dyDescent="0.2">
      <c r="A26" s="29"/>
      <c r="B26" s="31"/>
      <c r="C26" s="126">
        <f>IF(A28="","",INDEX('TAKIM KAYIT'!$D$6:$D$1250,MATCH(C28,'TAKIM KAYIT'!$D$6:$D$1250,0)-2))</f>
        <v>463</v>
      </c>
      <c r="D26" s="32" t="str">
        <f>IF(ISERROR(VLOOKUP($C26,'START LİSTE'!$B$6:$F$1025,2,0)),"",VLOOKUP($C26,'START LİSTE'!$B$6:$F$1025,2,0))</f>
        <v>İSA TAPAR</v>
      </c>
      <c r="E26" s="33" t="str">
        <f>IF(ISERROR(VLOOKUP($C26,'START LİSTE'!$B$6:$F$1025,4,0)),"",VLOOKUP($C26,'START LİSTE'!$B$6:$F$1025,4,0))</f>
        <v>T</v>
      </c>
      <c r="F26" s="132">
        <f>IF(ISERROR(VLOOKUP($C26,'FERDİ SONUÇ'!$B$6:$H$1069,6,0)),"",VLOOKUP($C26,'FERDİ SONUÇ'!$B$6:$H$1069,6,0))</f>
        <v>806</v>
      </c>
      <c r="G26" s="35">
        <f>IF(OR(E26="",F26="DQ", F26="DNF", F26="DNS", F26=""),"-",VLOOKUP(C26,'FERDİ SONUÇ'!$B$6:$H$1069,7,0))</f>
        <v>8</v>
      </c>
      <c r="H26" s="95"/>
      <c r="I26" s="95"/>
      <c r="J26" s="95"/>
      <c r="K26" s="30"/>
    </row>
    <row r="27" spans="1:11" ht="12.75" customHeight="1" x14ac:dyDescent="0.2">
      <c r="A27" s="38"/>
      <c r="B27" s="40"/>
      <c r="C27" s="127">
        <f>IF(A28="","",INDEX('TAKIM KAYIT'!$D$6:$D$1250,MATCH(C28,'TAKIM KAYIT'!$D$6:$D$1250,0)-1))</f>
        <v>461</v>
      </c>
      <c r="D27" s="41" t="str">
        <f>IF(ISERROR(VLOOKUP($C27,'START LİSTE'!$B$6:$F$1025,2,0)),"",VLOOKUP($C27,'START LİSTE'!$B$6:$F$1025,2,0))</f>
        <v>ÖMER ÇAKAL</v>
      </c>
      <c r="E27" s="42" t="str">
        <f>IF(ISERROR(VLOOKUP($C27,'START LİSTE'!$B$6:$F$1025,4,0)),"",VLOOKUP($C27,'START LİSTE'!$B$6:$F$1025,4,0))</f>
        <v>T</v>
      </c>
      <c r="F27" s="133" t="str">
        <f>IF(ISERROR(VLOOKUP($C27,'FERDİ SONUÇ'!$B$6:$H$1069,6,0)),"",VLOOKUP($C27,'FERDİ SONUÇ'!$B$6:$H$1069,6,0))</f>
        <v xml:space="preserve"> </v>
      </c>
      <c r="G27" s="44">
        <f>IF(OR(E27="",F27="DQ", F27="DNF", F27="DNS", F27=""),"-",VLOOKUP(C27,'FERDİ SONUÇ'!$B$6:$H$1069,7,0))</f>
        <v>15</v>
      </c>
      <c r="H27" s="96"/>
      <c r="I27" s="96"/>
      <c r="J27" s="96"/>
      <c r="K27" s="39"/>
    </row>
    <row r="28" spans="1:11" ht="12.75" customHeight="1" x14ac:dyDescent="0.2">
      <c r="A28" s="56">
        <f>IF(ISERROR(SMALL('TAKIM KAYIT'!$A$6:$A$1250,1)),"",SMALL('TAKIM KAYIT'!$A$6:$A$1250,6))</f>
        <v>6</v>
      </c>
      <c r="B28" s="40" t="str">
        <f>IF(A28="","",VLOOKUP(A28,'TAKIM KAYIT'!$A$6:$O$1250,3,0))</f>
        <v>KAHRAMANMARAŞ</v>
      </c>
      <c r="C28" s="127">
        <f>IF(A28="","",VLOOKUP(A28,'TAKIM KAYIT'!$A$6:$O$1250,4,FALSE))</f>
        <v>462</v>
      </c>
      <c r="D28" s="41" t="str">
        <f>IF(ISERROR(VLOOKUP($C28,'START LİSTE'!$B$6:$F$1025,2,0)),"",VLOOKUP($C28,'START LİSTE'!$B$6:$F$1025,2,0))</f>
        <v>CUMA BARAK</v>
      </c>
      <c r="E28" s="42" t="str">
        <f>IF(ISERROR(VLOOKUP($C28,'START LİSTE'!$B$6:$F$1025,4,0)),"",VLOOKUP($C28,'START LİSTE'!$B$6:$F$1025,4,0))</f>
        <v>T</v>
      </c>
      <c r="F28" s="133">
        <f>IF(ISERROR(VLOOKUP($C28,'FERDİ SONUÇ'!$B$6:$H$1069,6,0)),"",VLOOKUP($C28,'FERDİ SONUÇ'!$B$6:$H$1069,6,0))</f>
        <v>815</v>
      </c>
      <c r="G28" s="44">
        <f>IF(OR(E28="",F28="DQ", F28="DNF", F28="DNS", F28=""),"-",VLOOKUP(C28,'FERDİ SONUÇ'!$B$6:$H$1069,7,0))</f>
        <v>10</v>
      </c>
      <c r="H28" s="50">
        <f>IF(A28="","",VLOOKUP(A28,'TAKIM KAYIT'!$A$6:$P$1250,11,0))</f>
        <v>0</v>
      </c>
      <c r="I28" s="50">
        <f>IF(A28="","",VLOOKUP(A28,'TAKIM KAYIT'!$A$6:$P$1250,12,0))</f>
        <v>0</v>
      </c>
      <c r="J28" s="50">
        <f>IF(A28="","",VLOOKUP(A28,'TAKIM KAYIT'!$A$6:$P$1250,13,0))</f>
        <v>0</v>
      </c>
      <c r="K28" s="50">
        <f>IF(A28="","",VLOOKUP(A28,'TAKIM KAYIT'!$A$6:$P$1250,15,0))</f>
        <v>0</v>
      </c>
    </row>
    <row r="29" spans="1:11" ht="12.75" customHeight="1" x14ac:dyDescent="0.2">
      <c r="A29" s="38"/>
      <c r="B29" s="40"/>
      <c r="C29" s="127">
        <f>IF(A28="","",INDEX('TAKIM KAYIT'!$D$6:$D$1250,MATCH(C28,'TAKIM KAYIT'!$D$6:$D$1250,0)+1))</f>
        <v>464</v>
      </c>
      <c r="D29" s="41" t="str">
        <f>IF(ISERROR(VLOOKUP($C29,'START LİSTE'!$B$6:$F$1025,2,0)),"",VLOOKUP($C29,'START LİSTE'!$B$6:$F$1025,2,0))</f>
        <v>MEHMET BARAK</v>
      </c>
      <c r="E29" s="42" t="str">
        <f>IF(ISERROR(VLOOKUP($C29,'START LİSTE'!$B$6:$F$1025,4,0)),"",VLOOKUP($C29,'START LİSTE'!$B$6:$F$1025,4,0))</f>
        <v>T</v>
      </c>
      <c r="F29" s="133" t="str">
        <f>IF(ISERROR(VLOOKUP($C29,'FERDİ SONUÇ'!$B$6:$H$1069,6,0)),"",VLOOKUP($C29,'FERDİ SONUÇ'!$B$6:$H$1069,6,0))</f>
        <v/>
      </c>
      <c r="G29" s="44" t="str">
        <f>IF(OR(E29="",F29="DQ", F29="DNF", F29="DNS", F29=""),"-",VLOOKUP(C29,'FERDİ SONUÇ'!$B$6:$H$1069,7,0))</f>
        <v>-</v>
      </c>
      <c r="H29" s="96"/>
      <c r="I29" s="96"/>
      <c r="J29" s="96"/>
      <c r="K29" s="39"/>
    </row>
    <row r="30" spans="1:11" ht="12.75" customHeight="1" x14ac:dyDescent="0.2">
      <c r="A30" s="29"/>
      <c r="B30" s="31"/>
      <c r="C30" s="126">
        <f>IF(A32="","",INDEX('TAKIM KAYIT'!$D$6:$D$1250,MATCH(C32,'TAKIM KAYIT'!$D$6:$D$1250,0)-2))</f>
        <v>10</v>
      </c>
      <c r="D30" s="32" t="str">
        <f>IF(ISERROR(VLOOKUP($C30,'START LİSTE'!$B$6:$F$1025,2,0)),"",VLOOKUP($C30,'START LİSTE'!$B$6:$F$1025,2,0))</f>
        <v>OSMAN GÖKÇE</v>
      </c>
      <c r="E30" s="33" t="str">
        <f>IF(ISERROR(VLOOKUP($C30,'START LİSTE'!$B$6:$F$1025,4,0)),"",VLOOKUP($C30,'START LİSTE'!$B$6:$F$1025,4,0))</f>
        <v>T</v>
      </c>
      <c r="F30" s="132" t="str">
        <f>IF(ISERROR(VLOOKUP($C30,'FERDİ SONUÇ'!$B$6:$H$1069,6,0)),"",VLOOKUP($C30,'FERDİ SONUÇ'!$B$6:$H$1069,6,0))</f>
        <v xml:space="preserve"> </v>
      </c>
      <c r="G30" s="35">
        <f>IF(OR(E30="",F30="DQ", F30="DNF", F30="DNS", F30=""),"-",VLOOKUP(C30,'FERDİ SONUÇ'!$B$6:$H$1069,7,0))</f>
        <v>14</v>
      </c>
      <c r="H30" s="95"/>
      <c r="I30" s="95"/>
      <c r="J30" s="95"/>
      <c r="K30" s="30"/>
    </row>
    <row r="31" spans="1:11" ht="12.75" customHeight="1" x14ac:dyDescent="0.2">
      <c r="A31" s="38"/>
      <c r="B31" s="40"/>
      <c r="C31" s="127">
        <f>IF(A32="","",INDEX('TAKIM KAYIT'!$D$6:$D$1250,MATCH(C32,'TAKIM KAYIT'!$D$6:$D$1250,0)-1))</f>
        <v>11</v>
      </c>
      <c r="D31" s="41" t="str">
        <f>IF(ISERROR(VLOOKUP($C31,'START LİSTE'!$B$6:$F$1025,2,0)),"",VLOOKUP($C31,'START LİSTE'!$B$6:$F$1025,2,0))</f>
        <v>NURİ ALTUNTAŞ</v>
      </c>
      <c r="E31" s="42" t="str">
        <f>IF(ISERROR(VLOOKUP($C31,'START LİSTE'!$B$6:$F$1025,4,0)),"",VLOOKUP($C31,'START LİSTE'!$B$6:$F$1025,4,0))</f>
        <v>T</v>
      </c>
      <c r="F31" s="133" t="str">
        <f>IF(ISERROR(VLOOKUP($C31,'FERDİ SONUÇ'!$B$6:$H$1069,6,0)),"",VLOOKUP($C31,'FERDİ SONUÇ'!$B$6:$H$1069,6,0))</f>
        <v xml:space="preserve"> </v>
      </c>
      <c r="G31" s="44">
        <f>IF(OR(E31="",F31="DQ", F31="DNF", F31="DNS", F31=""),"-",VLOOKUP(C31,'FERDİ SONUÇ'!$B$6:$H$1069,7,0))</f>
        <v>12</v>
      </c>
      <c r="H31" s="96"/>
      <c r="I31" s="96"/>
      <c r="J31" s="96"/>
      <c r="K31" s="39"/>
    </row>
    <row r="32" spans="1:11" ht="12.75" customHeight="1" x14ac:dyDescent="0.2">
      <c r="A32" s="56">
        <f>IF(ISERROR(SMALL('TAKIM KAYIT'!$A$6:$A$1250,1)),"",SMALL('TAKIM KAYIT'!$A$6:$A$1250,7))</f>
        <v>7</v>
      </c>
      <c r="B32" s="40" t="str">
        <f>IF(A32="","",VLOOKUP(A32,'TAKIM KAYIT'!$A$6:$O$1250,3,0))</f>
        <v>ADANA</v>
      </c>
      <c r="C32" s="127">
        <f>IF(A32="","",VLOOKUP(A32,'TAKIM KAYIT'!$A$6:$O$1250,4,FALSE))</f>
        <v>12</v>
      </c>
      <c r="D32" s="41" t="str">
        <f>IF(ISERROR(VLOOKUP($C32,'START LİSTE'!$B$6:$F$1025,2,0)),"",VLOOKUP($C32,'START LİSTE'!$B$6:$F$1025,2,0))</f>
        <v>HACI HÜSEYİN ŞENYİĞİT</v>
      </c>
      <c r="E32" s="42" t="str">
        <f>IF(ISERROR(VLOOKUP($C32,'START LİSTE'!$B$6:$F$1025,4,0)),"",VLOOKUP($C32,'START LİSTE'!$B$6:$F$1025,4,0))</f>
        <v>T</v>
      </c>
      <c r="F32" s="133">
        <f>IF(ISERROR(VLOOKUP($C32,'FERDİ SONUÇ'!$B$6:$H$1069,6,0)),"",VLOOKUP($C32,'FERDİ SONUÇ'!$B$6:$H$1069,6,0))</f>
        <v>755</v>
      </c>
      <c r="G32" s="44">
        <f>IF(OR(E32="",F32="DQ", F32="DNF", F32="DNS", F32=""),"-",VLOOKUP(C32,'FERDİ SONUÇ'!$B$6:$H$1069,7,0))</f>
        <v>6</v>
      </c>
      <c r="H32" s="50">
        <f>IF(A32="","",VLOOKUP(A32,'TAKIM KAYIT'!$A$6:$P$1250,11,0))</f>
        <v>0</v>
      </c>
      <c r="I32" s="50">
        <f>IF(A32="","",VLOOKUP(A32,'TAKIM KAYIT'!$A$6:$P$1250,12,0))</f>
        <v>0</v>
      </c>
      <c r="J32" s="50">
        <f>IF(A32="","",VLOOKUP(A32,'TAKIM KAYIT'!$A$6:$P$1250,13,0))</f>
        <v>0</v>
      </c>
      <c r="K32" s="50">
        <f>IF(A32="","",VLOOKUP(A32,'TAKIM KAYIT'!$A$6:$P$1250,15,0))</f>
        <v>0</v>
      </c>
    </row>
    <row r="33" spans="1:11" ht="12.75" customHeight="1" x14ac:dyDescent="0.2">
      <c r="A33" s="38"/>
      <c r="B33" s="40"/>
      <c r="C33" s="127">
        <f>IF(A32="","",INDEX('TAKIM KAYIT'!$D$6:$D$1250,MATCH(C32,'TAKIM KAYIT'!$D$6:$D$1250,0)+1))</f>
        <v>13</v>
      </c>
      <c r="D33" s="41" t="str">
        <f>IF(ISERROR(VLOOKUP($C33,'START LİSTE'!$B$6:$F$1025,2,0)),"",VLOOKUP($C33,'START LİSTE'!$B$6:$F$1025,2,0))</f>
        <v>MEHMET GÖKER</v>
      </c>
      <c r="E33" s="42" t="str">
        <f>IF(ISERROR(VLOOKUP($C33,'START LİSTE'!$B$6:$F$1025,4,0)),"",VLOOKUP($C33,'START LİSTE'!$B$6:$F$1025,4,0))</f>
        <v>T</v>
      </c>
      <c r="F33" s="133" t="str">
        <f>IF(ISERROR(VLOOKUP($C33,'FERDİ SONUÇ'!$B$6:$H$1069,6,0)),"",VLOOKUP($C33,'FERDİ SONUÇ'!$B$6:$H$1069,6,0))</f>
        <v xml:space="preserve"> </v>
      </c>
      <c r="G33" s="44">
        <f>IF(OR(E33="",F33="DQ", F33="DNF", F33="DNS", F33=""),"-",VLOOKUP(C33,'FERDİ SONUÇ'!$B$6:$H$1069,7,0))</f>
        <v>21</v>
      </c>
      <c r="H33" s="96"/>
      <c r="I33" s="96"/>
      <c r="J33" s="96"/>
      <c r="K33" s="39"/>
    </row>
    <row r="34" spans="1:11" ht="12.75" customHeight="1" x14ac:dyDescent="0.2">
      <c r="A34" s="29"/>
      <c r="B34" s="31"/>
      <c r="C34" s="126">
        <f>IF(A36="","",INDEX('TAKIM KAYIT'!$D$6:$D$1250,MATCH(C36,'TAKIM KAYIT'!$D$6:$D$1250,0)-2))</f>
        <v>801</v>
      </c>
      <c r="D34" s="32" t="str">
        <f>IF(ISERROR(VLOOKUP($C34,'START LİSTE'!$B$6:$F$1025,2,0)),"",VLOOKUP($C34,'START LİSTE'!$B$6:$F$1025,2,0))</f>
        <v>EMRE BAŞTAN</v>
      </c>
      <c r="E34" s="33" t="str">
        <f>IF(ISERROR(VLOOKUP($C34,'START LİSTE'!$B$6:$F$1025,4,0)),"",VLOOKUP($C34,'START LİSTE'!$B$6:$F$1025,4,0))</f>
        <v>T</v>
      </c>
      <c r="F34" s="132" t="str">
        <f>IF(ISERROR(VLOOKUP($C34,'FERDİ SONUÇ'!$B$6:$H$1069,6,0)),"",VLOOKUP($C34,'FERDİ SONUÇ'!$B$6:$H$1069,6,0))</f>
        <v>DNF</v>
      </c>
      <c r="G34" s="35" t="str">
        <f>IF(OR(E34="",F34="DQ", F34="DNF", F34="DNS", F34=""),"-",VLOOKUP(C34,'FERDİ SONUÇ'!$B$6:$H$1069,7,0))</f>
        <v>-</v>
      </c>
      <c r="H34" s="95"/>
      <c r="I34" s="95"/>
      <c r="J34" s="95"/>
      <c r="K34" s="30"/>
    </row>
    <row r="35" spans="1:11" ht="12.75" customHeight="1" x14ac:dyDescent="0.2">
      <c r="A35" s="38"/>
      <c r="B35" s="40"/>
      <c r="C35" s="127">
        <f>IF(A36="","",INDEX('TAKIM KAYIT'!$D$6:$D$1250,MATCH(C36,'TAKIM KAYIT'!$D$6:$D$1250,0)-1))</f>
        <v>802</v>
      </c>
      <c r="D35" s="41" t="str">
        <f>IF(ISERROR(VLOOKUP($C35,'START LİSTE'!$B$6:$F$1025,2,0)),"",VLOOKUP($C35,'START LİSTE'!$B$6:$F$1025,2,0))</f>
        <v>BURAK YILDIZ</v>
      </c>
      <c r="E35" s="42" t="str">
        <f>IF(ISERROR(VLOOKUP($C35,'START LİSTE'!$B$6:$F$1025,4,0)),"",VLOOKUP($C35,'START LİSTE'!$B$6:$F$1025,4,0))</f>
        <v>T</v>
      </c>
      <c r="F35" s="133" t="str">
        <f>IF(ISERROR(VLOOKUP($C35,'FERDİ SONUÇ'!$B$6:$H$1069,6,0)),"",VLOOKUP($C35,'FERDİ SONUÇ'!$B$6:$H$1069,6,0))</f>
        <v xml:space="preserve"> </v>
      </c>
      <c r="G35" s="44">
        <f>IF(OR(E35="",F35="DQ", F35="DNF", F35="DNS", F35=""),"-",VLOOKUP(C35,'FERDİ SONUÇ'!$B$6:$H$1069,7,0))</f>
        <v>23</v>
      </c>
      <c r="H35" s="96"/>
      <c r="I35" s="96"/>
      <c r="J35" s="96"/>
      <c r="K35" s="39"/>
    </row>
    <row r="36" spans="1:11" ht="12.75" customHeight="1" x14ac:dyDescent="0.2">
      <c r="A36" s="56">
        <f>IF(ISERROR(SMALL('TAKIM KAYIT'!$A$6:$A$1250,1)),"",SMALL('TAKIM KAYIT'!$A$6:$A$1250,8))</f>
        <v>8</v>
      </c>
      <c r="B36" s="40" t="str">
        <f>IF(A36="","",VLOOKUP(A36,'TAKIM KAYIT'!$A$6:$O$1250,3,0))</f>
        <v>OSMANİYE İL KARMASI</v>
      </c>
      <c r="C36" s="127">
        <f>IF(A36="","",VLOOKUP(A36,'TAKIM KAYIT'!$A$6:$O$1250,4,FALSE))</f>
        <v>803</v>
      </c>
      <c r="D36" s="41" t="str">
        <f>IF(ISERROR(VLOOKUP($C36,'START LİSTE'!$B$6:$F$1025,2,0)),"",VLOOKUP($C36,'START LİSTE'!$B$6:$F$1025,2,0))</f>
        <v>MEHMET EMİN SAİL</v>
      </c>
      <c r="E36" s="42" t="str">
        <f>IF(ISERROR(VLOOKUP($C36,'START LİSTE'!$B$6:$F$1025,4,0)),"",VLOOKUP($C36,'START LİSTE'!$B$6:$F$1025,4,0))</f>
        <v>T</v>
      </c>
      <c r="F36" s="133" t="str">
        <f>IF(ISERROR(VLOOKUP($C36,'FERDİ SONUÇ'!$B$6:$H$1069,6,0)),"",VLOOKUP($C36,'FERDİ SONUÇ'!$B$6:$H$1069,6,0))</f>
        <v>DNF</v>
      </c>
      <c r="G36" s="44" t="str">
        <f>IF(OR(E36="",F36="DQ", F36="DNF", F36="DNS", F36=""),"-",VLOOKUP(C36,'FERDİ SONUÇ'!$B$6:$H$1069,7,0))</f>
        <v>-</v>
      </c>
      <c r="H36" s="50">
        <f>IF(A36="","",VLOOKUP(A36,'TAKIM KAYIT'!$A$6:$P$1250,11,0))</f>
        <v>0</v>
      </c>
      <c r="I36" s="50">
        <f>IF(A36="","",VLOOKUP(A36,'TAKIM KAYIT'!$A$6:$P$1250,12,0))</f>
        <v>0</v>
      </c>
      <c r="J36" s="50">
        <f>IF(A36="","",VLOOKUP(A36,'TAKIM KAYIT'!$A$6:$P$1250,13,0))</f>
        <v>0</v>
      </c>
      <c r="K36" s="50">
        <f>IF(A36="","",VLOOKUP(A36,'TAKIM KAYIT'!$A$6:$P$1250,15,0))</f>
        <v>0</v>
      </c>
    </row>
    <row r="37" spans="1:11" ht="12.75" customHeight="1" x14ac:dyDescent="0.2">
      <c r="A37" s="38"/>
      <c r="B37" s="40"/>
      <c r="C37" s="127">
        <f>IF(A36="","",INDEX('TAKIM KAYIT'!$D$6:$D$1250,MATCH(C36,'TAKIM KAYIT'!$D$6:$D$1250,0)+1))</f>
        <v>804</v>
      </c>
      <c r="D37" s="41" t="str">
        <f>IF(ISERROR(VLOOKUP($C37,'START LİSTE'!$B$6:$F$1025,2,0)),"",VLOOKUP($C37,'START LİSTE'!$B$6:$F$1025,2,0))</f>
        <v>BAYRAM KILDACI</v>
      </c>
      <c r="E37" s="42" t="str">
        <f>IF(ISERROR(VLOOKUP($C37,'START LİSTE'!$B$6:$F$1025,4,0)),"",VLOOKUP($C37,'START LİSTE'!$B$6:$F$1025,4,0))</f>
        <v>T</v>
      </c>
      <c r="F37" s="133" t="str">
        <f>IF(ISERROR(VLOOKUP($C37,'FERDİ SONUÇ'!$B$6:$H$1069,6,0)),"",VLOOKUP($C37,'FERDİ SONUÇ'!$B$6:$H$1069,6,0))</f>
        <v xml:space="preserve"> </v>
      </c>
      <c r="G37" s="44">
        <f>IF(OR(E37="",F37="DQ", F37="DNF", F37="DNS", F37=""),"-",VLOOKUP(C37,'FERDİ SONUÇ'!$B$6:$H$1069,7,0))</f>
        <v>22</v>
      </c>
      <c r="H37" s="96"/>
      <c r="I37" s="96"/>
      <c r="J37" s="96"/>
      <c r="K37" s="39"/>
    </row>
    <row r="38" spans="1:11" ht="12.75" customHeight="1" x14ac:dyDescent="0.2">
      <c r="A38" s="29"/>
      <c r="B38" s="31"/>
      <c r="C38" s="126">
        <f>IF(A40="","",INDEX('TAKIM KAYIT'!$D$6:$D$1250,MATCH(C40,'TAKIM KAYIT'!$D$6:$D$1250,0)-2))</f>
        <v>790</v>
      </c>
      <c r="D38" s="32" t="str">
        <f>IF(ISERROR(VLOOKUP($C38,'START LİSTE'!$B$6:$F$1025,2,0)),"",VLOOKUP($C38,'START LİSTE'!$B$6:$F$1025,2,0))</f>
        <v>Cumali KORKMAZ</v>
      </c>
      <c r="E38" s="33" t="str">
        <f>IF(ISERROR(VLOOKUP($C38,'START LİSTE'!$B$6:$F$1025,4,0)),"",VLOOKUP($C38,'START LİSTE'!$B$6:$F$1025,4,0))</f>
        <v>T</v>
      </c>
      <c r="F38" s="132" t="str">
        <f>IF(ISERROR(VLOOKUP($C38,'FERDİ SONUÇ'!$B$6:$H$1069,6,0)),"",VLOOKUP($C38,'FERDİ SONUÇ'!$B$6:$H$1069,6,0))</f>
        <v xml:space="preserve"> </v>
      </c>
      <c r="G38" s="35">
        <f>IF(OR(E38="",F38="DQ", F38="DNF", F38="DNS", F38=""),"-",VLOOKUP(C38,'FERDİ SONUÇ'!$B$6:$H$1069,7,0))</f>
        <v>27</v>
      </c>
      <c r="H38" s="95"/>
      <c r="I38" s="95"/>
      <c r="J38" s="95"/>
      <c r="K38" s="30"/>
    </row>
    <row r="39" spans="1:11" ht="12.75" customHeight="1" x14ac:dyDescent="0.2">
      <c r="A39" s="38"/>
      <c r="B39" s="40"/>
      <c r="C39" s="127">
        <f>IF(A40="","",INDEX('TAKIM KAYIT'!$D$6:$D$1250,MATCH(C40,'TAKIM KAYIT'!$D$6:$D$1250,0)-1))</f>
        <v>791</v>
      </c>
      <c r="D39" s="41" t="str">
        <f>IF(ISERROR(VLOOKUP($C39,'START LİSTE'!$B$6:$F$1025,2,0)),"",VLOOKUP($C39,'START LİSTE'!$B$6:$F$1025,2,0))</f>
        <v>Hanifi DEMİR</v>
      </c>
      <c r="E39" s="42" t="str">
        <f>IF(ISERROR(VLOOKUP($C39,'START LİSTE'!$B$6:$F$1025,4,0)),"",VLOOKUP($C39,'START LİSTE'!$B$6:$F$1025,4,0))</f>
        <v>T</v>
      </c>
      <c r="F39" s="133" t="str">
        <f>IF(ISERROR(VLOOKUP($C39,'FERDİ SONUÇ'!$B$6:$H$1069,6,0)),"",VLOOKUP($C39,'FERDİ SONUÇ'!$B$6:$H$1069,6,0))</f>
        <v xml:space="preserve"> </v>
      </c>
      <c r="G39" s="44">
        <f>IF(OR(E39="",F39="DQ", F39="DNF", F39="DNS", F39=""),"-",VLOOKUP(C39,'FERDİ SONUÇ'!$B$6:$H$1069,7,0))</f>
        <v>29</v>
      </c>
      <c r="H39" s="96"/>
      <c r="I39" s="96"/>
      <c r="J39" s="96"/>
      <c r="K39" s="39"/>
    </row>
    <row r="40" spans="1:11" ht="12.75" customHeight="1" x14ac:dyDescent="0.2">
      <c r="A40" s="56">
        <f>IF(ISERROR(SMALL('TAKIM KAYIT'!$A$6:$A$1250,1)),"",SMALL('TAKIM KAYIT'!$A$6:$A$1250,9))</f>
        <v>9</v>
      </c>
      <c r="B40" s="40" t="str">
        <f>IF(A40="","",VLOOKUP(A40,'TAKIM KAYIT'!$A$6:$O$1250,3,0))</f>
        <v>KİLİS</v>
      </c>
      <c r="C40" s="127">
        <f>IF(A40="","",VLOOKUP(A40,'TAKIM KAYIT'!$A$6:$O$1250,4,FALSE))</f>
        <v>792</v>
      </c>
      <c r="D40" s="41" t="str">
        <f>IF(ISERROR(VLOOKUP($C40,'START LİSTE'!$B$6:$F$1025,2,0)),"",VLOOKUP($C40,'START LİSTE'!$B$6:$F$1025,2,0))</f>
        <v>Mehmet ÖZCAN</v>
      </c>
      <c r="E40" s="42" t="str">
        <f>IF(ISERROR(VLOOKUP($C40,'START LİSTE'!$B$6:$F$1025,4,0)),"",VLOOKUP($C40,'START LİSTE'!$B$6:$F$1025,4,0))</f>
        <v>T</v>
      </c>
      <c r="F40" s="133" t="str">
        <f>IF(ISERROR(VLOOKUP($C40,'FERDİ SONUÇ'!$B$6:$H$1069,6,0)),"",VLOOKUP($C40,'FERDİ SONUÇ'!$B$6:$H$1069,6,0))</f>
        <v/>
      </c>
      <c r="G40" s="44" t="str">
        <f>IF(OR(E40="",F40="DQ", F40="DNF", F40="DNS", F40=""),"-",VLOOKUP(C40,'FERDİ SONUÇ'!$B$6:$H$1069,7,0))</f>
        <v>-</v>
      </c>
      <c r="H40" s="50">
        <f>IF(A40="","",VLOOKUP(A40,'TAKIM KAYIT'!$A$6:$P$1250,11,0))</f>
        <v>0</v>
      </c>
      <c r="I40" s="50">
        <f>IF(A40="","",VLOOKUP(A40,'TAKIM KAYIT'!$A$6:$P$1250,12,0))</f>
        <v>0</v>
      </c>
      <c r="J40" s="50">
        <f>IF(A40="","",VLOOKUP(A40,'TAKIM KAYIT'!$A$6:$P$1250,13,0))</f>
        <v>0</v>
      </c>
      <c r="K40" s="50">
        <f>IF(A40="","",VLOOKUP(A40,'TAKIM KAYIT'!$A$6:$P$1250,15,0))</f>
        <v>0</v>
      </c>
    </row>
    <row r="41" spans="1:11" ht="12.75" customHeight="1" x14ac:dyDescent="0.2">
      <c r="A41" s="38"/>
      <c r="B41" s="40"/>
      <c r="C41" s="127">
        <f>IF(A40="","",INDEX('TAKIM KAYIT'!$D$6:$D$1250,MATCH(C40,'TAKIM KAYIT'!$D$6:$D$1250,0)+1))</f>
        <v>793</v>
      </c>
      <c r="D41" s="41" t="str">
        <f>IF(ISERROR(VLOOKUP($C41,'START LİSTE'!$B$6:$F$1025,2,0)),"",VLOOKUP($C41,'START LİSTE'!$B$6:$F$1025,2,0))</f>
        <v>Serkan KARA</v>
      </c>
      <c r="E41" s="42" t="str">
        <f>IF(ISERROR(VLOOKUP($C41,'START LİSTE'!$B$6:$F$1025,4,0)),"",VLOOKUP($C41,'START LİSTE'!$B$6:$F$1025,4,0))</f>
        <v>T</v>
      </c>
      <c r="F41" s="133" t="str">
        <f>IF(ISERROR(VLOOKUP($C41,'FERDİ SONUÇ'!$B$6:$H$1069,6,0)),"",VLOOKUP($C41,'FERDİ SONUÇ'!$B$6:$H$1069,6,0))</f>
        <v/>
      </c>
      <c r="G41" s="44" t="str">
        <f>IF(OR(E41="",F41="DQ", F41="DNF", F41="DNS", F41=""),"-",VLOOKUP(C41,'FERDİ SONUÇ'!$B$6:$H$1069,7,0))</f>
        <v>-</v>
      </c>
      <c r="H41" s="96"/>
      <c r="I41" s="96"/>
      <c r="J41" s="96"/>
      <c r="K41" s="39"/>
    </row>
    <row r="42" spans="1:11" ht="12.75" customHeight="1" x14ac:dyDescent="0.2">
      <c r="A42" s="29"/>
      <c r="B42" s="31"/>
      <c r="C42" s="126" t="e">
        <f>IF(A44="","",INDEX('TAKIM KAYIT'!$D$6:$D$1250,MATCH(C44,'TAKIM KAYIT'!$D$6:$D$1250,0)-2))</f>
        <v>#NUM!</v>
      </c>
      <c r="D42" s="32" t="str">
        <f>IF(ISERROR(VLOOKUP($C42,'START LİSTE'!$B$6:$F$1025,2,0)),"",VLOOKUP($C42,'START LİSTE'!$B$6:$F$1025,2,0))</f>
        <v/>
      </c>
      <c r="E42" s="33" t="str">
        <f>IF(ISERROR(VLOOKUP($C42,'START LİSTE'!$B$6:$F$1025,4,0)),"",VLOOKUP($C42,'START LİSTE'!$B$6:$F$1025,4,0))</f>
        <v/>
      </c>
      <c r="F42" s="132" t="str">
        <f>IF(ISERROR(VLOOKUP($C42,'FERDİ SONUÇ'!$B$6:$H$1069,6,0)),"",VLOOKUP($C42,'FERDİ SONUÇ'!$B$6:$H$1069,6,0))</f>
        <v/>
      </c>
      <c r="G42" s="35" t="str">
        <f>IF(OR(E42="",F42="DQ", F42="DNF", F42="DNS", F42=""),"-",VLOOKUP(C42,'FERDİ SONUÇ'!$B$6:$H$1069,7,0))</f>
        <v>-</v>
      </c>
      <c r="H42" s="95"/>
      <c r="I42" s="95"/>
      <c r="J42" s="95"/>
      <c r="K42" s="30"/>
    </row>
    <row r="43" spans="1:11" ht="12.75" customHeight="1" x14ac:dyDescent="0.2">
      <c r="A43" s="38"/>
      <c r="B43" s="40"/>
      <c r="C43" s="127" t="e">
        <f>IF(A44="","",INDEX('TAKIM KAYIT'!$D$6:$D$1250,MATCH(C44,'TAKIM KAYIT'!$D$6:$D$1250,0)-1))</f>
        <v>#NUM!</v>
      </c>
      <c r="D43" s="41" t="str">
        <f>IF(ISERROR(VLOOKUP($C43,'START LİSTE'!$B$6:$F$1025,2,0)),"",VLOOKUP($C43,'START LİSTE'!$B$6:$F$1025,2,0))</f>
        <v/>
      </c>
      <c r="E43" s="42" t="str">
        <f>IF(ISERROR(VLOOKUP($C43,'START LİSTE'!$B$6:$F$1025,4,0)),"",VLOOKUP($C43,'START LİSTE'!$B$6:$F$1025,4,0))</f>
        <v/>
      </c>
      <c r="F43" s="133" t="str">
        <f>IF(ISERROR(VLOOKUP($C43,'FERDİ SONUÇ'!$B$6:$H$1069,6,0)),"",VLOOKUP($C43,'FERDİ SONUÇ'!$B$6:$H$1069,6,0))</f>
        <v/>
      </c>
      <c r="G43" s="44" t="str">
        <f>IF(OR(E43="",F43="DQ", F43="DNF", F43="DNS", F43=""),"-",VLOOKUP(C43,'FERDİ SONUÇ'!$B$6:$H$1069,7,0))</f>
        <v>-</v>
      </c>
      <c r="H43" s="96"/>
      <c r="I43" s="96"/>
      <c r="J43" s="96"/>
      <c r="K43" s="39"/>
    </row>
    <row r="44" spans="1:11" ht="12.75" customHeight="1" x14ac:dyDescent="0.2">
      <c r="A44" s="56" t="e">
        <f>IF(ISERROR(SMALL('TAKIM KAYIT'!$A$6:$A$1250,1)),"",SMALL('TAKIM KAYIT'!$A$6:$A$1250,10))</f>
        <v>#NUM!</v>
      </c>
      <c r="B44" s="40" t="e">
        <f>IF(A44="","",VLOOKUP(A44,'TAKIM KAYIT'!$A$6:$O$1250,3,0))</f>
        <v>#NUM!</v>
      </c>
      <c r="C44" s="127" t="e">
        <f>IF(A44="","",VLOOKUP(A44,'TAKIM KAYIT'!$A$6:$O$1250,4,FALSE))</f>
        <v>#NUM!</v>
      </c>
      <c r="D44" s="41" t="str">
        <f>IF(ISERROR(VLOOKUP($C44,'START LİSTE'!$B$6:$F$1025,2,0)),"",VLOOKUP($C44,'START LİSTE'!$B$6:$F$1025,2,0))</f>
        <v/>
      </c>
      <c r="E44" s="42" t="str">
        <f>IF(ISERROR(VLOOKUP($C44,'START LİSTE'!$B$6:$F$1025,4,0)),"",VLOOKUP($C44,'START LİSTE'!$B$6:$F$1025,4,0))</f>
        <v/>
      </c>
      <c r="F44" s="133" t="str">
        <f>IF(ISERROR(VLOOKUP($C44,'FERDİ SONUÇ'!$B$6:$H$1069,6,0)),"",VLOOKUP($C44,'FERDİ SONUÇ'!$B$6:$H$1069,6,0))</f>
        <v/>
      </c>
      <c r="G44" s="44" t="str">
        <f>IF(OR(E44="",F44="DQ", F44="DNF", F44="DNS", F44=""),"-",VLOOKUP(C44,'FERDİ SONUÇ'!$B$6:$H$1069,7,0))</f>
        <v>-</v>
      </c>
      <c r="H44" s="50" t="e">
        <f>IF(A44="","",VLOOKUP(A44,'TAKIM KAYIT'!$A$6:$P$1250,11,0))</f>
        <v>#NUM!</v>
      </c>
      <c r="I44" s="50" t="e">
        <f>IF(A44="","",VLOOKUP(A44,'TAKIM KAYIT'!$A$6:$P$1250,12,0))</f>
        <v>#NUM!</v>
      </c>
      <c r="J44" s="50" t="e">
        <f>IF(A44="","",VLOOKUP(A44,'TAKIM KAYIT'!$A$6:$P$1250,13,0))</f>
        <v>#NUM!</v>
      </c>
      <c r="K44" s="50" t="e">
        <f>IF(A44="","",VLOOKUP(A44,'TAKIM KAYIT'!$A$6:$P$1250,15,0))</f>
        <v>#NUM!</v>
      </c>
    </row>
    <row r="45" spans="1:11" ht="12.75" customHeight="1" x14ac:dyDescent="0.2">
      <c r="A45" s="38"/>
      <c r="B45" s="40"/>
      <c r="C45" s="127" t="e">
        <f>IF(A44="","",INDEX('TAKIM KAYIT'!$D$6:$D$1250,MATCH(C44,'TAKIM KAYIT'!$D$6:$D$1250,0)+1))</f>
        <v>#NUM!</v>
      </c>
      <c r="D45" s="41" t="str">
        <f>IF(ISERROR(VLOOKUP($C45,'START LİSTE'!$B$6:$F$1025,2,0)),"",VLOOKUP($C45,'START LİSTE'!$B$6:$F$1025,2,0))</f>
        <v/>
      </c>
      <c r="E45" s="42" t="str">
        <f>IF(ISERROR(VLOOKUP($C45,'START LİSTE'!$B$6:$F$1025,4,0)),"",VLOOKUP($C45,'START LİSTE'!$B$6:$F$1025,4,0))</f>
        <v/>
      </c>
      <c r="F45" s="133" t="str">
        <f>IF(ISERROR(VLOOKUP($C45,'FERDİ SONUÇ'!$B$6:$H$1069,6,0)),"",VLOOKUP($C45,'FERDİ SONUÇ'!$B$6:$H$1069,6,0))</f>
        <v/>
      </c>
      <c r="G45" s="44" t="str">
        <f>IF(OR(E45="",F45="DQ", F45="DNF", F45="DNS", F45=""),"-",VLOOKUP(C45,'FERDİ SONUÇ'!$B$6:$H$1069,7,0))</f>
        <v>-</v>
      </c>
      <c r="H45" s="96"/>
      <c r="I45" s="96"/>
      <c r="J45" s="96"/>
      <c r="K45" s="39"/>
    </row>
    <row r="46" spans="1:11" ht="12.75" customHeight="1" x14ac:dyDescent="0.2">
      <c r="A46" s="29"/>
      <c r="B46" s="31"/>
      <c r="C46" s="126" t="e">
        <f>IF(A48="","",INDEX('TAKIM KAYIT'!$D$6:$D$1250,MATCH(C48,'TAKIM KAYIT'!$D$6:$D$1250,0)-2))</f>
        <v>#NUM!</v>
      </c>
      <c r="D46" s="32" t="str">
        <f>IF(ISERROR(VLOOKUP($C46,'START LİSTE'!$B$6:$F$1025,2,0)),"",VLOOKUP($C46,'START LİSTE'!$B$6:$F$1025,2,0))</f>
        <v/>
      </c>
      <c r="E46" s="33" t="str">
        <f>IF(ISERROR(VLOOKUP($C46,'START LİSTE'!$B$6:$F$1025,4,0)),"",VLOOKUP($C46,'START LİSTE'!$B$6:$F$1025,4,0))</f>
        <v/>
      </c>
      <c r="F46" s="132" t="str">
        <f>IF(ISERROR(VLOOKUP($C46,'FERDİ SONUÇ'!$B$6:$H$1069,6,0)),"",VLOOKUP($C46,'FERDİ SONUÇ'!$B$6:$H$1069,6,0))</f>
        <v/>
      </c>
      <c r="G46" s="35" t="str">
        <f>IF(OR(E46="",F46="DQ", F46="DNF", F46="DNS", F46=""),"-",VLOOKUP(C46,'FERDİ SONUÇ'!$B$6:$H$1069,7,0))</f>
        <v>-</v>
      </c>
      <c r="H46" s="95"/>
      <c r="I46" s="95"/>
      <c r="J46" s="95"/>
      <c r="K46" s="30"/>
    </row>
    <row r="47" spans="1:11" ht="12.75" customHeight="1" x14ac:dyDescent="0.2">
      <c r="A47" s="38"/>
      <c r="B47" s="40"/>
      <c r="C47" s="127" t="e">
        <f>IF(A48="","",INDEX('TAKIM KAYIT'!$D$6:$D$1250,MATCH(C48,'TAKIM KAYIT'!$D$6:$D$1250,0)-1))</f>
        <v>#NUM!</v>
      </c>
      <c r="D47" s="41" t="str">
        <f>IF(ISERROR(VLOOKUP($C47,'START LİSTE'!$B$6:$F$1025,2,0)),"",VLOOKUP($C47,'START LİSTE'!$B$6:$F$1025,2,0))</f>
        <v/>
      </c>
      <c r="E47" s="42" t="str">
        <f>IF(ISERROR(VLOOKUP($C47,'START LİSTE'!$B$6:$F$1025,4,0)),"",VLOOKUP($C47,'START LİSTE'!$B$6:$F$1025,4,0))</f>
        <v/>
      </c>
      <c r="F47" s="133" t="str">
        <f>IF(ISERROR(VLOOKUP($C47,'FERDİ SONUÇ'!$B$6:$H$1069,6,0)),"",VLOOKUP($C47,'FERDİ SONUÇ'!$B$6:$H$1069,6,0))</f>
        <v/>
      </c>
      <c r="G47" s="44" t="str">
        <f>IF(OR(E47="",F47="DQ", F47="DNF", F47="DNS", F47=""),"-",VLOOKUP(C47,'FERDİ SONUÇ'!$B$6:$H$1069,7,0))</f>
        <v>-</v>
      </c>
      <c r="H47" s="96"/>
      <c r="I47" s="96"/>
      <c r="J47" s="96"/>
      <c r="K47" s="39"/>
    </row>
    <row r="48" spans="1:11" ht="12.75" customHeight="1" x14ac:dyDescent="0.2">
      <c r="A48" s="56" t="e">
        <f>IF(ISERROR(SMALL('TAKIM KAYIT'!$A$6:$A$1250,1)),"",SMALL('TAKIM KAYIT'!$A$6:$A$1250,11))</f>
        <v>#NUM!</v>
      </c>
      <c r="B48" s="40" t="e">
        <f>IF(A48="","",VLOOKUP(A48,'TAKIM KAYIT'!$A$6:$O$1250,3,0))</f>
        <v>#NUM!</v>
      </c>
      <c r="C48" s="127" t="e">
        <f>IF(A48="","",VLOOKUP(A48,'TAKIM KAYIT'!$A$6:$O$1250,4,FALSE))</f>
        <v>#NUM!</v>
      </c>
      <c r="D48" s="41" t="str">
        <f>IF(ISERROR(VLOOKUP($C48,'START LİSTE'!$B$6:$F$1025,2,0)),"",VLOOKUP($C48,'START LİSTE'!$B$6:$F$1025,2,0))</f>
        <v/>
      </c>
      <c r="E48" s="42" t="str">
        <f>IF(ISERROR(VLOOKUP($C48,'START LİSTE'!$B$6:$F$1025,4,0)),"",VLOOKUP($C48,'START LİSTE'!$B$6:$F$1025,4,0))</f>
        <v/>
      </c>
      <c r="F48" s="133" t="str">
        <f>IF(ISERROR(VLOOKUP($C48,'FERDİ SONUÇ'!$B$6:$H$1069,6,0)),"",VLOOKUP($C48,'FERDİ SONUÇ'!$B$6:$H$1069,6,0))</f>
        <v/>
      </c>
      <c r="G48" s="44" t="str">
        <f>IF(OR(E48="",F48="DQ", F48="DNF", F48="DNS", F48=""),"-",VLOOKUP(C48,'FERDİ SONUÇ'!$B$6:$H$1069,7,0))</f>
        <v>-</v>
      </c>
      <c r="H48" s="50" t="e">
        <f>IF(A48="","",VLOOKUP(A48,'TAKIM KAYIT'!$A$6:$P$1250,11,0))</f>
        <v>#NUM!</v>
      </c>
      <c r="I48" s="50" t="e">
        <f>IF(A48="","",VLOOKUP(A48,'TAKIM KAYIT'!$A$6:$P$1250,12,0))</f>
        <v>#NUM!</v>
      </c>
      <c r="J48" s="50" t="e">
        <f>IF(A48="","",VLOOKUP(A48,'TAKIM KAYIT'!$A$6:$P$1250,13,0))</f>
        <v>#NUM!</v>
      </c>
      <c r="K48" s="50" t="e">
        <f>IF(A48="","",VLOOKUP(A48,'TAKIM KAYIT'!$A$6:$P$1250,15,0))</f>
        <v>#NUM!</v>
      </c>
    </row>
    <row r="49" spans="1:11" ht="12.75" customHeight="1" x14ac:dyDescent="0.2">
      <c r="A49" s="38"/>
      <c r="B49" s="40"/>
      <c r="C49" s="127" t="e">
        <f>IF(A48="","",INDEX('TAKIM KAYIT'!$D$6:$D$1250,MATCH(C48,'TAKIM KAYIT'!$D$6:$D$1250,0)+1))</f>
        <v>#NUM!</v>
      </c>
      <c r="D49" s="41" t="str">
        <f>IF(ISERROR(VLOOKUP($C49,'START LİSTE'!$B$6:$F$1025,2,0)),"",VLOOKUP($C49,'START LİSTE'!$B$6:$F$1025,2,0))</f>
        <v/>
      </c>
      <c r="E49" s="42" t="str">
        <f>IF(ISERROR(VLOOKUP($C49,'START LİSTE'!$B$6:$F$1025,4,0)),"",VLOOKUP($C49,'START LİSTE'!$B$6:$F$1025,4,0))</f>
        <v/>
      </c>
      <c r="F49" s="133" t="str">
        <f>IF(ISERROR(VLOOKUP($C49,'FERDİ SONUÇ'!$B$6:$H$1069,6,0)),"",VLOOKUP($C49,'FERDİ SONUÇ'!$B$6:$H$1069,6,0))</f>
        <v/>
      </c>
      <c r="G49" s="44" t="str">
        <f>IF(OR(E49="",F49="DQ", F49="DNF", F49="DNS", F49=""),"-",VLOOKUP(C49,'FERDİ SONUÇ'!$B$6:$H$1069,7,0))</f>
        <v>-</v>
      </c>
      <c r="H49" s="96"/>
      <c r="I49" s="96"/>
      <c r="J49" s="96"/>
      <c r="K49" s="39"/>
    </row>
    <row r="50" spans="1:11" ht="12.75" customHeight="1" x14ac:dyDescent="0.2">
      <c r="A50" s="29"/>
      <c r="B50" s="31"/>
      <c r="C50" s="126" t="e">
        <f>IF(A52="","",INDEX('TAKIM KAYIT'!$D$6:$D$1250,MATCH(C52,'TAKIM KAYIT'!$D$6:$D$1250,0)-2))</f>
        <v>#NUM!</v>
      </c>
      <c r="D50" s="32" t="str">
        <f>IF(ISERROR(VLOOKUP($C50,'START LİSTE'!$B$6:$F$1025,2,0)),"",VLOOKUP($C50,'START LİSTE'!$B$6:$F$1025,2,0))</f>
        <v/>
      </c>
      <c r="E50" s="33" t="str">
        <f>IF(ISERROR(VLOOKUP($C50,'START LİSTE'!$B$6:$F$1025,4,0)),"",VLOOKUP($C50,'START LİSTE'!$B$6:$F$1025,4,0))</f>
        <v/>
      </c>
      <c r="F50" s="132" t="str">
        <f>IF(ISERROR(VLOOKUP($C50,'FERDİ SONUÇ'!$B$6:$H$1069,6,0)),"",VLOOKUP($C50,'FERDİ SONUÇ'!$B$6:$H$1069,6,0))</f>
        <v/>
      </c>
      <c r="G50" s="35" t="str">
        <f>IF(OR(E50="",F50="DQ", F50="DNF", F50="DNS", F50=""),"-",VLOOKUP(C50,'FERDİ SONUÇ'!$B$6:$H$1069,7,0))</f>
        <v>-</v>
      </c>
      <c r="H50" s="95"/>
      <c r="I50" s="95"/>
      <c r="J50" s="95"/>
      <c r="K50" s="30"/>
    </row>
    <row r="51" spans="1:11" ht="12.75" customHeight="1" x14ac:dyDescent="0.2">
      <c r="A51" s="38"/>
      <c r="B51" s="40"/>
      <c r="C51" s="127" t="e">
        <f>IF(A52="","",INDEX('TAKIM KAYIT'!$D$6:$D$1250,MATCH(C52,'TAKIM KAYIT'!$D$6:$D$1250,0)-1))</f>
        <v>#NUM!</v>
      </c>
      <c r="D51" s="41" t="str">
        <f>IF(ISERROR(VLOOKUP($C51,'START LİSTE'!$B$6:$F$1025,2,0)),"",VLOOKUP($C51,'START LİSTE'!$B$6:$F$1025,2,0))</f>
        <v/>
      </c>
      <c r="E51" s="42" t="str">
        <f>IF(ISERROR(VLOOKUP($C51,'START LİSTE'!$B$6:$F$1025,4,0)),"",VLOOKUP($C51,'START LİSTE'!$B$6:$F$1025,4,0))</f>
        <v/>
      </c>
      <c r="F51" s="133" t="str">
        <f>IF(ISERROR(VLOOKUP($C51,'FERDİ SONUÇ'!$B$6:$H$1069,6,0)),"",VLOOKUP($C51,'FERDİ SONUÇ'!$B$6:$H$1069,6,0))</f>
        <v/>
      </c>
      <c r="G51" s="44" t="str">
        <f>IF(OR(E51="",F51="DQ", F51="DNF", F51="DNS", F51=""),"-",VLOOKUP(C51,'FERDİ SONUÇ'!$B$6:$H$1069,7,0))</f>
        <v>-</v>
      </c>
      <c r="H51" s="96"/>
      <c r="I51" s="96"/>
      <c r="J51" s="96"/>
      <c r="K51" s="39"/>
    </row>
    <row r="52" spans="1:11" ht="12.75" customHeight="1" x14ac:dyDescent="0.2">
      <c r="A52" s="56" t="e">
        <f>IF(ISERROR(SMALL('TAKIM KAYIT'!$A$6:$A$1250,1)),"",SMALL('TAKIM KAYIT'!$A$6:$A$1250,12))</f>
        <v>#NUM!</v>
      </c>
      <c r="B52" s="40" t="e">
        <f>IF(A52="","",VLOOKUP(A52,'TAKIM KAYIT'!$A$6:$O$1250,3,0))</f>
        <v>#NUM!</v>
      </c>
      <c r="C52" s="127" t="e">
        <f>IF(A52="","",VLOOKUP(A52,'TAKIM KAYIT'!$A$6:$O$1250,4,FALSE))</f>
        <v>#NUM!</v>
      </c>
      <c r="D52" s="41" t="str">
        <f>IF(ISERROR(VLOOKUP($C52,'START LİSTE'!$B$6:$F$1025,2,0)),"",VLOOKUP($C52,'START LİSTE'!$B$6:$F$1025,2,0))</f>
        <v/>
      </c>
      <c r="E52" s="42" t="str">
        <f>IF(ISERROR(VLOOKUP($C52,'START LİSTE'!$B$6:$F$1025,4,0)),"",VLOOKUP($C52,'START LİSTE'!$B$6:$F$1025,4,0))</f>
        <v/>
      </c>
      <c r="F52" s="133" t="str">
        <f>IF(ISERROR(VLOOKUP($C52,'FERDİ SONUÇ'!$B$6:$H$1069,6,0)),"",VLOOKUP($C52,'FERDİ SONUÇ'!$B$6:$H$1069,6,0))</f>
        <v/>
      </c>
      <c r="G52" s="44" t="str">
        <f>IF(OR(E52="",F52="DQ", F52="DNF", F52="DNS", F52=""),"-",VLOOKUP(C52,'FERDİ SONUÇ'!$B$6:$H$1069,7,0))</f>
        <v>-</v>
      </c>
      <c r="H52" s="50" t="e">
        <f>IF(A52="","",VLOOKUP(A52,'TAKIM KAYIT'!$A$6:$P$1250,11,0))</f>
        <v>#NUM!</v>
      </c>
      <c r="I52" s="50" t="e">
        <f>IF(A52="","",VLOOKUP(A52,'TAKIM KAYIT'!$A$6:$P$1250,12,0))</f>
        <v>#NUM!</v>
      </c>
      <c r="J52" s="50" t="e">
        <f>IF(A52="","",VLOOKUP(A52,'TAKIM KAYIT'!$A$6:$P$1250,13,0))</f>
        <v>#NUM!</v>
      </c>
      <c r="K52" s="50" t="e">
        <f>IF(A52="","",VLOOKUP(A52,'TAKIM KAYIT'!$A$6:$P$1250,15,0))</f>
        <v>#NUM!</v>
      </c>
    </row>
    <row r="53" spans="1:11" ht="12.75" customHeight="1" x14ac:dyDescent="0.2">
      <c r="A53" s="38"/>
      <c r="B53" s="40"/>
      <c r="C53" s="127" t="e">
        <f>IF(A52="","",INDEX('TAKIM KAYIT'!$D$6:$D$1250,MATCH(C52,'TAKIM KAYIT'!$D$6:$D$1250,0)+1))</f>
        <v>#NUM!</v>
      </c>
      <c r="D53" s="41" t="str">
        <f>IF(ISERROR(VLOOKUP($C53,'START LİSTE'!$B$6:$F$1025,2,0)),"",VLOOKUP($C53,'START LİSTE'!$B$6:$F$1025,2,0))</f>
        <v/>
      </c>
      <c r="E53" s="42" t="str">
        <f>IF(ISERROR(VLOOKUP($C53,'START LİSTE'!$B$6:$F$1025,4,0)),"",VLOOKUP($C53,'START LİSTE'!$B$6:$F$1025,4,0))</f>
        <v/>
      </c>
      <c r="F53" s="133" t="str">
        <f>IF(ISERROR(VLOOKUP($C53,'FERDİ SONUÇ'!$B$6:$H$1069,6,0)),"",VLOOKUP($C53,'FERDİ SONUÇ'!$B$6:$H$1069,6,0))</f>
        <v/>
      </c>
      <c r="G53" s="44" t="str">
        <f>IF(OR(E53="",F53="DQ", F53="DNF", F53="DNS", F53=""),"-",VLOOKUP(C53,'FERDİ SONUÇ'!$B$6:$H$1069,7,0))</f>
        <v>-</v>
      </c>
      <c r="H53" s="96"/>
      <c r="I53" s="96"/>
      <c r="J53" s="96"/>
      <c r="K53" s="39"/>
    </row>
    <row r="54" spans="1:11" ht="12.75" customHeight="1" x14ac:dyDescent="0.2">
      <c r="A54" s="29"/>
      <c r="B54" s="31"/>
      <c r="C54" s="126" t="e">
        <f>IF(A56="","",INDEX('TAKIM KAYIT'!$D$6:$D$1250,MATCH(C56,'TAKIM KAYIT'!$D$6:$D$1250,0)-2))</f>
        <v>#NUM!</v>
      </c>
      <c r="D54" s="32" t="str">
        <f>IF(ISERROR(VLOOKUP($C54,'START LİSTE'!$B$6:$F$1025,2,0)),"",VLOOKUP($C54,'START LİSTE'!$B$6:$F$1025,2,0))</f>
        <v/>
      </c>
      <c r="E54" s="33" t="str">
        <f>IF(ISERROR(VLOOKUP($C54,'START LİSTE'!$B$6:$F$1025,4,0)),"",VLOOKUP($C54,'START LİSTE'!$B$6:$F$1025,4,0))</f>
        <v/>
      </c>
      <c r="F54" s="132" t="str">
        <f>IF(ISERROR(VLOOKUP($C54,'FERDİ SONUÇ'!$B$6:$H$1069,6,0)),"",VLOOKUP($C54,'FERDİ SONUÇ'!$B$6:$H$1069,6,0))</f>
        <v/>
      </c>
      <c r="G54" s="35" t="str">
        <f>IF(OR(E54="",F54="DQ", F54="DNF", F54="DNS", F54=""),"-",VLOOKUP(C54,'FERDİ SONUÇ'!$B$6:$H$1069,7,0))</f>
        <v>-</v>
      </c>
      <c r="H54" s="95"/>
      <c r="I54" s="95"/>
      <c r="J54" s="95"/>
      <c r="K54" s="30"/>
    </row>
    <row r="55" spans="1:11" ht="12.75" customHeight="1" x14ac:dyDescent="0.2">
      <c r="A55" s="38"/>
      <c r="B55" s="40"/>
      <c r="C55" s="127" t="e">
        <f>IF(A56="","",INDEX('TAKIM KAYIT'!$D$6:$D$1250,MATCH(C56,'TAKIM KAYIT'!$D$6:$D$1250,0)-1))</f>
        <v>#NUM!</v>
      </c>
      <c r="D55" s="41" t="str">
        <f>IF(ISERROR(VLOOKUP($C55,'START LİSTE'!$B$6:$F$1025,2,0)),"",VLOOKUP($C55,'START LİSTE'!$B$6:$F$1025,2,0))</f>
        <v/>
      </c>
      <c r="E55" s="42" t="str">
        <f>IF(ISERROR(VLOOKUP($C55,'START LİSTE'!$B$6:$F$1025,4,0)),"",VLOOKUP($C55,'START LİSTE'!$B$6:$F$1025,4,0))</f>
        <v/>
      </c>
      <c r="F55" s="133" t="str">
        <f>IF(ISERROR(VLOOKUP($C55,'FERDİ SONUÇ'!$B$6:$H$1069,6,0)),"",VLOOKUP($C55,'FERDİ SONUÇ'!$B$6:$H$1069,6,0))</f>
        <v/>
      </c>
      <c r="G55" s="44" t="str">
        <f>IF(OR(E55="",F55="DQ", F55="DNF", F55="DNS", F55=""),"-",VLOOKUP(C55,'FERDİ SONUÇ'!$B$6:$H$1069,7,0))</f>
        <v>-</v>
      </c>
      <c r="H55" s="96"/>
      <c r="I55" s="96"/>
      <c r="J55" s="96"/>
      <c r="K55" s="39"/>
    </row>
    <row r="56" spans="1:11" ht="12.75" customHeight="1" x14ac:dyDescent="0.2">
      <c r="A56" s="56" t="e">
        <f>IF(ISERROR(SMALL('TAKIM KAYIT'!$A$6:$A$1250,1)),"",SMALL('TAKIM KAYIT'!$A$6:$A$1250,13))</f>
        <v>#NUM!</v>
      </c>
      <c r="B56" s="40" t="e">
        <f>IF(A56="","",VLOOKUP(A56,'TAKIM KAYIT'!$A$6:$O$1250,3,0))</f>
        <v>#NUM!</v>
      </c>
      <c r="C56" s="127" t="e">
        <f>IF(A56="","",VLOOKUP(A56,'TAKIM KAYIT'!$A$6:$O$1250,4,FALSE))</f>
        <v>#NUM!</v>
      </c>
      <c r="D56" s="41" t="str">
        <f>IF(ISERROR(VLOOKUP($C56,'START LİSTE'!$B$6:$F$1025,2,0)),"",VLOOKUP($C56,'START LİSTE'!$B$6:$F$1025,2,0))</f>
        <v/>
      </c>
      <c r="E56" s="42" t="str">
        <f>IF(ISERROR(VLOOKUP($C56,'START LİSTE'!$B$6:$F$1025,4,0)),"",VLOOKUP($C56,'START LİSTE'!$B$6:$F$1025,4,0))</f>
        <v/>
      </c>
      <c r="F56" s="133" t="str">
        <f>IF(ISERROR(VLOOKUP($C56,'FERDİ SONUÇ'!$B$6:$H$1069,6,0)),"",VLOOKUP($C56,'FERDİ SONUÇ'!$B$6:$H$1069,6,0))</f>
        <v/>
      </c>
      <c r="G56" s="44" t="str">
        <f>IF(OR(E56="",F56="DQ", F56="DNF", F56="DNS", F56=""),"-",VLOOKUP(C56,'FERDİ SONUÇ'!$B$6:$H$1069,7,0))</f>
        <v>-</v>
      </c>
      <c r="H56" s="50" t="e">
        <f>IF(A56="","",VLOOKUP(A56,'TAKIM KAYIT'!$A$6:$P$1250,11,0))</f>
        <v>#NUM!</v>
      </c>
      <c r="I56" s="50" t="e">
        <f>IF(A56="","",VLOOKUP(A56,'TAKIM KAYIT'!$A$6:$P$1250,12,0))</f>
        <v>#NUM!</v>
      </c>
      <c r="J56" s="50" t="e">
        <f>IF(A56="","",VLOOKUP(A56,'TAKIM KAYIT'!$A$6:$P$1250,13,0))</f>
        <v>#NUM!</v>
      </c>
      <c r="K56" s="50" t="e">
        <f>IF(A56="","",VLOOKUP(A56,'TAKIM KAYIT'!$A$6:$P$1250,15,0))</f>
        <v>#NUM!</v>
      </c>
    </row>
    <row r="57" spans="1:11" ht="12.75" customHeight="1" x14ac:dyDescent="0.2">
      <c r="A57" s="38"/>
      <c r="B57" s="40"/>
      <c r="C57" s="127" t="e">
        <f>IF(A56="","",INDEX('TAKIM KAYIT'!$D$6:$D$1250,MATCH(C56,'TAKIM KAYIT'!$D$6:$D$1250,0)+1))</f>
        <v>#NUM!</v>
      </c>
      <c r="D57" s="41" t="str">
        <f>IF(ISERROR(VLOOKUP($C57,'START LİSTE'!$B$6:$F$1025,2,0)),"",VLOOKUP($C57,'START LİSTE'!$B$6:$F$1025,2,0))</f>
        <v/>
      </c>
      <c r="E57" s="42" t="str">
        <f>IF(ISERROR(VLOOKUP($C57,'START LİSTE'!$B$6:$F$1025,4,0)),"",VLOOKUP($C57,'START LİSTE'!$B$6:$F$1025,4,0))</f>
        <v/>
      </c>
      <c r="F57" s="133" t="str">
        <f>IF(ISERROR(VLOOKUP($C57,'FERDİ SONUÇ'!$B$6:$H$1069,6,0)),"",VLOOKUP($C57,'FERDİ SONUÇ'!$B$6:$H$1069,6,0))</f>
        <v/>
      </c>
      <c r="G57" s="44" t="str">
        <f>IF(OR(E57="",F57="DQ", F57="DNF", F57="DNS", F57=""),"-",VLOOKUP(C57,'FERDİ SONUÇ'!$B$6:$H$1069,7,0))</f>
        <v>-</v>
      </c>
      <c r="H57" s="96"/>
      <c r="I57" s="96"/>
      <c r="J57" s="96"/>
      <c r="K57" s="39"/>
    </row>
    <row r="58" spans="1:11" ht="12.75" customHeight="1" x14ac:dyDescent="0.2">
      <c r="A58" s="29"/>
      <c r="B58" s="31"/>
      <c r="C58" s="126" t="e">
        <f>IF(A60="","",INDEX('TAKIM KAYIT'!$D$6:$D$1250,MATCH(C60,'TAKIM KAYIT'!$D$6:$D$1250,0)-2))</f>
        <v>#NUM!</v>
      </c>
      <c r="D58" s="32" t="str">
        <f>IF(ISERROR(VLOOKUP($C58,'START LİSTE'!$B$6:$F$1025,2,0)),"",VLOOKUP($C58,'START LİSTE'!$B$6:$F$1025,2,0))</f>
        <v/>
      </c>
      <c r="E58" s="33" t="str">
        <f>IF(ISERROR(VLOOKUP($C58,'START LİSTE'!$B$6:$F$1025,4,0)),"",VLOOKUP($C58,'START LİSTE'!$B$6:$F$1025,4,0))</f>
        <v/>
      </c>
      <c r="F58" s="132" t="str">
        <f>IF(ISERROR(VLOOKUP($C58,'FERDİ SONUÇ'!$B$6:$H$1069,6,0)),"",VLOOKUP($C58,'FERDİ SONUÇ'!$B$6:$H$1069,6,0))</f>
        <v/>
      </c>
      <c r="G58" s="35" t="str">
        <f>IF(OR(E58="",F58="DQ", F58="DNF", F58="DNS", F58=""),"-",VLOOKUP(C58,'FERDİ SONUÇ'!$B$6:$H$1069,7,0))</f>
        <v>-</v>
      </c>
      <c r="H58" s="95"/>
      <c r="I58" s="95"/>
      <c r="J58" s="95"/>
      <c r="K58" s="30"/>
    </row>
    <row r="59" spans="1:11" ht="12.75" customHeight="1" x14ac:dyDescent="0.2">
      <c r="A59" s="38"/>
      <c r="B59" s="40"/>
      <c r="C59" s="127" t="e">
        <f>IF(A60="","",INDEX('TAKIM KAYIT'!$D$6:$D$1250,MATCH(C60,'TAKIM KAYIT'!$D$6:$D$1250,0)-1))</f>
        <v>#NUM!</v>
      </c>
      <c r="D59" s="41" t="str">
        <f>IF(ISERROR(VLOOKUP($C59,'START LİSTE'!$B$6:$F$1025,2,0)),"",VLOOKUP($C59,'START LİSTE'!$B$6:$F$1025,2,0))</f>
        <v/>
      </c>
      <c r="E59" s="42" t="str">
        <f>IF(ISERROR(VLOOKUP($C59,'START LİSTE'!$B$6:$F$1025,4,0)),"",VLOOKUP($C59,'START LİSTE'!$B$6:$F$1025,4,0))</f>
        <v/>
      </c>
      <c r="F59" s="133" t="str">
        <f>IF(ISERROR(VLOOKUP($C59,'FERDİ SONUÇ'!$B$6:$H$1069,6,0)),"",VLOOKUP($C59,'FERDİ SONUÇ'!$B$6:$H$1069,6,0))</f>
        <v/>
      </c>
      <c r="G59" s="44" t="str">
        <f>IF(OR(E59="",F59="DQ", F59="DNF", F59="DNS", F59=""),"-",VLOOKUP(C59,'FERDİ SONUÇ'!$B$6:$H$1069,7,0))</f>
        <v>-</v>
      </c>
      <c r="H59" s="96"/>
      <c r="I59" s="96"/>
      <c r="J59" s="96"/>
      <c r="K59" s="39"/>
    </row>
    <row r="60" spans="1:11" ht="12.75" customHeight="1" x14ac:dyDescent="0.2">
      <c r="A60" s="56" t="e">
        <f>IF(ISERROR(SMALL('TAKIM KAYIT'!$A$6:$A$1250,1)),"",SMALL('TAKIM KAYIT'!$A$6:$A$1250,14))</f>
        <v>#NUM!</v>
      </c>
      <c r="B60" s="40" t="e">
        <f>IF(A60="","",VLOOKUP(A60,'TAKIM KAYIT'!$A$6:$O$1250,3,0))</f>
        <v>#NUM!</v>
      </c>
      <c r="C60" s="127" t="e">
        <f>IF(A60="","",VLOOKUP(A60,'TAKIM KAYIT'!$A$6:$O$1250,4,FALSE))</f>
        <v>#NUM!</v>
      </c>
      <c r="D60" s="41" t="str">
        <f>IF(ISERROR(VLOOKUP($C60,'START LİSTE'!$B$6:$F$1025,2,0)),"",VLOOKUP($C60,'START LİSTE'!$B$6:$F$1025,2,0))</f>
        <v/>
      </c>
      <c r="E60" s="42" t="str">
        <f>IF(ISERROR(VLOOKUP($C60,'START LİSTE'!$B$6:$F$1025,4,0)),"",VLOOKUP($C60,'START LİSTE'!$B$6:$F$1025,4,0))</f>
        <v/>
      </c>
      <c r="F60" s="133" t="str">
        <f>IF(ISERROR(VLOOKUP($C60,'FERDİ SONUÇ'!$B$6:$H$1069,6,0)),"",VLOOKUP($C60,'FERDİ SONUÇ'!$B$6:$H$1069,6,0))</f>
        <v/>
      </c>
      <c r="G60" s="44" t="str">
        <f>IF(OR(E60="",F60="DQ", F60="DNF", F60="DNS", F60=""),"-",VLOOKUP(C60,'FERDİ SONUÇ'!$B$6:$H$1069,7,0))</f>
        <v>-</v>
      </c>
      <c r="H60" s="50" t="e">
        <f>IF(A60="","",VLOOKUP(A60,'TAKIM KAYIT'!$A$6:$P$1250,11,0))</f>
        <v>#NUM!</v>
      </c>
      <c r="I60" s="50" t="e">
        <f>IF(A60="","",VLOOKUP(A60,'TAKIM KAYIT'!$A$6:$P$1250,12,0))</f>
        <v>#NUM!</v>
      </c>
      <c r="J60" s="50" t="e">
        <f>IF(A60="","",VLOOKUP(A60,'TAKIM KAYIT'!$A$6:$P$1250,13,0))</f>
        <v>#NUM!</v>
      </c>
      <c r="K60" s="50" t="e">
        <f>IF(A60="","",VLOOKUP(A60,'TAKIM KAYIT'!$A$6:$P$1250,15,0))</f>
        <v>#NUM!</v>
      </c>
    </row>
    <row r="61" spans="1:11" ht="12.75" customHeight="1" x14ac:dyDescent="0.2">
      <c r="A61" s="38"/>
      <c r="B61" s="40"/>
      <c r="C61" s="127" t="e">
        <f>IF(A60="","",INDEX('TAKIM KAYIT'!$D$6:$D$1250,MATCH(C60,'TAKIM KAYIT'!$D$6:$D$1250,0)+1))</f>
        <v>#NUM!</v>
      </c>
      <c r="D61" s="41" t="str">
        <f>IF(ISERROR(VLOOKUP($C61,'START LİSTE'!$B$6:$F$1025,2,0)),"",VLOOKUP($C61,'START LİSTE'!$B$6:$F$1025,2,0))</f>
        <v/>
      </c>
      <c r="E61" s="42" t="str">
        <f>IF(ISERROR(VLOOKUP($C61,'START LİSTE'!$B$6:$F$1025,4,0)),"",VLOOKUP($C61,'START LİSTE'!$B$6:$F$1025,4,0))</f>
        <v/>
      </c>
      <c r="F61" s="133" t="str">
        <f>IF(ISERROR(VLOOKUP($C61,'FERDİ SONUÇ'!$B$6:$H$1069,6,0)),"",VLOOKUP($C61,'FERDİ SONUÇ'!$B$6:$H$1069,6,0))</f>
        <v/>
      </c>
      <c r="G61" s="44" t="str">
        <f>IF(OR(E61="",F61="DQ", F61="DNF", F61="DNS", F61=""),"-",VLOOKUP(C61,'FERDİ SONUÇ'!$B$6:$H$1069,7,0))</f>
        <v>-</v>
      </c>
      <c r="H61" s="96"/>
      <c r="I61" s="96"/>
      <c r="J61" s="96"/>
      <c r="K61" s="39"/>
    </row>
    <row r="62" spans="1:11" ht="12.75" customHeight="1" x14ac:dyDescent="0.2">
      <c r="A62" s="29"/>
      <c r="B62" s="31"/>
      <c r="C62" s="126" t="e">
        <f>IF(A64="","",INDEX('TAKIM KAYIT'!$D$6:$D$1250,MATCH(C64,'TAKIM KAYIT'!$D$6:$D$1250,0)-2))</f>
        <v>#NUM!</v>
      </c>
      <c r="D62" s="32" t="str">
        <f>IF(ISERROR(VLOOKUP($C62,'START LİSTE'!$B$6:$F$1025,2,0)),"",VLOOKUP($C62,'START LİSTE'!$B$6:$F$1025,2,0))</f>
        <v/>
      </c>
      <c r="E62" s="33" t="str">
        <f>IF(ISERROR(VLOOKUP($C62,'START LİSTE'!$B$6:$F$1025,4,0)),"",VLOOKUP($C62,'START LİSTE'!$B$6:$F$1025,4,0))</f>
        <v/>
      </c>
      <c r="F62" s="132" t="str">
        <f>IF(ISERROR(VLOOKUP($C62,'FERDİ SONUÇ'!$B$6:$H$1069,6,0)),"",VLOOKUP($C62,'FERDİ SONUÇ'!$B$6:$H$1069,6,0))</f>
        <v/>
      </c>
      <c r="G62" s="35" t="str">
        <f>IF(OR(E62="",F62="DQ", F62="DNF", F62="DNS", F62=""),"-",VLOOKUP(C62,'FERDİ SONUÇ'!$B$6:$H$1069,7,0))</f>
        <v>-</v>
      </c>
      <c r="H62" s="95"/>
      <c r="I62" s="95"/>
      <c r="J62" s="95"/>
      <c r="K62" s="30"/>
    </row>
    <row r="63" spans="1:11" ht="12.75" customHeight="1" x14ac:dyDescent="0.2">
      <c r="A63" s="38"/>
      <c r="B63" s="40"/>
      <c r="C63" s="127" t="e">
        <f>IF(A64="","",INDEX('TAKIM KAYIT'!$D$6:$D$1250,MATCH(C64,'TAKIM KAYIT'!$D$6:$D$1250,0)-1))</f>
        <v>#NUM!</v>
      </c>
      <c r="D63" s="41" t="str">
        <f>IF(ISERROR(VLOOKUP($C63,'START LİSTE'!$B$6:$F$1025,2,0)),"",VLOOKUP($C63,'START LİSTE'!$B$6:$F$1025,2,0))</f>
        <v/>
      </c>
      <c r="E63" s="42" t="str">
        <f>IF(ISERROR(VLOOKUP($C63,'START LİSTE'!$B$6:$F$1025,4,0)),"",VLOOKUP($C63,'START LİSTE'!$B$6:$F$1025,4,0))</f>
        <v/>
      </c>
      <c r="F63" s="133" t="str">
        <f>IF(ISERROR(VLOOKUP($C63,'FERDİ SONUÇ'!$B$6:$H$1069,6,0)),"",VLOOKUP($C63,'FERDİ SONUÇ'!$B$6:$H$1069,6,0))</f>
        <v/>
      </c>
      <c r="G63" s="44" t="str">
        <f>IF(OR(E63="",F63="DQ", F63="DNF", F63="DNS", F63=""),"-",VLOOKUP(C63,'FERDİ SONUÇ'!$B$6:$H$1069,7,0))</f>
        <v>-</v>
      </c>
      <c r="H63" s="96"/>
      <c r="I63" s="96"/>
      <c r="J63" s="96"/>
      <c r="K63" s="39"/>
    </row>
    <row r="64" spans="1:11" ht="12.75" customHeight="1" x14ac:dyDescent="0.2">
      <c r="A64" s="56" t="e">
        <f>IF(ISERROR(SMALL('TAKIM KAYIT'!$A$6:$A$1250,1)),"",SMALL('TAKIM KAYIT'!$A$6:$A$1250,15))</f>
        <v>#NUM!</v>
      </c>
      <c r="B64" s="40" t="e">
        <f>IF(A64="","",VLOOKUP(A64,'TAKIM KAYIT'!$A$6:$O$1250,3,0))</f>
        <v>#NUM!</v>
      </c>
      <c r="C64" s="127" t="e">
        <f>IF(A64="","",VLOOKUP(A64,'TAKIM KAYIT'!$A$6:$O$1250,4,FALSE))</f>
        <v>#NUM!</v>
      </c>
      <c r="D64" s="41" t="str">
        <f>IF(ISERROR(VLOOKUP($C64,'START LİSTE'!$B$6:$F$1025,2,0)),"",VLOOKUP($C64,'START LİSTE'!$B$6:$F$1025,2,0))</f>
        <v/>
      </c>
      <c r="E64" s="42" t="str">
        <f>IF(ISERROR(VLOOKUP($C64,'START LİSTE'!$B$6:$F$1025,4,0)),"",VLOOKUP($C64,'START LİSTE'!$B$6:$F$1025,4,0))</f>
        <v/>
      </c>
      <c r="F64" s="133" t="str">
        <f>IF(ISERROR(VLOOKUP($C64,'FERDİ SONUÇ'!$B$6:$H$1069,6,0)),"",VLOOKUP($C64,'FERDİ SONUÇ'!$B$6:$H$1069,6,0))</f>
        <v/>
      </c>
      <c r="G64" s="44" t="str">
        <f>IF(OR(E64="",F64="DQ", F64="DNF", F64="DNS", F64=""),"-",VLOOKUP(C64,'FERDİ SONUÇ'!$B$6:$H$1069,7,0))</f>
        <v>-</v>
      </c>
      <c r="H64" s="112" t="e">
        <f>IF(A64="","",VLOOKUP(A64,'TAKIM KAYIT'!$A$6:$P$1250,11,0))</f>
        <v>#NUM!</v>
      </c>
      <c r="I64" s="112" t="e">
        <f>IF(A64="","",VLOOKUP(A64,'TAKIM KAYIT'!$A$6:$P$1250,12,0))</f>
        <v>#NUM!</v>
      </c>
      <c r="J64" s="112" t="e">
        <f>IF(A64="","",VLOOKUP(A64,'TAKIM KAYIT'!$A$6:$P$1250,13,0))</f>
        <v>#NUM!</v>
      </c>
      <c r="K64" s="50" t="e">
        <f>IF(A64="","",VLOOKUP(A64,'TAKIM KAYIT'!$A$6:$P$1250,15,0))</f>
        <v>#NUM!</v>
      </c>
    </row>
    <row r="65" spans="1:11" ht="12.75" customHeight="1" x14ac:dyDescent="0.2">
      <c r="A65" s="38"/>
      <c r="B65" s="40"/>
      <c r="C65" s="127" t="e">
        <f>IF(A64="","",INDEX('TAKIM KAYIT'!$D$6:$D$1250,MATCH(C64,'TAKIM KAYIT'!$D$6:$D$1250,0)+1))</f>
        <v>#NUM!</v>
      </c>
      <c r="D65" s="41" t="str">
        <f>IF(ISERROR(VLOOKUP($C65,'START LİSTE'!$B$6:$F$1025,2,0)),"",VLOOKUP($C65,'START LİSTE'!$B$6:$F$1025,2,0))</f>
        <v/>
      </c>
      <c r="E65" s="42" t="str">
        <f>IF(ISERROR(VLOOKUP($C65,'START LİSTE'!$B$6:$F$1025,4,0)),"",VLOOKUP($C65,'START LİSTE'!$B$6:$F$1025,4,0))</f>
        <v/>
      </c>
      <c r="F65" s="133" t="str">
        <f>IF(ISERROR(VLOOKUP($C65,'FERDİ SONUÇ'!$B$6:$H$1069,6,0)),"",VLOOKUP($C65,'FERDİ SONUÇ'!$B$6:$H$1069,6,0))</f>
        <v/>
      </c>
      <c r="G65" s="44" t="str">
        <f>IF(OR(E65="",F65="DQ", F65="DNF", F65="DNS", F65=""),"-",VLOOKUP(C65,'FERDİ SONUÇ'!$B$6:$H$1069,7,0))</f>
        <v>-</v>
      </c>
      <c r="H65" s="96"/>
      <c r="I65" s="96"/>
      <c r="J65" s="96"/>
      <c r="K65" s="39"/>
    </row>
    <row r="66" spans="1:11" ht="12.75" customHeight="1" x14ac:dyDescent="0.2">
      <c r="A66" s="29"/>
      <c r="B66" s="31"/>
      <c r="C66" s="126" t="e">
        <f>IF(A68="","",INDEX('TAKIM KAYIT'!$D$6:$D$1250,MATCH(C68,'TAKIM KAYIT'!$D$6:$D$1250,0)-2))</f>
        <v>#NUM!</v>
      </c>
      <c r="D66" s="32" t="str">
        <f>IF(ISERROR(VLOOKUP($C66,'START LİSTE'!$B$6:$F$1025,2,0)),"",VLOOKUP($C66,'START LİSTE'!$B$6:$F$1025,2,0))</f>
        <v/>
      </c>
      <c r="E66" s="33" t="str">
        <f>IF(ISERROR(VLOOKUP($C66,'START LİSTE'!$B$6:$F$1025,4,0)),"",VLOOKUP($C66,'START LİSTE'!$B$6:$F$1025,4,0))</f>
        <v/>
      </c>
      <c r="F66" s="132" t="str">
        <f>IF(ISERROR(VLOOKUP($C66,'FERDİ SONUÇ'!$B$6:$H$1069,6,0)),"",VLOOKUP($C66,'FERDİ SONUÇ'!$B$6:$H$1069,6,0))</f>
        <v/>
      </c>
      <c r="G66" s="35" t="str">
        <f>IF(OR(E66="",F66="DQ", F66="DNF", F66="DNS", F66=""),"-",VLOOKUP(C66,'FERDİ SONUÇ'!$B$6:$H$1069,7,0))</f>
        <v>-</v>
      </c>
      <c r="H66" s="95"/>
      <c r="I66" s="95"/>
      <c r="J66" s="95"/>
      <c r="K66" s="30"/>
    </row>
    <row r="67" spans="1:11" ht="12.75" customHeight="1" x14ac:dyDescent="0.2">
      <c r="A67" s="38"/>
      <c r="B67" s="40"/>
      <c r="C67" s="127" t="e">
        <f>IF(A68="","",INDEX('TAKIM KAYIT'!$D$6:$D$1250,MATCH(C68,'TAKIM KAYIT'!$D$6:$D$1250,0)-1))</f>
        <v>#NUM!</v>
      </c>
      <c r="D67" s="41" t="str">
        <f>IF(ISERROR(VLOOKUP($C67,'START LİSTE'!$B$6:$F$1025,2,0)),"",VLOOKUP($C67,'START LİSTE'!$B$6:$F$1025,2,0))</f>
        <v/>
      </c>
      <c r="E67" s="42" t="str">
        <f>IF(ISERROR(VLOOKUP($C67,'START LİSTE'!$B$6:$F$1025,4,0)),"",VLOOKUP($C67,'START LİSTE'!$B$6:$F$1025,4,0))</f>
        <v/>
      </c>
      <c r="F67" s="133" t="str">
        <f>IF(ISERROR(VLOOKUP($C67,'FERDİ SONUÇ'!$B$6:$H$1069,6,0)),"",VLOOKUP($C67,'FERDİ SONUÇ'!$B$6:$H$1069,6,0))</f>
        <v/>
      </c>
      <c r="G67" s="44" t="str">
        <f>IF(OR(E67="",F67="DQ", F67="DNF", F67="DNS", F67=""),"-",VLOOKUP(C67,'FERDİ SONUÇ'!$B$6:$H$1069,7,0))</f>
        <v>-</v>
      </c>
      <c r="H67" s="96"/>
      <c r="I67" s="96"/>
      <c r="J67" s="96"/>
      <c r="K67" s="39"/>
    </row>
    <row r="68" spans="1:11" ht="12.75" customHeight="1" x14ac:dyDescent="0.2">
      <c r="A68" s="56" t="e">
        <f>IF(ISERROR(SMALL('TAKIM KAYIT'!$A$6:$A$1250,1)),"",SMALL('TAKIM KAYIT'!$A$6:$A$1250,16))</f>
        <v>#NUM!</v>
      </c>
      <c r="B68" s="40" t="e">
        <f>IF(A68="","",VLOOKUP(A68,'TAKIM KAYIT'!$A$6:$O$1250,3,0))</f>
        <v>#NUM!</v>
      </c>
      <c r="C68" s="127" t="e">
        <f>IF(A68="","",VLOOKUP(A68,'TAKIM KAYIT'!$A$6:$O$1250,4,FALSE))</f>
        <v>#NUM!</v>
      </c>
      <c r="D68" s="41" t="str">
        <f>IF(ISERROR(VLOOKUP($C68,'START LİSTE'!$B$6:$F$1025,2,0)),"",VLOOKUP($C68,'START LİSTE'!$B$6:$F$1025,2,0))</f>
        <v/>
      </c>
      <c r="E68" s="42" t="str">
        <f>IF(ISERROR(VLOOKUP($C68,'START LİSTE'!$B$6:$F$1025,4,0)),"",VLOOKUP($C68,'START LİSTE'!$B$6:$F$1025,4,0))</f>
        <v/>
      </c>
      <c r="F68" s="133" t="str">
        <f>IF(ISERROR(VLOOKUP($C68,'FERDİ SONUÇ'!$B$6:$H$1069,6,0)),"",VLOOKUP($C68,'FERDİ SONUÇ'!$B$6:$H$1069,6,0))</f>
        <v/>
      </c>
      <c r="G68" s="44" t="str">
        <f>IF(OR(E68="",F68="DQ", F68="DNF", F68="DNS", F68=""),"-",VLOOKUP(C68,'FERDİ SONUÇ'!$B$6:$H$1069,7,0))</f>
        <v>-</v>
      </c>
      <c r="H68" s="112" t="e">
        <f>IF(A68="","",VLOOKUP(A68,'TAKIM KAYIT'!$A$6:$P$1250,11,0))</f>
        <v>#NUM!</v>
      </c>
      <c r="I68" s="112" t="e">
        <f>IF(A68="","",VLOOKUP(A68,'TAKIM KAYIT'!$A$6:$P$1250,12,0))</f>
        <v>#NUM!</v>
      </c>
      <c r="J68" s="112" t="e">
        <f>IF(A68="","",VLOOKUP(A68,'TAKIM KAYIT'!$A$6:$P$1250,13,0))</f>
        <v>#NUM!</v>
      </c>
      <c r="K68" s="50" t="e">
        <f>IF(A68="","",VLOOKUP(A68,'TAKIM KAYIT'!$A$6:$P$1250,15,0))</f>
        <v>#NUM!</v>
      </c>
    </row>
    <row r="69" spans="1:11" ht="12.75" customHeight="1" x14ac:dyDescent="0.2">
      <c r="A69" s="38"/>
      <c r="B69" s="40"/>
      <c r="C69" s="127" t="e">
        <f>IF(A68="","",INDEX('TAKIM KAYIT'!$D$6:$D$1250,MATCH(C68,'TAKIM KAYIT'!$D$6:$D$1250,0)+1))</f>
        <v>#NUM!</v>
      </c>
      <c r="D69" s="41" t="str">
        <f>IF(ISERROR(VLOOKUP($C69,'START LİSTE'!$B$6:$F$1025,2,0)),"",VLOOKUP($C69,'START LİSTE'!$B$6:$F$1025,2,0))</f>
        <v/>
      </c>
      <c r="E69" s="42" t="str">
        <f>IF(ISERROR(VLOOKUP($C69,'START LİSTE'!$B$6:$F$1025,4,0)),"",VLOOKUP($C69,'START LİSTE'!$B$6:$F$1025,4,0))</f>
        <v/>
      </c>
      <c r="F69" s="133" t="str">
        <f>IF(ISERROR(VLOOKUP($C69,'FERDİ SONUÇ'!$B$6:$H$1069,6,0)),"",VLOOKUP($C69,'FERDİ SONUÇ'!$B$6:$H$1069,6,0))</f>
        <v/>
      </c>
      <c r="G69" s="44" t="str">
        <f>IF(OR(E69="",F69="DQ", F69="DNF", F69="DNS", F69=""),"-",VLOOKUP(C69,'FERDİ SONUÇ'!$B$6:$H$1069,7,0))</f>
        <v>-</v>
      </c>
      <c r="H69" s="96"/>
      <c r="I69" s="96"/>
      <c r="J69" s="96"/>
      <c r="K69" s="39"/>
    </row>
    <row r="70" spans="1:11" ht="12.75" customHeight="1" x14ac:dyDescent="0.2">
      <c r="A70" s="29"/>
      <c r="B70" s="31"/>
      <c r="C70" s="126" t="e">
        <f>IF(A72="","",INDEX('TAKIM KAYIT'!$D$6:$D$1250,MATCH(C72,'TAKIM KAYIT'!$D$6:$D$1250,0)-2))</f>
        <v>#NUM!</v>
      </c>
      <c r="D70" s="32" t="str">
        <f>IF(ISERROR(VLOOKUP($C70,'START LİSTE'!$B$6:$F$1025,2,0)),"",VLOOKUP($C70,'START LİSTE'!$B$6:$F$1025,2,0))</f>
        <v/>
      </c>
      <c r="E70" s="33" t="str">
        <f>IF(ISERROR(VLOOKUP($C70,'START LİSTE'!$B$6:$F$1025,4,0)),"",VLOOKUP($C70,'START LİSTE'!$B$6:$F$1025,4,0))</f>
        <v/>
      </c>
      <c r="F70" s="132" t="str">
        <f>IF(ISERROR(VLOOKUP($C70,'FERDİ SONUÇ'!$B$6:$H$1069,6,0)),"",VLOOKUP($C70,'FERDİ SONUÇ'!$B$6:$H$1069,6,0))</f>
        <v/>
      </c>
      <c r="G70" s="35" t="str">
        <f>IF(OR(E70="",F70="DQ", F70="DNF", F70="DNS", F70=""),"-",VLOOKUP(C70,'FERDİ SONUÇ'!$B$6:$H$1069,7,0))</f>
        <v>-</v>
      </c>
      <c r="H70" s="95"/>
      <c r="I70" s="95"/>
      <c r="J70" s="95"/>
      <c r="K70" s="30"/>
    </row>
    <row r="71" spans="1:11" ht="12.75" customHeight="1" x14ac:dyDescent="0.2">
      <c r="A71" s="38"/>
      <c r="B71" s="40"/>
      <c r="C71" s="127" t="e">
        <f>IF(A72="","",INDEX('TAKIM KAYIT'!$D$6:$D$1250,MATCH(C72,'TAKIM KAYIT'!$D$6:$D$1250,0)-1))</f>
        <v>#NUM!</v>
      </c>
      <c r="D71" s="41" t="str">
        <f>IF(ISERROR(VLOOKUP($C71,'START LİSTE'!$B$6:$F$1025,2,0)),"",VLOOKUP($C71,'START LİSTE'!$B$6:$F$1025,2,0))</f>
        <v/>
      </c>
      <c r="E71" s="42" t="str">
        <f>IF(ISERROR(VLOOKUP($C71,'START LİSTE'!$B$6:$F$1025,4,0)),"",VLOOKUP($C71,'START LİSTE'!$B$6:$F$1025,4,0))</f>
        <v/>
      </c>
      <c r="F71" s="133" t="str">
        <f>IF(ISERROR(VLOOKUP($C71,'FERDİ SONUÇ'!$B$6:$H$1069,6,0)),"",VLOOKUP($C71,'FERDİ SONUÇ'!$B$6:$H$1069,6,0))</f>
        <v/>
      </c>
      <c r="G71" s="44" t="str">
        <f>IF(OR(E71="",F71="DQ", F71="DNF", F71="DNS", F71=""),"-",VLOOKUP(C71,'FERDİ SONUÇ'!$B$6:$H$1069,7,0))</f>
        <v>-</v>
      </c>
      <c r="H71" s="96"/>
      <c r="I71" s="96"/>
      <c r="J71" s="96"/>
      <c r="K71" s="39"/>
    </row>
    <row r="72" spans="1:11" ht="12.75" customHeight="1" x14ac:dyDescent="0.2">
      <c r="A72" s="56" t="e">
        <f>IF(ISERROR(SMALL('TAKIM KAYIT'!$A$6:$A$1250,1)),"",SMALL('TAKIM KAYIT'!$A$6:$A$1250,17))</f>
        <v>#NUM!</v>
      </c>
      <c r="B72" s="40" t="e">
        <f>IF(A72="","",VLOOKUP(A72,'TAKIM KAYIT'!$A$6:$O$1250,3,0))</f>
        <v>#NUM!</v>
      </c>
      <c r="C72" s="127" t="e">
        <f>IF(A72="","",VLOOKUP(A72,'TAKIM KAYIT'!$A$6:$O$1250,4,FALSE))</f>
        <v>#NUM!</v>
      </c>
      <c r="D72" s="41" t="str">
        <f>IF(ISERROR(VLOOKUP($C72,'START LİSTE'!$B$6:$F$1025,2,0)),"",VLOOKUP($C72,'START LİSTE'!$B$6:$F$1025,2,0))</f>
        <v/>
      </c>
      <c r="E72" s="42" t="str">
        <f>IF(ISERROR(VLOOKUP($C72,'START LİSTE'!$B$6:$F$1025,4,0)),"",VLOOKUP($C72,'START LİSTE'!$B$6:$F$1025,4,0))</f>
        <v/>
      </c>
      <c r="F72" s="133" t="str">
        <f>IF(ISERROR(VLOOKUP($C72,'FERDİ SONUÇ'!$B$6:$H$1069,6,0)),"",VLOOKUP($C72,'FERDİ SONUÇ'!$B$6:$H$1069,6,0))</f>
        <v/>
      </c>
      <c r="G72" s="44" t="str">
        <f>IF(OR(E72="",F72="DQ", F72="DNF", F72="DNS", F72=""),"-",VLOOKUP(C72,'FERDİ SONUÇ'!$B$6:$H$1069,7,0))</f>
        <v>-</v>
      </c>
      <c r="H72" s="112" t="e">
        <f>IF(A72="","",VLOOKUP(A72,'TAKIM KAYIT'!$A$6:$P$1250,11,0))</f>
        <v>#NUM!</v>
      </c>
      <c r="I72" s="112" t="e">
        <f>IF(A72="","",VLOOKUP(A72,'TAKIM KAYIT'!$A$6:$P$1250,12,0))</f>
        <v>#NUM!</v>
      </c>
      <c r="J72" s="112" t="e">
        <f>IF(A72="","",VLOOKUP(A72,'TAKIM KAYIT'!$A$6:$P$1250,13,0))</f>
        <v>#NUM!</v>
      </c>
      <c r="K72" s="50" t="e">
        <f>IF(A72="","",VLOOKUP(A72,'TAKIM KAYIT'!$A$6:$P$1250,15,0))</f>
        <v>#NUM!</v>
      </c>
    </row>
    <row r="73" spans="1:11" ht="12.75" customHeight="1" x14ac:dyDescent="0.2">
      <c r="A73" s="38"/>
      <c r="B73" s="40"/>
      <c r="C73" s="127" t="e">
        <f>IF(A72="","",INDEX('TAKIM KAYIT'!$D$6:$D$1250,MATCH(C72,'TAKIM KAYIT'!$D$6:$D$1250,0)+1))</f>
        <v>#NUM!</v>
      </c>
      <c r="D73" s="41" t="str">
        <f>IF(ISERROR(VLOOKUP($C73,'START LİSTE'!$B$6:$F$1025,2,0)),"",VLOOKUP($C73,'START LİSTE'!$B$6:$F$1025,2,0))</f>
        <v/>
      </c>
      <c r="E73" s="42" t="str">
        <f>IF(ISERROR(VLOOKUP($C73,'START LİSTE'!$B$6:$F$1025,4,0)),"",VLOOKUP($C73,'START LİSTE'!$B$6:$F$1025,4,0))</f>
        <v/>
      </c>
      <c r="F73" s="133" t="str">
        <f>IF(ISERROR(VLOOKUP($C73,'FERDİ SONUÇ'!$B$6:$H$1069,6,0)),"",VLOOKUP($C73,'FERDİ SONUÇ'!$B$6:$H$1069,6,0))</f>
        <v/>
      </c>
      <c r="G73" s="44" t="str">
        <f>IF(OR(E73="",F73="DQ", F73="DNF", F73="DNS", F73=""),"-",VLOOKUP(C73,'FERDİ SONUÇ'!$B$6:$H$1069,7,0))</f>
        <v>-</v>
      </c>
      <c r="H73" s="96"/>
      <c r="I73" s="96"/>
      <c r="J73" s="96"/>
      <c r="K73" s="39"/>
    </row>
    <row r="74" spans="1:11" ht="12.75" customHeight="1" x14ac:dyDescent="0.2">
      <c r="A74" s="29"/>
      <c r="B74" s="31"/>
      <c r="C74" s="126" t="e">
        <f>IF(A76="","",INDEX('TAKIM KAYIT'!$D$6:$D$1250,MATCH(C76,'TAKIM KAYIT'!$D$6:$D$1250,0)-2))</f>
        <v>#NUM!</v>
      </c>
      <c r="D74" s="32" t="str">
        <f>IF(ISERROR(VLOOKUP($C74,'START LİSTE'!$B$6:$F$1025,2,0)),"",VLOOKUP($C74,'START LİSTE'!$B$6:$F$1025,2,0))</f>
        <v/>
      </c>
      <c r="E74" s="33" t="str">
        <f>IF(ISERROR(VLOOKUP($C74,'START LİSTE'!$B$6:$F$1025,4,0)),"",VLOOKUP($C74,'START LİSTE'!$B$6:$F$1025,4,0))</f>
        <v/>
      </c>
      <c r="F74" s="132" t="str">
        <f>IF(ISERROR(VLOOKUP($C74,'FERDİ SONUÇ'!$B$6:$H$1069,6,0)),"",VLOOKUP($C74,'FERDİ SONUÇ'!$B$6:$H$1069,6,0))</f>
        <v/>
      </c>
      <c r="G74" s="35" t="str">
        <f>IF(OR(E74="",F74="DQ", F74="DNF", F74="DNS", F74=""),"-",VLOOKUP(C74,'FERDİ SONUÇ'!$B$6:$H$1069,7,0))</f>
        <v>-</v>
      </c>
      <c r="H74" s="95"/>
      <c r="I74" s="95"/>
      <c r="J74" s="95"/>
      <c r="K74" s="30"/>
    </row>
    <row r="75" spans="1:11" ht="12.75" customHeight="1" x14ac:dyDescent="0.2">
      <c r="A75" s="38"/>
      <c r="B75" s="40"/>
      <c r="C75" s="127" t="e">
        <f>IF(A76="","",INDEX('TAKIM KAYIT'!$D$6:$D$1250,MATCH(C76,'TAKIM KAYIT'!$D$6:$D$1250,0)-1))</f>
        <v>#NUM!</v>
      </c>
      <c r="D75" s="41" t="str">
        <f>IF(ISERROR(VLOOKUP($C75,'START LİSTE'!$B$6:$F$1025,2,0)),"",VLOOKUP($C75,'START LİSTE'!$B$6:$F$1025,2,0))</f>
        <v/>
      </c>
      <c r="E75" s="42" t="str">
        <f>IF(ISERROR(VLOOKUP($C75,'START LİSTE'!$B$6:$F$1025,4,0)),"",VLOOKUP($C75,'START LİSTE'!$B$6:$F$1025,4,0))</f>
        <v/>
      </c>
      <c r="F75" s="133" t="str">
        <f>IF(ISERROR(VLOOKUP($C75,'FERDİ SONUÇ'!$B$6:$H$1069,6,0)),"",VLOOKUP($C75,'FERDİ SONUÇ'!$B$6:$H$1069,6,0))</f>
        <v/>
      </c>
      <c r="G75" s="44" t="str">
        <f>IF(OR(E75="",F75="DQ", F75="DNF", F75="DNS", F75=""),"-",VLOOKUP(C75,'FERDİ SONUÇ'!$B$6:$H$1069,7,0))</f>
        <v>-</v>
      </c>
      <c r="H75" s="96"/>
      <c r="I75" s="96"/>
      <c r="J75" s="96"/>
      <c r="K75" s="39"/>
    </row>
    <row r="76" spans="1:11" ht="12.75" customHeight="1" x14ac:dyDescent="0.2">
      <c r="A76" s="56" t="e">
        <f>IF(ISERROR(SMALL('TAKIM KAYIT'!$A$6:$A$1250,1)),"",SMALL('TAKIM KAYIT'!$A$6:$A$1250,18))</f>
        <v>#NUM!</v>
      </c>
      <c r="B76" s="40" t="e">
        <f>IF(A76="","",VLOOKUP(A76,'TAKIM KAYIT'!$A$6:$O$1250,3,0))</f>
        <v>#NUM!</v>
      </c>
      <c r="C76" s="127" t="e">
        <f>IF(A76="","",VLOOKUP(A76,'TAKIM KAYIT'!$A$6:$O$1250,4,FALSE))</f>
        <v>#NUM!</v>
      </c>
      <c r="D76" s="41" t="str">
        <f>IF(ISERROR(VLOOKUP($C76,'START LİSTE'!$B$6:$F$1025,2,0)),"",VLOOKUP($C76,'START LİSTE'!$B$6:$F$1025,2,0))</f>
        <v/>
      </c>
      <c r="E76" s="42" t="str">
        <f>IF(ISERROR(VLOOKUP($C76,'START LİSTE'!$B$6:$F$1025,4,0)),"",VLOOKUP($C76,'START LİSTE'!$B$6:$F$1025,4,0))</f>
        <v/>
      </c>
      <c r="F76" s="133" t="str">
        <f>IF(ISERROR(VLOOKUP($C76,'FERDİ SONUÇ'!$B$6:$H$1069,6,0)),"",VLOOKUP($C76,'FERDİ SONUÇ'!$B$6:$H$1069,6,0))</f>
        <v/>
      </c>
      <c r="G76" s="44" t="str">
        <f>IF(OR(E76="",F76="DQ", F76="DNF", F76="DNS", F76=""),"-",VLOOKUP(C76,'FERDİ SONUÇ'!$B$6:$H$1069,7,0))</f>
        <v>-</v>
      </c>
      <c r="H76" s="112" t="e">
        <f>IF(A76="","",VLOOKUP(A76,'TAKIM KAYIT'!$A$6:$P$1250,11,0))</f>
        <v>#NUM!</v>
      </c>
      <c r="I76" s="112" t="e">
        <f>IF(A76="","",VLOOKUP(A76,'TAKIM KAYIT'!$A$6:$P$1250,12,0))</f>
        <v>#NUM!</v>
      </c>
      <c r="J76" s="112" t="e">
        <f>IF(A76="","",VLOOKUP(A76,'TAKIM KAYIT'!$A$6:$P$1250,13,0))</f>
        <v>#NUM!</v>
      </c>
      <c r="K76" s="50" t="e">
        <f>IF(A76="","",VLOOKUP(A76,'TAKIM KAYIT'!$A$6:$P$1250,15,0))</f>
        <v>#NUM!</v>
      </c>
    </row>
    <row r="77" spans="1:11" ht="12.75" customHeight="1" x14ac:dyDescent="0.2">
      <c r="A77" s="38"/>
      <c r="B77" s="40"/>
      <c r="C77" s="127" t="e">
        <f>IF(A76="","",INDEX('TAKIM KAYIT'!$D$6:$D$1250,MATCH(C76,'TAKIM KAYIT'!$D$6:$D$1250,0)+1))</f>
        <v>#NUM!</v>
      </c>
      <c r="D77" s="41" t="str">
        <f>IF(ISERROR(VLOOKUP($C77,'START LİSTE'!$B$6:$F$1025,2,0)),"",VLOOKUP($C77,'START LİSTE'!$B$6:$F$1025,2,0))</f>
        <v/>
      </c>
      <c r="E77" s="42" t="str">
        <f>IF(ISERROR(VLOOKUP($C77,'START LİSTE'!$B$6:$F$1025,4,0)),"",VLOOKUP($C77,'START LİSTE'!$B$6:$F$1025,4,0))</f>
        <v/>
      </c>
      <c r="F77" s="133" t="str">
        <f>IF(ISERROR(VLOOKUP($C77,'FERDİ SONUÇ'!$B$6:$H$1069,6,0)),"",VLOOKUP($C77,'FERDİ SONUÇ'!$B$6:$H$1069,6,0))</f>
        <v/>
      </c>
      <c r="G77" s="44" t="str">
        <f>IF(OR(E77="",F77="DQ", F77="DNF", F77="DNS", F77=""),"-",VLOOKUP(C77,'FERDİ SONUÇ'!$B$6:$H$1069,7,0))</f>
        <v>-</v>
      </c>
      <c r="H77" s="96"/>
      <c r="I77" s="96"/>
      <c r="J77" s="96"/>
      <c r="K77" s="39"/>
    </row>
    <row r="78" spans="1:11" ht="12.75" customHeight="1" x14ac:dyDescent="0.2">
      <c r="A78" s="29"/>
      <c r="B78" s="31"/>
      <c r="C78" s="126" t="e">
        <f>IF(A80="","",INDEX('TAKIM KAYIT'!$D$6:$D$1250,MATCH(C80,'TAKIM KAYIT'!$D$6:$D$1250,0)-2))</f>
        <v>#NUM!</v>
      </c>
      <c r="D78" s="32" t="str">
        <f>IF(ISERROR(VLOOKUP($C78,'START LİSTE'!$B$6:$F$1025,2,0)),"",VLOOKUP($C78,'START LİSTE'!$B$6:$F$1025,2,0))</f>
        <v/>
      </c>
      <c r="E78" s="33" t="str">
        <f>IF(ISERROR(VLOOKUP($C78,'START LİSTE'!$B$6:$F$1025,4,0)),"",VLOOKUP($C78,'START LİSTE'!$B$6:$F$1025,4,0))</f>
        <v/>
      </c>
      <c r="F78" s="132" t="str">
        <f>IF(ISERROR(VLOOKUP($C78,'FERDİ SONUÇ'!$B$6:$H$1069,6,0)),"",VLOOKUP($C78,'FERDİ SONUÇ'!$B$6:$H$1069,6,0))</f>
        <v/>
      </c>
      <c r="G78" s="35" t="str">
        <f>IF(OR(E78="",F78="DQ", F78="DNF", F78="DNS", F78=""),"-",VLOOKUP(C78,'FERDİ SONUÇ'!$B$6:$H$1069,7,0))</f>
        <v>-</v>
      </c>
      <c r="H78" s="95"/>
      <c r="I78" s="95"/>
      <c r="J78" s="95"/>
      <c r="K78" s="30"/>
    </row>
    <row r="79" spans="1:11" ht="12.75" customHeight="1" x14ac:dyDescent="0.2">
      <c r="A79" s="38"/>
      <c r="B79" s="40"/>
      <c r="C79" s="127" t="e">
        <f>IF(A80="","",INDEX('TAKIM KAYIT'!$D$6:$D$1250,MATCH(C80,'TAKIM KAYIT'!$D$6:$D$1250,0)-1))</f>
        <v>#NUM!</v>
      </c>
      <c r="D79" s="41" t="str">
        <f>IF(ISERROR(VLOOKUP($C79,'START LİSTE'!$B$6:$F$1025,2,0)),"",VLOOKUP($C79,'START LİSTE'!$B$6:$F$1025,2,0))</f>
        <v/>
      </c>
      <c r="E79" s="42" t="str">
        <f>IF(ISERROR(VLOOKUP($C79,'START LİSTE'!$B$6:$F$1025,4,0)),"",VLOOKUP($C79,'START LİSTE'!$B$6:$F$1025,4,0))</f>
        <v/>
      </c>
      <c r="F79" s="133" t="str">
        <f>IF(ISERROR(VLOOKUP($C79,'FERDİ SONUÇ'!$B$6:$H$1069,6,0)),"",VLOOKUP($C79,'FERDİ SONUÇ'!$B$6:$H$1069,6,0))</f>
        <v/>
      </c>
      <c r="G79" s="44" t="str">
        <f>IF(OR(E79="",F79="DQ", F79="DNF", F79="DNS", F79=""),"-",VLOOKUP(C79,'FERDİ SONUÇ'!$B$6:$H$1069,7,0))</f>
        <v>-</v>
      </c>
      <c r="H79" s="96"/>
      <c r="I79" s="96"/>
      <c r="J79" s="96"/>
      <c r="K79" s="39"/>
    </row>
    <row r="80" spans="1:11" ht="12.75" customHeight="1" x14ac:dyDescent="0.2">
      <c r="A80" s="56" t="e">
        <f>IF(ISERROR(SMALL('TAKIM KAYIT'!$A$6:$A$1250,1)),"",SMALL('TAKIM KAYIT'!$A$6:$A$1250,19))</f>
        <v>#NUM!</v>
      </c>
      <c r="B80" s="40" t="e">
        <f>IF(A80="","",VLOOKUP(A80,'TAKIM KAYIT'!$A$6:$O$1250,3,0))</f>
        <v>#NUM!</v>
      </c>
      <c r="C80" s="127" t="e">
        <f>IF(A80="","",VLOOKUP(A80,'TAKIM KAYIT'!$A$6:$O$1250,4,FALSE))</f>
        <v>#NUM!</v>
      </c>
      <c r="D80" s="41" t="str">
        <f>IF(ISERROR(VLOOKUP($C80,'START LİSTE'!$B$6:$F$1025,2,0)),"",VLOOKUP($C80,'START LİSTE'!$B$6:$F$1025,2,0))</f>
        <v/>
      </c>
      <c r="E80" s="42" t="str">
        <f>IF(ISERROR(VLOOKUP($C80,'START LİSTE'!$B$6:$F$1025,4,0)),"",VLOOKUP($C80,'START LİSTE'!$B$6:$F$1025,4,0))</f>
        <v/>
      </c>
      <c r="F80" s="133" t="str">
        <f>IF(ISERROR(VLOOKUP($C80,'FERDİ SONUÇ'!$B$6:$H$1069,6,0)),"",VLOOKUP($C80,'FERDİ SONUÇ'!$B$6:$H$1069,6,0))</f>
        <v/>
      </c>
      <c r="G80" s="44" t="str">
        <f>IF(OR(E80="",F80="DQ", F80="DNF", F80="DNS", F80=""),"-",VLOOKUP(C80,'FERDİ SONUÇ'!$B$6:$H$1069,7,0))</f>
        <v>-</v>
      </c>
      <c r="H80" s="112" t="e">
        <f>IF(A80="","",VLOOKUP(A80,'TAKIM KAYIT'!$A$6:$P$1250,11,0))</f>
        <v>#NUM!</v>
      </c>
      <c r="I80" s="112" t="e">
        <f>IF(A80="","",VLOOKUP(A80,'TAKIM KAYIT'!$A$6:$P$1250,12,0))</f>
        <v>#NUM!</v>
      </c>
      <c r="J80" s="112" t="e">
        <f>IF(A80="","",VLOOKUP(A80,'TAKIM KAYIT'!$A$6:$P$1250,13,0))</f>
        <v>#NUM!</v>
      </c>
      <c r="K80" s="50" t="e">
        <f>IF(A80="","",VLOOKUP(A80,'TAKIM KAYIT'!$A$6:$P$1250,15,0))</f>
        <v>#NUM!</v>
      </c>
    </row>
    <row r="81" spans="1:11" ht="12.75" customHeight="1" x14ac:dyDescent="0.2">
      <c r="A81" s="38"/>
      <c r="B81" s="40"/>
      <c r="C81" s="127" t="e">
        <f>IF(A80="","",INDEX('TAKIM KAYIT'!$D$6:$D$1250,MATCH(C80,'TAKIM KAYIT'!$D$6:$D$1250,0)+1))</f>
        <v>#NUM!</v>
      </c>
      <c r="D81" s="41" t="str">
        <f>IF(ISERROR(VLOOKUP($C81,'START LİSTE'!$B$6:$F$1025,2,0)),"",VLOOKUP($C81,'START LİSTE'!$B$6:$F$1025,2,0))</f>
        <v/>
      </c>
      <c r="E81" s="42" t="str">
        <f>IF(ISERROR(VLOOKUP($C81,'START LİSTE'!$B$6:$F$1025,4,0)),"",VLOOKUP($C81,'START LİSTE'!$B$6:$F$1025,4,0))</f>
        <v/>
      </c>
      <c r="F81" s="133" t="str">
        <f>IF(ISERROR(VLOOKUP($C81,'FERDİ SONUÇ'!$B$6:$H$1069,6,0)),"",VLOOKUP($C81,'FERDİ SONUÇ'!$B$6:$H$1069,6,0))</f>
        <v/>
      </c>
      <c r="G81" s="44" t="str">
        <f>IF(OR(E81="",F81="DQ", F81="DNF", F81="DNS", F81=""),"-",VLOOKUP(C81,'FERDİ SONUÇ'!$B$6:$H$1069,7,0))</f>
        <v>-</v>
      </c>
      <c r="H81" s="96"/>
      <c r="I81" s="96"/>
      <c r="J81" s="96"/>
      <c r="K81" s="39"/>
    </row>
    <row r="82" spans="1:11" ht="12.75" customHeight="1" x14ac:dyDescent="0.2">
      <c r="A82" s="29"/>
      <c r="B82" s="31"/>
      <c r="C82" s="126" t="e">
        <f>IF(A84="","",INDEX('TAKIM KAYIT'!$D$6:$D$1250,MATCH(C84,'TAKIM KAYIT'!$D$6:$D$1250,0)-2))</f>
        <v>#NUM!</v>
      </c>
      <c r="D82" s="32" t="str">
        <f>IF(ISERROR(VLOOKUP($C82,'START LİSTE'!$B$6:$F$1025,2,0)),"",VLOOKUP($C82,'START LİSTE'!$B$6:$F$1025,2,0))</f>
        <v/>
      </c>
      <c r="E82" s="33" t="str">
        <f>IF(ISERROR(VLOOKUP($C82,'START LİSTE'!$B$6:$F$1025,4,0)),"",VLOOKUP($C82,'START LİSTE'!$B$6:$F$1025,4,0))</f>
        <v/>
      </c>
      <c r="F82" s="132" t="str">
        <f>IF(ISERROR(VLOOKUP($C82,'FERDİ SONUÇ'!$B$6:$H$1069,6,0)),"",VLOOKUP($C82,'FERDİ SONUÇ'!$B$6:$H$1069,6,0))</f>
        <v/>
      </c>
      <c r="G82" s="35" t="str">
        <f>IF(OR(E82="",F82="DQ", F82="DNF", F82="DNS", F82=""),"-",VLOOKUP(C82,'FERDİ SONUÇ'!$B$6:$H$1069,7,0))</f>
        <v>-</v>
      </c>
      <c r="H82" s="95"/>
      <c r="I82" s="95"/>
      <c r="J82" s="95"/>
      <c r="K82" s="30"/>
    </row>
    <row r="83" spans="1:11" ht="12.75" customHeight="1" x14ac:dyDescent="0.2">
      <c r="A83" s="38"/>
      <c r="B83" s="40"/>
      <c r="C83" s="127" t="e">
        <f>IF(A84="","",INDEX('TAKIM KAYIT'!$D$6:$D$1250,MATCH(C84,'TAKIM KAYIT'!$D$6:$D$1250,0)-1))</f>
        <v>#NUM!</v>
      </c>
      <c r="D83" s="41" t="str">
        <f>IF(ISERROR(VLOOKUP($C83,'START LİSTE'!$B$6:$F$1025,2,0)),"",VLOOKUP($C83,'START LİSTE'!$B$6:$F$1025,2,0))</f>
        <v/>
      </c>
      <c r="E83" s="42" t="str">
        <f>IF(ISERROR(VLOOKUP($C83,'START LİSTE'!$B$6:$F$1025,4,0)),"",VLOOKUP($C83,'START LİSTE'!$B$6:$F$1025,4,0))</f>
        <v/>
      </c>
      <c r="F83" s="133" t="str">
        <f>IF(ISERROR(VLOOKUP($C83,'FERDİ SONUÇ'!$B$6:$H$1069,6,0)),"",VLOOKUP($C83,'FERDİ SONUÇ'!$B$6:$H$1069,6,0))</f>
        <v/>
      </c>
      <c r="G83" s="44" t="str">
        <f>IF(OR(E83="",F83="DQ", F83="DNF", F83="DNS", F83=""),"-",VLOOKUP(C83,'FERDİ SONUÇ'!$B$6:$H$1069,7,0))</f>
        <v>-</v>
      </c>
      <c r="H83" s="96"/>
      <c r="I83" s="96"/>
      <c r="J83" s="96"/>
      <c r="K83" s="39"/>
    </row>
    <row r="84" spans="1:11" ht="12.75" customHeight="1" x14ac:dyDescent="0.2">
      <c r="A84" s="56" t="e">
        <f>IF(ISERROR(SMALL('TAKIM KAYIT'!$A$6:$A$1250,1)),"",SMALL('TAKIM KAYIT'!$A$6:$A$1250,20))</f>
        <v>#NUM!</v>
      </c>
      <c r="B84" s="40" t="e">
        <f>IF(A84="","",VLOOKUP(A84,'TAKIM KAYIT'!$A$6:$O$1250,3,0))</f>
        <v>#NUM!</v>
      </c>
      <c r="C84" s="127" t="e">
        <f>IF(A84="","",VLOOKUP(A84,'TAKIM KAYIT'!$A$6:$O$1250,4,FALSE))</f>
        <v>#NUM!</v>
      </c>
      <c r="D84" s="41" t="str">
        <f>IF(ISERROR(VLOOKUP($C84,'START LİSTE'!$B$6:$F$1025,2,0)),"",VLOOKUP($C84,'START LİSTE'!$B$6:$F$1025,2,0))</f>
        <v/>
      </c>
      <c r="E84" s="42" t="str">
        <f>IF(ISERROR(VLOOKUP($C84,'START LİSTE'!$B$6:$F$1025,4,0)),"",VLOOKUP($C84,'START LİSTE'!$B$6:$F$1025,4,0))</f>
        <v/>
      </c>
      <c r="F84" s="133" t="str">
        <f>IF(ISERROR(VLOOKUP($C84,'FERDİ SONUÇ'!$B$6:$H$1069,6,0)),"",VLOOKUP($C84,'FERDİ SONUÇ'!$B$6:$H$1069,6,0))</f>
        <v/>
      </c>
      <c r="G84" s="44" t="str">
        <f>IF(OR(E84="",F84="DQ", F84="DNF", F84="DNS", F84=""),"-",VLOOKUP(C84,'FERDİ SONUÇ'!$B$6:$H$1069,7,0))</f>
        <v>-</v>
      </c>
      <c r="H84" s="112" t="e">
        <f>IF(A84="","",VLOOKUP(A84,'TAKIM KAYIT'!$A$6:$P$1250,11,0))</f>
        <v>#NUM!</v>
      </c>
      <c r="I84" s="112" t="e">
        <f>IF(A84="","",VLOOKUP(A84,'TAKIM KAYIT'!$A$6:$P$1250,12,0))</f>
        <v>#NUM!</v>
      </c>
      <c r="J84" s="112" t="e">
        <f>IF(A84="","",VLOOKUP(A84,'TAKIM KAYIT'!$A$6:$P$1250,13,0))</f>
        <v>#NUM!</v>
      </c>
      <c r="K84" s="50" t="e">
        <f>IF(A84="","",VLOOKUP(A84,'TAKIM KAYIT'!$A$6:$P$1250,15,0))</f>
        <v>#NUM!</v>
      </c>
    </row>
    <row r="85" spans="1:11" ht="12.75" customHeight="1" x14ac:dyDescent="0.2">
      <c r="A85" s="38"/>
      <c r="B85" s="40"/>
      <c r="C85" s="127" t="e">
        <f>IF(A84="","",INDEX('TAKIM KAYIT'!$D$6:$D$1250,MATCH(C84,'TAKIM KAYIT'!$D$6:$D$1250,0)+1))</f>
        <v>#NUM!</v>
      </c>
      <c r="D85" s="41" t="str">
        <f>IF(ISERROR(VLOOKUP($C85,'START LİSTE'!$B$6:$F$1025,2,0)),"",VLOOKUP($C85,'START LİSTE'!$B$6:$F$1025,2,0))</f>
        <v/>
      </c>
      <c r="E85" s="42" t="str">
        <f>IF(ISERROR(VLOOKUP($C85,'START LİSTE'!$B$6:$F$1025,4,0)),"",VLOOKUP($C85,'START LİSTE'!$B$6:$F$1025,4,0))</f>
        <v/>
      </c>
      <c r="F85" s="133" t="str">
        <f>IF(ISERROR(VLOOKUP($C85,'FERDİ SONUÇ'!$B$6:$H$1069,6,0)),"",VLOOKUP($C85,'FERDİ SONUÇ'!$B$6:$H$1069,6,0))</f>
        <v/>
      </c>
      <c r="G85" s="44" t="str">
        <f>IF(OR(E85="",F85="DQ", F85="DNF", F85="DNS", F85=""),"-",VLOOKUP(C85,'FERDİ SONUÇ'!$B$6:$H$1069,7,0))</f>
        <v>-</v>
      </c>
      <c r="H85" s="96"/>
      <c r="I85" s="96"/>
      <c r="J85" s="96"/>
      <c r="K85" s="39"/>
    </row>
    <row r="86" spans="1:11" ht="12.75" customHeight="1" x14ac:dyDescent="0.2">
      <c r="A86" s="29"/>
      <c r="B86" s="31"/>
      <c r="C86" s="126" t="e">
        <f>IF(A88="","",INDEX('TAKIM KAYIT'!$D$6:$D$1250,MATCH(C88,'TAKIM KAYIT'!$D$6:$D$1250,0)-2))</f>
        <v>#NUM!</v>
      </c>
      <c r="D86" s="32" t="str">
        <f>IF(ISERROR(VLOOKUP($C86,'START LİSTE'!$B$6:$F$1025,2,0)),"",VLOOKUP($C86,'START LİSTE'!$B$6:$F$1025,2,0))</f>
        <v/>
      </c>
      <c r="E86" s="33" t="str">
        <f>IF(ISERROR(VLOOKUP($C86,'START LİSTE'!$B$6:$F$1025,4,0)),"",VLOOKUP($C86,'START LİSTE'!$B$6:$F$1025,4,0))</f>
        <v/>
      </c>
      <c r="F86" s="132" t="str">
        <f>IF(ISERROR(VLOOKUP($C86,'FERDİ SONUÇ'!$B$6:$H$1069,6,0)),"",VLOOKUP($C86,'FERDİ SONUÇ'!$B$6:$H$1069,6,0))</f>
        <v/>
      </c>
      <c r="G86" s="35" t="str">
        <f>IF(OR(E86="",F86="DQ", F86="DNF", F86="DNS", F86=""),"-",VLOOKUP(C86,'FERDİ SONUÇ'!$B$6:$H$1069,7,0))</f>
        <v>-</v>
      </c>
      <c r="H86" s="95"/>
      <c r="I86" s="95"/>
      <c r="J86" s="95"/>
      <c r="K86" s="30"/>
    </row>
    <row r="87" spans="1:11" ht="12.75" customHeight="1" x14ac:dyDescent="0.2">
      <c r="A87" s="38"/>
      <c r="B87" s="40"/>
      <c r="C87" s="127" t="e">
        <f>IF(A88="","",INDEX('TAKIM KAYIT'!$D$6:$D$1250,MATCH(C88,'TAKIM KAYIT'!$D$6:$D$1250,0)-1))</f>
        <v>#NUM!</v>
      </c>
      <c r="D87" s="41" t="str">
        <f>IF(ISERROR(VLOOKUP($C87,'START LİSTE'!$B$6:$F$1025,2,0)),"",VLOOKUP($C87,'START LİSTE'!$B$6:$F$1025,2,0))</f>
        <v/>
      </c>
      <c r="E87" s="42" t="str">
        <f>IF(ISERROR(VLOOKUP($C87,'START LİSTE'!$B$6:$F$1025,4,0)),"",VLOOKUP($C87,'START LİSTE'!$B$6:$F$1025,4,0))</f>
        <v/>
      </c>
      <c r="F87" s="133" t="str">
        <f>IF(ISERROR(VLOOKUP($C87,'FERDİ SONUÇ'!$B$6:$H$1069,6,0)),"",VLOOKUP($C87,'FERDİ SONUÇ'!$B$6:$H$1069,6,0))</f>
        <v/>
      </c>
      <c r="G87" s="44" t="str">
        <f>IF(OR(E87="",F87="DQ", F87="DNF", F87="DNS", F87=""),"-",VLOOKUP(C87,'FERDİ SONUÇ'!$B$6:$H$1069,7,0))</f>
        <v>-</v>
      </c>
      <c r="H87" s="96"/>
      <c r="I87" s="96"/>
      <c r="J87" s="96"/>
      <c r="K87" s="39"/>
    </row>
    <row r="88" spans="1:11" ht="12.75" customHeight="1" x14ac:dyDescent="0.2">
      <c r="A88" s="56" t="e">
        <f>IF(ISERROR(SMALL('TAKIM KAYIT'!$A$6:$A$1250,1)),"",SMALL('TAKIM KAYIT'!$A$6:$A$1250,21))</f>
        <v>#NUM!</v>
      </c>
      <c r="B88" s="40" t="e">
        <f>IF(A88="","",VLOOKUP(A88,'TAKIM KAYIT'!$A$6:$O$1250,3,0))</f>
        <v>#NUM!</v>
      </c>
      <c r="C88" s="127" t="e">
        <f>IF(A88="","",VLOOKUP(A88,'TAKIM KAYIT'!$A$6:$O$1250,4,FALSE))</f>
        <v>#NUM!</v>
      </c>
      <c r="D88" s="41" t="str">
        <f>IF(ISERROR(VLOOKUP($C88,'START LİSTE'!$B$6:$F$1025,2,0)),"",VLOOKUP($C88,'START LİSTE'!$B$6:$F$1025,2,0))</f>
        <v/>
      </c>
      <c r="E88" s="42" t="str">
        <f>IF(ISERROR(VLOOKUP($C88,'START LİSTE'!$B$6:$F$1025,4,0)),"",VLOOKUP($C88,'START LİSTE'!$B$6:$F$1025,4,0))</f>
        <v/>
      </c>
      <c r="F88" s="133" t="str">
        <f>IF(ISERROR(VLOOKUP($C88,'FERDİ SONUÇ'!$B$6:$H$1069,6,0)),"",VLOOKUP($C88,'FERDİ SONUÇ'!$B$6:$H$1069,6,0))</f>
        <v/>
      </c>
      <c r="G88" s="44" t="str">
        <f>IF(OR(E88="",F88="DQ", F88="DNF", F88="DNS", F88=""),"-",VLOOKUP(C88,'FERDİ SONUÇ'!$B$6:$H$1069,7,0))</f>
        <v>-</v>
      </c>
      <c r="H88" s="112" t="e">
        <f>IF(A88="","",VLOOKUP(A88,'TAKIM KAYIT'!$A$6:$P$1250,11,0))</f>
        <v>#NUM!</v>
      </c>
      <c r="I88" s="112" t="e">
        <f>IF(A88="","",VLOOKUP(A88,'TAKIM KAYIT'!$A$6:$P$1250,12,0))</f>
        <v>#NUM!</v>
      </c>
      <c r="J88" s="112" t="e">
        <f>IF(A88="","",VLOOKUP(A88,'TAKIM KAYIT'!$A$6:$P$1250,13,0))</f>
        <v>#NUM!</v>
      </c>
      <c r="K88" s="50" t="e">
        <f>IF(A88="","",VLOOKUP(A88,'TAKIM KAYIT'!$A$6:$P$1250,15,0))</f>
        <v>#NUM!</v>
      </c>
    </row>
    <row r="89" spans="1:11" ht="12.75" customHeight="1" x14ac:dyDescent="0.2">
      <c r="A89" s="38"/>
      <c r="B89" s="40"/>
      <c r="C89" s="127" t="e">
        <f>IF(A88="","",INDEX('TAKIM KAYIT'!$D$6:$D$1250,MATCH(C88,'TAKIM KAYIT'!$D$6:$D$1250,0)+1))</f>
        <v>#NUM!</v>
      </c>
      <c r="D89" s="41" t="str">
        <f>IF(ISERROR(VLOOKUP($C89,'START LİSTE'!$B$6:$F$1025,2,0)),"",VLOOKUP($C89,'START LİSTE'!$B$6:$F$1025,2,0))</f>
        <v/>
      </c>
      <c r="E89" s="42" t="str">
        <f>IF(ISERROR(VLOOKUP($C89,'START LİSTE'!$B$6:$F$1025,4,0)),"",VLOOKUP($C89,'START LİSTE'!$B$6:$F$1025,4,0))</f>
        <v/>
      </c>
      <c r="F89" s="133" t="str">
        <f>IF(ISERROR(VLOOKUP($C89,'FERDİ SONUÇ'!$B$6:$H$1069,6,0)),"",VLOOKUP($C89,'FERDİ SONUÇ'!$B$6:$H$1069,6,0))</f>
        <v/>
      </c>
      <c r="G89" s="44" t="str">
        <f>IF(OR(E89="",F89="DQ", F89="DNF", F89="DNS", F89=""),"-",VLOOKUP(C89,'FERDİ SONUÇ'!$B$6:$H$1069,7,0))</f>
        <v>-</v>
      </c>
      <c r="H89" s="96"/>
      <c r="I89" s="96"/>
      <c r="J89" s="96"/>
      <c r="K89" s="39"/>
    </row>
    <row r="90" spans="1:11" ht="12.75" customHeight="1" x14ac:dyDescent="0.2">
      <c r="A90" s="29"/>
      <c r="B90" s="31"/>
      <c r="C90" s="126" t="e">
        <f>IF(A92="","",INDEX('TAKIM KAYIT'!$D$6:$D$1250,MATCH(C92,'TAKIM KAYIT'!$D$6:$D$1250,0)-2))</f>
        <v>#NUM!</v>
      </c>
      <c r="D90" s="32" t="str">
        <f>IF(ISERROR(VLOOKUP($C90,'START LİSTE'!$B$6:$F$1025,2,0)),"",VLOOKUP($C90,'START LİSTE'!$B$6:$F$1025,2,0))</f>
        <v/>
      </c>
      <c r="E90" s="33" t="str">
        <f>IF(ISERROR(VLOOKUP($C90,'START LİSTE'!$B$6:$F$1025,4,0)),"",VLOOKUP($C90,'START LİSTE'!$B$6:$F$1025,4,0))</f>
        <v/>
      </c>
      <c r="F90" s="132" t="str">
        <f>IF(ISERROR(VLOOKUP($C90,'FERDİ SONUÇ'!$B$6:$H$1069,6,0)),"",VLOOKUP($C90,'FERDİ SONUÇ'!$B$6:$H$1069,6,0))</f>
        <v/>
      </c>
      <c r="G90" s="35" t="str">
        <f>IF(OR(E90="",F90="DQ", F90="DNF", F90="DNS", F90=""),"-",VLOOKUP(C90,'FERDİ SONUÇ'!$B$6:$H$1069,7,0))</f>
        <v>-</v>
      </c>
      <c r="H90" s="95"/>
      <c r="I90" s="95"/>
      <c r="J90" s="95"/>
      <c r="K90" s="30"/>
    </row>
    <row r="91" spans="1:11" ht="12.75" customHeight="1" x14ac:dyDescent="0.2">
      <c r="A91" s="38"/>
      <c r="B91" s="40"/>
      <c r="C91" s="127" t="e">
        <f>IF(A92="","",INDEX('TAKIM KAYIT'!$D$6:$D$1250,MATCH(C92,'TAKIM KAYIT'!$D$6:$D$1250,0)-1))</f>
        <v>#NUM!</v>
      </c>
      <c r="D91" s="41" t="str">
        <f>IF(ISERROR(VLOOKUP($C91,'START LİSTE'!$B$6:$F$1025,2,0)),"",VLOOKUP($C91,'START LİSTE'!$B$6:$F$1025,2,0))</f>
        <v/>
      </c>
      <c r="E91" s="42" t="str">
        <f>IF(ISERROR(VLOOKUP($C91,'START LİSTE'!$B$6:$F$1025,4,0)),"",VLOOKUP($C91,'START LİSTE'!$B$6:$F$1025,4,0))</f>
        <v/>
      </c>
      <c r="F91" s="133" t="str">
        <f>IF(ISERROR(VLOOKUP($C91,'FERDİ SONUÇ'!$B$6:$H$1069,6,0)),"",VLOOKUP($C91,'FERDİ SONUÇ'!$B$6:$H$1069,6,0))</f>
        <v/>
      </c>
      <c r="G91" s="44" t="str">
        <f>IF(OR(E91="",F91="DQ", F91="DNF", F91="DNS", F91=""),"-",VLOOKUP(C91,'FERDİ SONUÇ'!$B$6:$H$1069,7,0))</f>
        <v>-</v>
      </c>
      <c r="H91" s="96"/>
      <c r="I91" s="96"/>
      <c r="J91" s="96"/>
      <c r="K91" s="39"/>
    </row>
    <row r="92" spans="1:11" ht="12.75" customHeight="1" x14ac:dyDescent="0.2">
      <c r="A92" s="56" t="e">
        <f>IF(ISERROR(SMALL('TAKIM KAYIT'!$A$6:$A$1250,1)),"",SMALL('TAKIM KAYIT'!$A$6:$A$1250,22))</f>
        <v>#NUM!</v>
      </c>
      <c r="B92" s="40" t="e">
        <f>IF(A92="","",VLOOKUP(A92,'TAKIM KAYIT'!$A$6:$O$1250,3,0))</f>
        <v>#NUM!</v>
      </c>
      <c r="C92" s="127" t="e">
        <f>IF(A92="","",VLOOKUP(A92,'TAKIM KAYIT'!$A$6:$O$1250,4,FALSE))</f>
        <v>#NUM!</v>
      </c>
      <c r="D92" s="41" t="str">
        <f>IF(ISERROR(VLOOKUP($C92,'START LİSTE'!$B$6:$F$1025,2,0)),"",VLOOKUP($C92,'START LİSTE'!$B$6:$F$1025,2,0))</f>
        <v/>
      </c>
      <c r="E92" s="42" t="str">
        <f>IF(ISERROR(VLOOKUP($C92,'START LİSTE'!$B$6:$F$1025,4,0)),"",VLOOKUP($C92,'START LİSTE'!$B$6:$F$1025,4,0))</f>
        <v/>
      </c>
      <c r="F92" s="133" t="str">
        <f>IF(ISERROR(VLOOKUP($C92,'FERDİ SONUÇ'!$B$6:$H$1069,6,0)),"",VLOOKUP($C92,'FERDİ SONUÇ'!$B$6:$H$1069,6,0))</f>
        <v/>
      </c>
      <c r="G92" s="44" t="str">
        <f>IF(OR(E92="",F92="DQ", F92="DNF", F92="DNS", F92=""),"-",VLOOKUP(C92,'FERDİ SONUÇ'!$B$6:$H$1069,7,0))</f>
        <v>-</v>
      </c>
      <c r="H92" s="112" t="e">
        <f>IF(A92="","",VLOOKUP(A92,'TAKIM KAYIT'!$A$6:$P$1250,11,0))</f>
        <v>#NUM!</v>
      </c>
      <c r="I92" s="112" t="e">
        <f>IF(A92="","",VLOOKUP(A92,'TAKIM KAYIT'!$A$6:$P$1250,12,0))</f>
        <v>#NUM!</v>
      </c>
      <c r="J92" s="112" t="e">
        <f>IF(A92="","",VLOOKUP(A92,'TAKIM KAYIT'!$A$6:$P$1250,13,0))</f>
        <v>#NUM!</v>
      </c>
      <c r="K92" s="50" t="e">
        <f>IF(A92="","",VLOOKUP(A92,'TAKIM KAYIT'!$A$6:$P$1250,15,0))</f>
        <v>#NUM!</v>
      </c>
    </row>
    <row r="93" spans="1:11" ht="12.75" customHeight="1" x14ac:dyDescent="0.2">
      <c r="A93" s="38"/>
      <c r="B93" s="40"/>
      <c r="C93" s="127" t="e">
        <f>IF(A92="","",INDEX('TAKIM KAYIT'!$D$6:$D$1250,MATCH(C92,'TAKIM KAYIT'!$D$6:$D$1250,0)+1))</f>
        <v>#NUM!</v>
      </c>
      <c r="D93" s="41" t="str">
        <f>IF(ISERROR(VLOOKUP($C93,'START LİSTE'!$B$6:$F$1025,2,0)),"",VLOOKUP($C93,'START LİSTE'!$B$6:$F$1025,2,0))</f>
        <v/>
      </c>
      <c r="E93" s="42" t="str">
        <f>IF(ISERROR(VLOOKUP($C93,'START LİSTE'!$B$6:$F$1025,4,0)),"",VLOOKUP($C93,'START LİSTE'!$B$6:$F$1025,4,0))</f>
        <v/>
      </c>
      <c r="F93" s="133" t="str">
        <f>IF(ISERROR(VLOOKUP($C93,'FERDİ SONUÇ'!$B$6:$H$1069,6,0)),"",VLOOKUP($C93,'FERDİ SONUÇ'!$B$6:$H$1069,6,0))</f>
        <v/>
      </c>
      <c r="G93" s="44" t="str">
        <f>IF(OR(E93="",F93="DQ", F93="DNF", F93="DNS", F93=""),"-",VLOOKUP(C93,'FERDİ SONUÇ'!$B$6:$H$1069,7,0))</f>
        <v>-</v>
      </c>
      <c r="H93" s="96"/>
      <c r="I93" s="96"/>
      <c r="J93" s="96"/>
      <c r="K93" s="39"/>
    </row>
    <row r="94" spans="1:11" ht="12.75" customHeight="1" x14ac:dyDescent="0.2">
      <c r="A94" s="29"/>
      <c r="B94" s="31"/>
      <c r="C94" s="126" t="e">
        <f>IF(A96="","",INDEX('TAKIM KAYIT'!$D$6:$D$1250,MATCH(C96,'TAKIM KAYIT'!$D$6:$D$1250,0)-2))</f>
        <v>#NUM!</v>
      </c>
      <c r="D94" s="32" t="str">
        <f>IF(ISERROR(VLOOKUP($C94,'START LİSTE'!$B$6:$F$1025,2,0)),"",VLOOKUP($C94,'START LİSTE'!$B$6:$F$1025,2,0))</f>
        <v/>
      </c>
      <c r="E94" s="33" t="str">
        <f>IF(ISERROR(VLOOKUP($C94,'START LİSTE'!$B$6:$F$1025,4,0)),"",VLOOKUP($C94,'START LİSTE'!$B$6:$F$1025,4,0))</f>
        <v/>
      </c>
      <c r="F94" s="132" t="str">
        <f>IF(ISERROR(VLOOKUP($C94,'FERDİ SONUÇ'!$B$6:$H$1069,6,0)),"",VLOOKUP($C94,'FERDİ SONUÇ'!$B$6:$H$1069,6,0))</f>
        <v/>
      </c>
      <c r="G94" s="35" t="str">
        <f>IF(OR(E94="",F94="DQ", F94="DNF", F94="DNS", F94=""),"-",VLOOKUP(C94,'FERDİ SONUÇ'!$B$6:$H$1069,7,0))</f>
        <v>-</v>
      </c>
      <c r="H94" s="95"/>
      <c r="I94" s="95"/>
      <c r="J94" s="95"/>
      <c r="K94" s="30"/>
    </row>
    <row r="95" spans="1:11" ht="12.75" customHeight="1" x14ac:dyDescent="0.2">
      <c r="A95" s="38"/>
      <c r="B95" s="40"/>
      <c r="C95" s="127" t="e">
        <f>IF(A96="","",INDEX('TAKIM KAYIT'!$D$6:$D$1250,MATCH(C96,'TAKIM KAYIT'!$D$6:$D$1250,0)-1))</f>
        <v>#NUM!</v>
      </c>
      <c r="D95" s="41" t="str">
        <f>IF(ISERROR(VLOOKUP($C95,'START LİSTE'!$B$6:$F$1025,2,0)),"",VLOOKUP($C95,'START LİSTE'!$B$6:$F$1025,2,0))</f>
        <v/>
      </c>
      <c r="E95" s="42" t="str">
        <f>IF(ISERROR(VLOOKUP($C95,'START LİSTE'!$B$6:$F$1025,4,0)),"",VLOOKUP($C95,'START LİSTE'!$B$6:$F$1025,4,0))</f>
        <v/>
      </c>
      <c r="F95" s="133" t="str">
        <f>IF(ISERROR(VLOOKUP($C95,'FERDİ SONUÇ'!$B$6:$H$1069,6,0)),"",VLOOKUP($C95,'FERDİ SONUÇ'!$B$6:$H$1069,6,0))</f>
        <v/>
      </c>
      <c r="G95" s="44" t="str">
        <f>IF(OR(E95="",F95="DQ", F95="DNF", F95="DNS", F95=""),"-",VLOOKUP(C95,'FERDİ SONUÇ'!$B$6:$H$1069,7,0))</f>
        <v>-</v>
      </c>
      <c r="H95" s="96"/>
      <c r="I95" s="96"/>
      <c r="J95" s="96"/>
      <c r="K95" s="39"/>
    </row>
    <row r="96" spans="1:11" ht="12.75" customHeight="1" x14ac:dyDescent="0.2">
      <c r="A96" s="56" t="e">
        <f>IF(ISERROR(SMALL('TAKIM KAYIT'!$A$6:$A$1250,1)),"",SMALL('TAKIM KAYIT'!$A$6:$A$1250,23))</f>
        <v>#NUM!</v>
      </c>
      <c r="B96" s="40" t="e">
        <f>IF(A96="","",VLOOKUP(A96,'TAKIM KAYIT'!$A$6:$O$1250,3,0))</f>
        <v>#NUM!</v>
      </c>
      <c r="C96" s="127" t="e">
        <f>IF(A96="","",VLOOKUP(A96,'TAKIM KAYIT'!$A$6:$O$1250,4,FALSE))</f>
        <v>#NUM!</v>
      </c>
      <c r="D96" s="41" t="str">
        <f>IF(ISERROR(VLOOKUP($C96,'START LİSTE'!$B$6:$F$1025,2,0)),"",VLOOKUP($C96,'START LİSTE'!$B$6:$F$1025,2,0))</f>
        <v/>
      </c>
      <c r="E96" s="42" t="str">
        <f>IF(ISERROR(VLOOKUP($C96,'START LİSTE'!$B$6:$F$1025,4,0)),"",VLOOKUP($C96,'START LİSTE'!$B$6:$F$1025,4,0))</f>
        <v/>
      </c>
      <c r="F96" s="133" t="str">
        <f>IF(ISERROR(VLOOKUP($C96,'FERDİ SONUÇ'!$B$6:$H$1069,6,0)),"",VLOOKUP($C96,'FERDİ SONUÇ'!$B$6:$H$1069,6,0))</f>
        <v/>
      </c>
      <c r="G96" s="44" t="str">
        <f>IF(OR(E96="",F96="DQ", F96="DNF", F96="DNS", F96=""),"-",VLOOKUP(C96,'FERDİ SONUÇ'!$B$6:$H$1069,7,0))</f>
        <v>-</v>
      </c>
      <c r="H96" s="112" t="e">
        <f>IF(A96="","",VLOOKUP(A96,'TAKIM KAYIT'!$A$6:$P$1250,11,0))</f>
        <v>#NUM!</v>
      </c>
      <c r="I96" s="112" t="e">
        <f>IF(A96="","",VLOOKUP(A96,'TAKIM KAYIT'!$A$6:$P$1250,12,0))</f>
        <v>#NUM!</v>
      </c>
      <c r="J96" s="112" t="e">
        <f>IF(A96="","",VLOOKUP(A96,'TAKIM KAYIT'!$A$6:$P$1250,13,0))</f>
        <v>#NUM!</v>
      </c>
      <c r="K96" s="50" t="e">
        <f>IF(A96="","",VLOOKUP(A96,'TAKIM KAYIT'!$A$6:$P$1250,15,0))</f>
        <v>#NUM!</v>
      </c>
    </row>
    <row r="97" spans="1:11" ht="12.75" customHeight="1" x14ac:dyDescent="0.2">
      <c r="A97" s="38"/>
      <c r="B97" s="40"/>
      <c r="C97" s="127" t="e">
        <f>IF(A96="","",INDEX('TAKIM KAYIT'!$D$6:$D$1250,MATCH(C96,'TAKIM KAYIT'!$D$6:$D$1250,0)+1))</f>
        <v>#NUM!</v>
      </c>
      <c r="D97" s="41" t="str">
        <f>IF(ISERROR(VLOOKUP($C97,'START LİSTE'!$B$6:$F$1025,2,0)),"",VLOOKUP($C97,'START LİSTE'!$B$6:$F$1025,2,0))</f>
        <v/>
      </c>
      <c r="E97" s="42" t="str">
        <f>IF(ISERROR(VLOOKUP($C97,'START LİSTE'!$B$6:$F$1025,4,0)),"",VLOOKUP($C97,'START LİSTE'!$B$6:$F$1025,4,0))</f>
        <v/>
      </c>
      <c r="F97" s="133" t="str">
        <f>IF(ISERROR(VLOOKUP($C97,'FERDİ SONUÇ'!$B$6:$H$1069,6,0)),"",VLOOKUP($C97,'FERDİ SONUÇ'!$B$6:$H$1069,6,0))</f>
        <v/>
      </c>
      <c r="G97" s="44" t="str">
        <f>IF(OR(E97="",F97="DQ", F97="DNF", F97="DNS", F97=""),"-",VLOOKUP(C97,'FERDİ SONUÇ'!$B$6:$H$1069,7,0))</f>
        <v>-</v>
      </c>
      <c r="H97" s="96"/>
      <c r="I97" s="96"/>
      <c r="J97" s="96"/>
      <c r="K97" s="39"/>
    </row>
    <row r="98" spans="1:11" ht="12.75" customHeight="1" x14ac:dyDescent="0.2">
      <c r="A98" s="29"/>
      <c r="B98" s="31"/>
      <c r="C98" s="126" t="e">
        <f>IF(A100="","",INDEX('TAKIM KAYIT'!$D$6:$D$1250,MATCH(C100,'TAKIM KAYIT'!$D$6:$D$1250,0)-2))</f>
        <v>#NUM!</v>
      </c>
      <c r="D98" s="32" t="str">
        <f>IF(ISERROR(VLOOKUP($C98,'START LİSTE'!$B$6:$F$1025,2,0)),"",VLOOKUP($C98,'START LİSTE'!$B$6:$F$1025,2,0))</f>
        <v/>
      </c>
      <c r="E98" s="33" t="str">
        <f>IF(ISERROR(VLOOKUP($C98,'START LİSTE'!$B$6:$F$1025,4,0)),"",VLOOKUP($C98,'START LİSTE'!$B$6:$F$1025,4,0))</f>
        <v/>
      </c>
      <c r="F98" s="132" t="str">
        <f>IF(ISERROR(VLOOKUP($C98,'FERDİ SONUÇ'!$B$6:$H$1069,6,0)),"",VLOOKUP($C98,'FERDİ SONUÇ'!$B$6:$H$1069,6,0))</f>
        <v/>
      </c>
      <c r="G98" s="35" t="str">
        <f>IF(OR(E98="",F98="DQ", F98="DNF", F98="DNS", F98=""),"-",VLOOKUP(C98,'FERDİ SONUÇ'!$B$6:$H$1069,7,0))</f>
        <v>-</v>
      </c>
      <c r="H98" s="95"/>
      <c r="I98" s="95"/>
      <c r="J98" s="95"/>
      <c r="K98" s="30"/>
    </row>
    <row r="99" spans="1:11" ht="12.75" customHeight="1" x14ac:dyDescent="0.2">
      <c r="A99" s="38"/>
      <c r="B99" s="40"/>
      <c r="C99" s="127" t="e">
        <f>IF(A100="","",INDEX('TAKIM KAYIT'!$D$6:$D$1250,MATCH(C100,'TAKIM KAYIT'!$D$6:$D$1250,0)-1))</f>
        <v>#NUM!</v>
      </c>
      <c r="D99" s="41" t="str">
        <f>IF(ISERROR(VLOOKUP($C99,'START LİSTE'!$B$6:$F$1025,2,0)),"",VLOOKUP($C99,'START LİSTE'!$B$6:$F$1025,2,0))</f>
        <v/>
      </c>
      <c r="E99" s="42" t="str">
        <f>IF(ISERROR(VLOOKUP($C99,'START LİSTE'!$B$6:$F$1025,4,0)),"",VLOOKUP($C99,'START LİSTE'!$B$6:$F$1025,4,0))</f>
        <v/>
      </c>
      <c r="F99" s="133" t="str">
        <f>IF(ISERROR(VLOOKUP($C99,'FERDİ SONUÇ'!$B$6:$H$1069,6,0)),"",VLOOKUP($C99,'FERDİ SONUÇ'!$B$6:$H$1069,6,0))</f>
        <v/>
      </c>
      <c r="G99" s="44" t="str">
        <f>IF(OR(E99="",F99="DQ", F99="DNF", F99="DNS", F99=""),"-",VLOOKUP(C99,'FERDİ SONUÇ'!$B$6:$H$1069,7,0))</f>
        <v>-</v>
      </c>
      <c r="H99" s="96"/>
      <c r="I99" s="96"/>
      <c r="J99" s="96"/>
      <c r="K99" s="39"/>
    </row>
    <row r="100" spans="1:11" ht="12.75" customHeight="1" x14ac:dyDescent="0.2">
      <c r="A100" s="56" t="e">
        <f>IF(ISERROR(SMALL('TAKIM KAYIT'!$A$6:$A$1250,1)),"",SMALL('TAKIM KAYIT'!$A$6:$A$1250,24))</f>
        <v>#NUM!</v>
      </c>
      <c r="B100" s="40" t="e">
        <f>IF(A100="","",VLOOKUP(A100,'TAKIM KAYIT'!$A$6:$O$1250,3,0))</f>
        <v>#NUM!</v>
      </c>
      <c r="C100" s="127" t="e">
        <f>IF(A100="","",VLOOKUP(A100,'TAKIM KAYIT'!$A$6:$O$1250,4,FALSE))</f>
        <v>#NUM!</v>
      </c>
      <c r="D100" s="41" t="str">
        <f>IF(ISERROR(VLOOKUP($C100,'START LİSTE'!$B$6:$F$1025,2,0)),"",VLOOKUP($C100,'START LİSTE'!$B$6:$F$1025,2,0))</f>
        <v/>
      </c>
      <c r="E100" s="42" t="str">
        <f>IF(ISERROR(VLOOKUP($C100,'START LİSTE'!$B$6:$F$1025,4,0)),"",VLOOKUP($C100,'START LİSTE'!$B$6:$F$1025,4,0))</f>
        <v/>
      </c>
      <c r="F100" s="133" t="str">
        <f>IF(ISERROR(VLOOKUP($C100,'FERDİ SONUÇ'!$B$6:$H$1069,6,0)),"",VLOOKUP($C100,'FERDİ SONUÇ'!$B$6:$H$1069,6,0))</f>
        <v/>
      </c>
      <c r="G100" s="44" t="str">
        <f>IF(OR(E100="",F100="DQ", F100="DNF", F100="DNS", F100=""),"-",VLOOKUP(C100,'FERDİ SONUÇ'!$B$6:$H$1069,7,0))</f>
        <v>-</v>
      </c>
      <c r="H100" s="112" t="e">
        <f>IF(A100="","",VLOOKUP(A100,'TAKIM KAYIT'!$A$6:$P$1250,11,0))</f>
        <v>#NUM!</v>
      </c>
      <c r="I100" s="112" t="e">
        <f>IF(A100="","",VLOOKUP(A100,'TAKIM KAYIT'!$A$6:$P$1250,12,0))</f>
        <v>#NUM!</v>
      </c>
      <c r="J100" s="112" t="e">
        <f>IF(A100="","",VLOOKUP(A100,'TAKIM KAYIT'!$A$6:$P$1250,13,0))</f>
        <v>#NUM!</v>
      </c>
      <c r="K100" s="50" t="e">
        <f>IF(A100="","",VLOOKUP(A100,'TAKIM KAYIT'!$A$6:$P$1250,15,0))</f>
        <v>#NUM!</v>
      </c>
    </row>
    <row r="101" spans="1:11" ht="12.75" customHeight="1" x14ac:dyDescent="0.2">
      <c r="A101" s="38"/>
      <c r="B101" s="40"/>
      <c r="C101" s="127" t="e">
        <f>IF(A100="","",INDEX('TAKIM KAYIT'!$D$6:$D$1250,MATCH(C100,'TAKIM KAYIT'!$D$6:$D$1250,0)+1))</f>
        <v>#NUM!</v>
      </c>
      <c r="D101" s="41" t="str">
        <f>IF(ISERROR(VLOOKUP($C101,'START LİSTE'!$B$6:$F$1025,2,0)),"",VLOOKUP($C101,'START LİSTE'!$B$6:$F$1025,2,0))</f>
        <v/>
      </c>
      <c r="E101" s="42" t="str">
        <f>IF(ISERROR(VLOOKUP($C101,'START LİSTE'!$B$6:$F$1025,4,0)),"",VLOOKUP($C101,'START LİSTE'!$B$6:$F$1025,4,0))</f>
        <v/>
      </c>
      <c r="F101" s="133" t="str">
        <f>IF(ISERROR(VLOOKUP($C101,'FERDİ SONUÇ'!$B$6:$H$1069,6,0)),"",VLOOKUP($C101,'FERDİ SONUÇ'!$B$6:$H$1069,6,0))</f>
        <v/>
      </c>
      <c r="G101" s="44" t="str">
        <f>IF(OR(E101="",F101="DQ", F101="DNF", F101="DNS", F101=""),"-",VLOOKUP(C101,'FERDİ SONUÇ'!$B$6:$H$1069,7,0))</f>
        <v>-</v>
      </c>
      <c r="H101" s="96"/>
      <c r="I101" s="96"/>
      <c r="J101" s="96"/>
      <c r="K101" s="39"/>
    </row>
    <row r="102" spans="1:11" ht="12.75" customHeight="1" x14ac:dyDescent="0.2">
      <c r="A102" s="29"/>
      <c r="B102" s="31"/>
      <c r="C102" s="126" t="e">
        <f>IF(A104="","",INDEX('TAKIM KAYIT'!$D$6:$D$1250,MATCH(C104,'TAKIM KAYIT'!$D$6:$D$1250,0)-2))</f>
        <v>#NUM!</v>
      </c>
      <c r="D102" s="32" t="str">
        <f>IF(ISERROR(VLOOKUP($C102,'START LİSTE'!$B$6:$F$1025,2,0)),"",VLOOKUP($C102,'START LİSTE'!$B$6:$F$1025,2,0))</f>
        <v/>
      </c>
      <c r="E102" s="33" t="str">
        <f>IF(ISERROR(VLOOKUP($C102,'START LİSTE'!$B$6:$F$1025,4,0)),"",VLOOKUP($C102,'START LİSTE'!$B$6:$F$1025,4,0))</f>
        <v/>
      </c>
      <c r="F102" s="132" t="str">
        <f>IF(ISERROR(VLOOKUP($C102,'FERDİ SONUÇ'!$B$6:$H$1069,6,0)),"",VLOOKUP($C102,'FERDİ SONUÇ'!$B$6:$H$1069,6,0))</f>
        <v/>
      </c>
      <c r="G102" s="35" t="str">
        <f>IF(OR(E102="",F102="DQ", F102="DNF", F102="DNS", F102=""),"-",VLOOKUP(C102,'FERDİ SONUÇ'!$B$6:$H$1069,7,0))</f>
        <v>-</v>
      </c>
      <c r="H102" s="95"/>
      <c r="I102" s="95"/>
      <c r="J102" s="95"/>
      <c r="K102" s="30"/>
    </row>
    <row r="103" spans="1:11" ht="12.75" customHeight="1" x14ac:dyDescent="0.2">
      <c r="A103" s="38"/>
      <c r="B103" s="40"/>
      <c r="C103" s="127" t="e">
        <f>IF(A104="","",INDEX('TAKIM KAYIT'!$D$6:$D$1250,MATCH(C104,'TAKIM KAYIT'!$D$6:$D$1250,0)-1))</f>
        <v>#NUM!</v>
      </c>
      <c r="D103" s="41" t="str">
        <f>IF(ISERROR(VLOOKUP($C103,'START LİSTE'!$B$6:$F$1025,2,0)),"",VLOOKUP($C103,'START LİSTE'!$B$6:$F$1025,2,0))</f>
        <v/>
      </c>
      <c r="E103" s="42" t="str">
        <f>IF(ISERROR(VLOOKUP($C103,'START LİSTE'!$B$6:$F$1025,4,0)),"",VLOOKUP($C103,'START LİSTE'!$B$6:$F$1025,4,0))</f>
        <v/>
      </c>
      <c r="F103" s="133" t="str">
        <f>IF(ISERROR(VLOOKUP($C103,'FERDİ SONUÇ'!$B$6:$H$1069,6,0)),"",VLOOKUP($C103,'FERDİ SONUÇ'!$B$6:$H$1069,6,0))</f>
        <v/>
      </c>
      <c r="G103" s="44" t="str">
        <f>IF(OR(E103="",F103="DQ", F103="DNF", F103="DNS", F103=""),"-",VLOOKUP(C103,'FERDİ SONUÇ'!$B$6:$H$1069,7,0))</f>
        <v>-</v>
      </c>
      <c r="H103" s="96"/>
      <c r="I103" s="96"/>
      <c r="J103" s="96"/>
      <c r="K103" s="39"/>
    </row>
    <row r="104" spans="1:11" ht="12.75" customHeight="1" x14ac:dyDescent="0.2">
      <c r="A104" s="56" t="e">
        <f>IF(ISERROR(SMALL('TAKIM KAYIT'!$A$6:$A$1250,1)),"",SMALL('TAKIM KAYIT'!$A$6:$A$1250,25))</f>
        <v>#NUM!</v>
      </c>
      <c r="B104" s="40" t="e">
        <f>IF(A104="","",VLOOKUP(A104,'TAKIM KAYIT'!$A$6:$O$1250,3,0))</f>
        <v>#NUM!</v>
      </c>
      <c r="C104" s="127" t="e">
        <f>IF(A104="","",VLOOKUP(A104,'TAKIM KAYIT'!$A$6:$O$1250,4,FALSE))</f>
        <v>#NUM!</v>
      </c>
      <c r="D104" s="41" t="str">
        <f>IF(ISERROR(VLOOKUP($C104,'START LİSTE'!$B$6:$F$1025,2,0)),"",VLOOKUP($C104,'START LİSTE'!$B$6:$F$1025,2,0))</f>
        <v/>
      </c>
      <c r="E104" s="42" t="str">
        <f>IF(ISERROR(VLOOKUP($C104,'START LİSTE'!$B$6:$F$1025,4,0)),"",VLOOKUP($C104,'START LİSTE'!$B$6:$F$1025,4,0))</f>
        <v/>
      </c>
      <c r="F104" s="133" t="str">
        <f>IF(ISERROR(VLOOKUP($C104,'FERDİ SONUÇ'!$B$6:$H$1069,6,0)),"",VLOOKUP($C104,'FERDİ SONUÇ'!$B$6:$H$1069,6,0))</f>
        <v/>
      </c>
      <c r="G104" s="44" t="str">
        <f>IF(OR(E104="",F104="DQ", F104="DNF", F104="DNS", F104=""),"-",VLOOKUP(C104,'FERDİ SONUÇ'!$B$6:$H$1069,7,0))</f>
        <v>-</v>
      </c>
      <c r="H104" s="112" t="e">
        <f>IF(A104="","",VLOOKUP(A104,'TAKIM KAYIT'!$A$6:$P$1250,11,0))</f>
        <v>#NUM!</v>
      </c>
      <c r="I104" s="112" t="e">
        <f>IF(A104="","",VLOOKUP(A104,'TAKIM KAYIT'!$A$6:$P$1250,12,0))</f>
        <v>#NUM!</v>
      </c>
      <c r="J104" s="112" t="e">
        <f>IF(A104="","",VLOOKUP(A104,'TAKIM KAYIT'!$A$6:$P$1250,13,0))</f>
        <v>#NUM!</v>
      </c>
      <c r="K104" s="50" t="e">
        <f>IF(A104="","",VLOOKUP(A104,'TAKIM KAYIT'!$A$6:$P$1250,15,0))</f>
        <v>#NUM!</v>
      </c>
    </row>
    <row r="105" spans="1:11" ht="12.75" customHeight="1" x14ac:dyDescent="0.2">
      <c r="A105" s="38"/>
      <c r="B105" s="40"/>
      <c r="C105" s="127" t="e">
        <f>IF(A104="","",INDEX('TAKIM KAYIT'!$D$6:$D$1250,MATCH(C104,'TAKIM KAYIT'!$D$6:$D$1250,0)+1))</f>
        <v>#NUM!</v>
      </c>
      <c r="D105" s="41" t="str">
        <f>IF(ISERROR(VLOOKUP($C105,'START LİSTE'!$B$6:$F$1025,2,0)),"",VLOOKUP($C105,'START LİSTE'!$B$6:$F$1025,2,0))</f>
        <v/>
      </c>
      <c r="E105" s="42" t="str">
        <f>IF(ISERROR(VLOOKUP($C105,'START LİSTE'!$B$6:$F$1025,4,0)),"",VLOOKUP($C105,'START LİSTE'!$B$6:$F$1025,4,0))</f>
        <v/>
      </c>
      <c r="F105" s="133" t="str">
        <f>IF(ISERROR(VLOOKUP($C105,'FERDİ SONUÇ'!$B$6:$H$1069,6,0)),"",VLOOKUP($C105,'FERDİ SONUÇ'!$B$6:$H$1069,6,0))</f>
        <v/>
      </c>
      <c r="G105" s="44" t="str">
        <f>IF(OR(E105="",F105="DQ", F105="DNF", F105="DNS", F105=""),"-",VLOOKUP(C105,'FERDİ SONUÇ'!$B$6:$H$1069,7,0))</f>
        <v>-</v>
      </c>
      <c r="H105" s="96"/>
      <c r="I105" s="96"/>
      <c r="J105" s="96"/>
      <c r="K105" s="39"/>
    </row>
    <row r="106" spans="1:11" ht="12.75" customHeight="1" x14ac:dyDescent="0.2">
      <c r="A106" s="29"/>
      <c r="B106" s="31"/>
      <c r="C106" s="126" t="str">
        <f>IF(A108="","",INDEX('TAKIM KAYIT'!$D$6:$D$1250,MATCH(C108,'TAKIM KAYIT'!$D$6:$D$1250,0)-2))</f>
        <v/>
      </c>
      <c r="D106" s="32" t="str">
        <f>IF(ISERROR(VLOOKUP($C106,'START LİSTE'!$B$6:$F$1025,2,0)),"",VLOOKUP($C106,'START LİSTE'!$B$6:$F$1025,2,0))</f>
        <v/>
      </c>
      <c r="E106" s="33" t="str">
        <f>IF(ISERROR(VLOOKUP($C106,'START LİSTE'!$B$6:$F$1025,4,0)),"",VLOOKUP($C106,'START LİSTE'!$B$6:$F$1025,4,0))</f>
        <v/>
      </c>
      <c r="F106" s="132" t="str">
        <f>IF(ISERROR(VLOOKUP($C106,'FERDİ SONUÇ'!$B$6:$H$1069,6,0)),"",VLOOKUP($C106,'FERDİ SONUÇ'!$B$6:$H$1069,6,0))</f>
        <v/>
      </c>
      <c r="G106" s="35" t="str">
        <f>IF(OR(E106="",F106="DQ", F106="DNF", F106="DNS", F106=""),"-",VLOOKUP(C106,'FERDİ SONUÇ'!$B$6:$H$1069,7,0))</f>
        <v>-</v>
      </c>
      <c r="H106" s="95"/>
      <c r="I106" s="95"/>
      <c r="J106" s="95"/>
      <c r="K106" s="30"/>
    </row>
    <row r="107" spans="1:11" ht="12.75" customHeight="1" x14ac:dyDescent="0.2">
      <c r="A107" s="38"/>
      <c r="B107" s="40"/>
      <c r="C107" s="127" t="str">
        <f>IF(A108="","",INDEX('TAKIM KAYIT'!$D$6:$D$1250,MATCH(C108,'TAKIM KAYIT'!$D$6:$D$1250,0)-1))</f>
        <v/>
      </c>
      <c r="D107" s="41" t="str">
        <f>IF(ISERROR(VLOOKUP($C107,'START LİSTE'!$B$6:$F$1025,2,0)),"",VLOOKUP($C107,'START LİSTE'!$B$6:$F$1025,2,0))</f>
        <v/>
      </c>
      <c r="E107" s="42" t="str">
        <f>IF(ISERROR(VLOOKUP($C107,'START LİSTE'!$B$6:$F$1025,4,0)),"",VLOOKUP($C107,'START LİSTE'!$B$6:$F$1025,4,0))</f>
        <v/>
      </c>
      <c r="F107" s="133" t="str">
        <f>IF(ISERROR(VLOOKUP($C107,'FERDİ SONUÇ'!$B$6:$H$1069,6,0)),"",VLOOKUP($C107,'FERDİ SONUÇ'!$B$6:$H$1069,6,0))</f>
        <v/>
      </c>
      <c r="G107" s="44" t="str">
        <f>IF(OR(E107="",F107="DQ", F107="DNF", F107="DNS", F107=""),"-",VLOOKUP(C107,'FERDİ SONUÇ'!$B$6:$H$1069,7,0))</f>
        <v>-</v>
      </c>
      <c r="H107" s="96"/>
      <c r="I107" s="96"/>
      <c r="J107" s="96"/>
      <c r="K107" s="39"/>
    </row>
    <row r="108" spans="1:11" ht="12.75" customHeight="1" x14ac:dyDescent="0.2">
      <c r="A108" s="56" t="str">
        <f>IF(ISERROR(SMALL('TAKIM KAYIT'!$B$6:$B$1250,26)),"",SMALL('TAKIM KAYIT'!$B$6:$B$1250,26))</f>
        <v/>
      </c>
      <c r="B108" s="40" t="str">
        <f>IF(A108="","",VLOOKUP(A108,'TAKIM KAYIT'!$B$6:$O$1250,2,FALSE))</f>
        <v/>
      </c>
      <c r="C108" s="127" t="str">
        <f>IF(A108="","",VLOOKUP(A108,'TAKIM KAYIT'!$A$6:$O$1250,4,FALSE))</f>
        <v/>
      </c>
      <c r="D108" s="41" t="str">
        <f>IF(ISERROR(VLOOKUP($C108,'START LİSTE'!$B$6:$F$1025,2,0)),"",VLOOKUP($C108,'START LİSTE'!$B$6:$F$1025,2,0))</f>
        <v/>
      </c>
      <c r="E108" s="42" t="str">
        <f>IF(ISERROR(VLOOKUP($C108,'START LİSTE'!$B$6:$F$1025,4,0)),"",VLOOKUP($C108,'START LİSTE'!$B$6:$F$1025,4,0))</f>
        <v/>
      </c>
      <c r="F108" s="133" t="str">
        <f>IF(ISERROR(VLOOKUP($C108,'FERDİ SONUÇ'!$B$6:$H$1069,6,0)),"",VLOOKUP($C108,'FERDİ SONUÇ'!$B$6:$H$1069,6,0))</f>
        <v/>
      </c>
      <c r="G108" s="44" t="str">
        <f>IF(OR(E108="",F108="DQ", F108="DNF", F108="DNS", F108=""),"-",VLOOKUP(C108,'FERDİ SONUÇ'!$B$6:$H$1069,7,0))</f>
        <v>-</v>
      </c>
      <c r="H108" s="112" t="str">
        <f>IF(A108="","",VLOOKUP(A108,'TAKIM KAYIT'!$A$6:$P$1250,11,0))</f>
        <v/>
      </c>
      <c r="I108" s="112" t="str">
        <f>IF(A108="","",VLOOKUP(A108,'TAKIM KAYIT'!$A$6:$P$1250,12,0))</f>
        <v/>
      </c>
      <c r="J108" s="112" t="str">
        <f>IF(A108="","",VLOOKUP(A108,'TAKIM KAYIT'!$A$6:$P$1250,13,0))</f>
        <v/>
      </c>
      <c r="K108" s="50" t="str">
        <f>IF(A108="","",VLOOKUP(A108,'TAKIM KAYIT'!$A$6:$P$1250,15,0))</f>
        <v/>
      </c>
    </row>
    <row r="109" spans="1:11" ht="12.75" customHeight="1" x14ac:dyDescent="0.2">
      <c r="A109" s="38"/>
      <c r="B109" s="40"/>
      <c r="C109" s="127" t="str">
        <f>IF(A108="","",INDEX('TAKIM KAYIT'!$D$6:$D$1250,MATCH(C108,'TAKIM KAYIT'!$D$6:$D$1250,0)+1))</f>
        <v/>
      </c>
      <c r="D109" s="41" t="str">
        <f>IF(ISERROR(VLOOKUP($C109,'START LİSTE'!$B$6:$F$1025,2,0)),"",VLOOKUP($C109,'START LİSTE'!$B$6:$F$1025,2,0))</f>
        <v/>
      </c>
      <c r="E109" s="42" t="str">
        <f>IF(ISERROR(VLOOKUP($C109,'START LİSTE'!$B$6:$F$1025,4,0)),"",VLOOKUP($C109,'START LİSTE'!$B$6:$F$1025,4,0))</f>
        <v/>
      </c>
      <c r="F109" s="133" t="str">
        <f>IF(ISERROR(VLOOKUP($C109,'FERDİ SONUÇ'!$B$6:$H$1069,6,0)),"",VLOOKUP($C109,'FERDİ SONUÇ'!$B$6:$H$1069,6,0))</f>
        <v/>
      </c>
      <c r="G109" s="44" t="str">
        <f>IF(OR(E109="",F109="DQ", F109="DNF", F109="DNS", F109=""),"-",VLOOKUP(C109,'FERDİ SONUÇ'!$B$6:$H$1069,7,0))</f>
        <v>-</v>
      </c>
      <c r="H109" s="96"/>
      <c r="I109" s="96"/>
      <c r="J109" s="96"/>
      <c r="K109" s="39"/>
    </row>
    <row r="110" spans="1:11" ht="12.75" customHeight="1" x14ac:dyDescent="0.2">
      <c r="A110" s="29"/>
      <c r="B110" s="31"/>
      <c r="C110" s="126" t="str">
        <f>IF(A112="","",INDEX('TAKIM KAYIT'!$D$6:$D$1250,MATCH(C112,'TAKIM KAYIT'!$D$6:$D$1250,0)-2))</f>
        <v/>
      </c>
      <c r="D110" s="32" t="str">
        <f>IF(ISERROR(VLOOKUP($C110,'START LİSTE'!$B$6:$F$1025,2,0)),"",VLOOKUP($C110,'START LİSTE'!$B$6:$F$1025,2,0))</f>
        <v/>
      </c>
      <c r="E110" s="33" t="str">
        <f>IF(ISERROR(VLOOKUP($C110,'START LİSTE'!$B$6:$F$1025,4,0)),"",VLOOKUP($C110,'START LİSTE'!$B$6:$F$1025,4,0))</f>
        <v/>
      </c>
      <c r="F110" s="132" t="str">
        <f>IF(ISERROR(VLOOKUP($C110,'FERDİ SONUÇ'!$B$6:$H$1069,6,0)),"",VLOOKUP($C110,'FERDİ SONUÇ'!$B$6:$H$1069,6,0))</f>
        <v/>
      </c>
      <c r="G110" s="35" t="str">
        <f>IF(OR(E110="",F110="DQ", F110="DNF", F110="DNS", F110=""),"-",VLOOKUP(C110,'FERDİ SONUÇ'!$B$6:$H$1069,7,0))</f>
        <v>-</v>
      </c>
      <c r="H110" s="95"/>
      <c r="I110" s="95"/>
      <c r="J110" s="95"/>
      <c r="K110" s="30"/>
    </row>
    <row r="111" spans="1:11" ht="12.75" customHeight="1" x14ac:dyDescent="0.2">
      <c r="A111" s="38"/>
      <c r="B111" s="40"/>
      <c r="C111" s="127" t="str">
        <f>IF(A112="","",INDEX('TAKIM KAYIT'!$D$6:$D$1250,MATCH(C112,'TAKIM KAYIT'!$D$6:$D$1250,0)-1))</f>
        <v/>
      </c>
      <c r="D111" s="41" t="str">
        <f>IF(ISERROR(VLOOKUP($C111,'START LİSTE'!$B$6:$F$1025,2,0)),"",VLOOKUP($C111,'START LİSTE'!$B$6:$F$1025,2,0))</f>
        <v/>
      </c>
      <c r="E111" s="42" t="str">
        <f>IF(ISERROR(VLOOKUP($C111,'START LİSTE'!$B$6:$F$1025,4,0)),"",VLOOKUP($C111,'START LİSTE'!$B$6:$F$1025,4,0))</f>
        <v/>
      </c>
      <c r="F111" s="133" t="str">
        <f>IF(ISERROR(VLOOKUP($C111,'FERDİ SONUÇ'!$B$6:$H$1069,6,0)),"",VLOOKUP($C111,'FERDİ SONUÇ'!$B$6:$H$1069,6,0))</f>
        <v/>
      </c>
      <c r="G111" s="44" t="str">
        <f>IF(OR(E111="",F111="DQ", F111="DNF", F111="DNS", F111=""),"-",VLOOKUP(C111,'FERDİ SONUÇ'!$B$6:$H$1069,7,0))</f>
        <v>-</v>
      </c>
      <c r="H111" s="96"/>
      <c r="I111" s="96"/>
      <c r="J111" s="96"/>
      <c r="K111" s="39"/>
    </row>
    <row r="112" spans="1:11" ht="12.75" customHeight="1" x14ac:dyDescent="0.2">
      <c r="A112" s="56" t="str">
        <f>IF(ISERROR(SMALL('TAKIM KAYIT'!$B$6:$B$1250,27)),"",SMALL('TAKIM KAYIT'!$B$6:$B$1250,27))</f>
        <v/>
      </c>
      <c r="B112" s="40" t="str">
        <f>IF(A112="","",VLOOKUP(A112,'TAKIM KAYIT'!$B$6:$O$1250,2,FALSE))</f>
        <v/>
      </c>
      <c r="C112" s="127" t="str">
        <f>IF(A112="","",VLOOKUP(A112,'TAKIM KAYIT'!$A$6:$O$1250,4,FALSE))</f>
        <v/>
      </c>
      <c r="D112" s="41" t="str">
        <f>IF(ISERROR(VLOOKUP($C112,'START LİSTE'!$B$6:$F$1025,2,0)),"",VLOOKUP($C112,'START LİSTE'!$B$6:$F$1025,2,0))</f>
        <v/>
      </c>
      <c r="E112" s="42" t="str">
        <f>IF(ISERROR(VLOOKUP($C112,'START LİSTE'!$B$6:$F$1025,4,0)),"",VLOOKUP($C112,'START LİSTE'!$B$6:$F$1025,4,0))</f>
        <v/>
      </c>
      <c r="F112" s="133" t="str">
        <f>IF(ISERROR(VLOOKUP($C112,'FERDİ SONUÇ'!$B$6:$H$1069,6,0)),"",VLOOKUP($C112,'FERDİ SONUÇ'!$B$6:$H$1069,6,0))</f>
        <v/>
      </c>
      <c r="G112" s="44" t="str">
        <f>IF(OR(E112="",F112="DQ", F112="DNF", F112="DNS", F112=""),"-",VLOOKUP(C112,'FERDİ SONUÇ'!$B$6:$H$1069,7,0))</f>
        <v>-</v>
      </c>
      <c r="H112" s="112" t="str">
        <f>IF(A112="","",VLOOKUP(A112,'TAKIM KAYIT'!$A$6:$P$1250,11,0))</f>
        <v/>
      </c>
      <c r="I112" s="112" t="str">
        <f>IF(A112="","",VLOOKUP(A112,'TAKIM KAYIT'!$A$6:$P$1250,12,0))</f>
        <v/>
      </c>
      <c r="J112" s="112" t="str">
        <f>IF(A112="","",VLOOKUP(A112,'TAKIM KAYIT'!$A$6:$P$1250,13,0))</f>
        <v/>
      </c>
      <c r="K112" s="50" t="str">
        <f>IF(A112="","",VLOOKUP(A112,'TAKIM KAYIT'!$A$6:$P$1250,15,0))</f>
        <v/>
      </c>
    </row>
    <row r="113" spans="1:11" ht="12.75" customHeight="1" x14ac:dyDescent="0.2">
      <c r="A113" s="38"/>
      <c r="B113" s="40"/>
      <c r="C113" s="127" t="str">
        <f>IF(A112="","",INDEX('TAKIM KAYIT'!$D$6:$D$1250,MATCH(C112,'TAKIM KAYIT'!$D$6:$D$1250,0)+1))</f>
        <v/>
      </c>
      <c r="D113" s="41" t="str">
        <f>IF(ISERROR(VLOOKUP($C113,'START LİSTE'!$B$6:$F$1025,2,0)),"",VLOOKUP($C113,'START LİSTE'!$B$6:$F$1025,2,0))</f>
        <v/>
      </c>
      <c r="E113" s="42" t="str">
        <f>IF(ISERROR(VLOOKUP($C113,'START LİSTE'!$B$6:$F$1025,4,0)),"",VLOOKUP($C113,'START LİSTE'!$B$6:$F$1025,4,0))</f>
        <v/>
      </c>
      <c r="F113" s="133" t="str">
        <f>IF(ISERROR(VLOOKUP($C113,'FERDİ SONUÇ'!$B$6:$H$1069,6,0)),"",VLOOKUP($C113,'FERDİ SONUÇ'!$B$6:$H$1069,6,0))</f>
        <v/>
      </c>
      <c r="G113" s="44" t="str">
        <f>IF(OR(E113="",F113="DQ", F113="DNF", F113="DNS", F113=""),"-",VLOOKUP(C113,'FERDİ SONUÇ'!$B$6:$H$1069,7,0))</f>
        <v>-</v>
      </c>
      <c r="H113" s="96"/>
      <c r="I113" s="96"/>
      <c r="J113" s="96"/>
      <c r="K113" s="39"/>
    </row>
    <row r="114" spans="1:11" ht="12.75" customHeight="1" x14ac:dyDescent="0.2">
      <c r="A114" s="29"/>
      <c r="B114" s="31"/>
      <c r="C114" s="126" t="str">
        <f>IF(A116="","",INDEX('TAKIM KAYIT'!$D$6:$D$1250,MATCH(C116,'TAKIM KAYIT'!$D$6:$D$1250,0)-2))</f>
        <v/>
      </c>
      <c r="D114" s="32" t="str">
        <f>IF(ISERROR(VLOOKUP($C114,'START LİSTE'!$B$6:$F$1025,2,0)),"",VLOOKUP($C114,'START LİSTE'!$B$6:$F$1025,2,0))</f>
        <v/>
      </c>
      <c r="E114" s="33" t="str">
        <f>IF(ISERROR(VLOOKUP($C114,'START LİSTE'!$B$6:$F$1025,4,0)),"",VLOOKUP($C114,'START LİSTE'!$B$6:$F$1025,4,0))</f>
        <v/>
      </c>
      <c r="F114" s="132" t="str">
        <f>IF(ISERROR(VLOOKUP($C114,'FERDİ SONUÇ'!$B$6:$H$1069,6,0)),"",VLOOKUP($C114,'FERDİ SONUÇ'!$B$6:$H$1069,6,0))</f>
        <v/>
      </c>
      <c r="G114" s="35" t="str">
        <f>IF(OR(E114="",F114="DQ", F114="DNF", F114="DNS", F114=""),"-",VLOOKUP(C114,'FERDİ SONUÇ'!$B$6:$H$1069,7,0))</f>
        <v>-</v>
      </c>
      <c r="H114" s="95"/>
      <c r="I114" s="95"/>
      <c r="J114" s="95"/>
      <c r="K114" s="30"/>
    </row>
    <row r="115" spans="1:11" ht="12.75" customHeight="1" x14ac:dyDescent="0.2">
      <c r="A115" s="38"/>
      <c r="B115" s="40"/>
      <c r="C115" s="127" t="str">
        <f>IF(A116="","",INDEX('TAKIM KAYIT'!$D$6:$D$1250,MATCH(C116,'TAKIM KAYIT'!$D$6:$D$1250,0)-1))</f>
        <v/>
      </c>
      <c r="D115" s="41" t="str">
        <f>IF(ISERROR(VLOOKUP($C115,'START LİSTE'!$B$6:$F$1025,2,0)),"",VLOOKUP($C115,'START LİSTE'!$B$6:$F$1025,2,0))</f>
        <v/>
      </c>
      <c r="E115" s="42" t="str">
        <f>IF(ISERROR(VLOOKUP($C115,'START LİSTE'!$B$6:$F$1025,4,0)),"",VLOOKUP($C115,'START LİSTE'!$B$6:$F$1025,4,0))</f>
        <v/>
      </c>
      <c r="F115" s="133" t="str">
        <f>IF(ISERROR(VLOOKUP($C115,'FERDİ SONUÇ'!$B$6:$H$1069,6,0)),"",VLOOKUP($C115,'FERDİ SONUÇ'!$B$6:$H$1069,6,0))</f>
        <v/>
      </c>
      <c r="G115" s="44" t="str">
        <f>IF(OR(E115="",F115="DQ", F115="DNF", F115="DNS", F115=""),"-",VLOOKUP(C115,'FERDİ SONUÇ'!$B$6:$H$1069,7,0))</f>
        <v>-</v>
      </c>
      <c r="H115" s="96"/>
      <c r="I115" s="96"/>
      <c r="J115" s="96"/>
      <c r="K115" s="39"/>
    </row>
    <row r="116" spans="1:11" ht="12.75" customHeight="1" x14ac:dyDescent="0.2">
      <c r="A116" s="56" t="str">
        <f>IF(ISERROR(SMALL('TAKIM KAYIT'!$B$6:$B$1250,28)),"",SMALL('TAKIM KAYIT'!$B$6:$B$1250,28))</f>
        <v/>
      </c>
      <c r="B116" s="40" t="str">
        <f>IF(A116="","",VLOOKUP(A116,'TAKIM KAYIT'!$B$6:$O$1250,2,FALSE))</f>
        <v/>
      </c>
      <c r="C116" s="127" t="str">
        <f>IF(A116="","",VLOOKUP(A116,'TAKIM KAYIT'!$A$6:$O$1250,4,FALSE))</f>
        <v/>
      </c>
      <c r="D116" s="41" t="str">
        <f>IF(ISERROR(VLOOKUP($C116,'START LİSTE'!$B$6:$F$1025,2,0)),"",VLOOKUP($C116,'START LİSTE'!$B$6:$F$1025,2,0))</f>
        <v/>
      </c>
      <c r="E116" s="42" t="str">
        <f>IF(ISERROR(VLOOKUP($C116,'START LİSTE'!$B$6:$F$1025,4,0)),"",VLOOKUP($C116,'START LİSTE'!$B$6:$F$1025,4,0))</f>
        <v/>
      </c>
      <c r="F116" s="133" t="str">
        <f>IF(ISERROR(VLOOKUP($C116,'FERDİ SONUÇ'!$B$6:$H$1069,6,0)),"",VLOOKUP($C116,'FERDİ SONUÇ'!$B$6:$H$1069,6,0))</f>
        <v/>
      </c>
      <c r="G116" s="44" t="str">
        <f>IF(OR(E116="",F116="DQ", F116="DNF", F116="DNS", F116=""),"-",VLOOKUP(C116,'FERDİ SONUÇ'!$B$6:$H$1069,7,0))</f>
        <v>-</v>
      </c>
      <c r="H116" s="112" t="str">
        <f>IF(A116="","",VLOOKUP(A116,'TAKIM KAYIT'!$A$6:$P$1250,11,0))</f>
        <v/>
      </c>
      <c r="I116" s="112" t="str">
        <f>IF(A116="","",VLOOKUP(A116,'TAKIM KAYIT'!$A$6:$P$1250,12,0))</f>
        <v/>
      </c>
      <c r="J116" s="112" t="str">
        <f>IF(A116="","",VLOOKUP(A116,'TAKIM KAYIT'!$A$6:$P$1250,13,0))</f>
        <v/>
      </c>
      <c r="K116" s="50" t="str">
        <f>IF(A116="","",VLOOKUP(A116,'TAKIM KAYIT'!$A$6:$P$1250,15,0))</f>
        <v/>
      </c>
    </row>
    <row r="117" spans="1:11" ht="12.75" customHeight="1" x14ac:dyDescent="0.2">
      <c r="A117" s="38"/>
      <c r="B117" s="40"/>
      <c r="C117" s="127" t="str">
        <f>IF(A116="","",INDEX('TAKIM KAYIT'!$D$6:$D$1250,MATCH(C116,'TAKIM KAYIT'!$D$6:$D$1250,0)+1))</f>
        <v/>
      </c>
      <c r="D117" s="41" t="str">
        <f>IF(ISERROR(VLOOKUP($C117,'START LİSTE'!$B$6:$F$1025,2,0)),"",VLOOKUP($C117,'START LİSTE'!$B$6:$F$1025,2,0))</f>
        <v/>
      </c>
      <c r="E117" s="42" t="str">
        <f>IF(ISERROR(VLOOKUP($C117,'START LİSTE'!$B$6:$F$1025,4,0)),"",VLOOKUP($C117,'START LİSTE'!$B$6:$F$1025,4,0))</f>
        <v/>
      </c>
      <c r="F117" s="133" t="str">
        <f>IF(ISERROR(VLOOKUP($C117,'FERDİ SONUÇ'!$B$6:$H$1069,6,0)),"",VLOOKUP($C117,'FERDİ SONUÇ'!$B$6:$H$1069,6,0))</f>
        <v/>
      </c>
      <c r="G117" s="44" t="str">
        <f>IF(OR(E117="",F117="DQ", F117="DNF", F117="DNS", F117=""),"-",VLOOKUP(C117,'FERDİ SONUÇ'!$B$6:$H$1069,7,0))</f>
        <v>-</v>
      </c>
      <c r="H117" s="96"/>
      <c r="I117" s="96"/>
      <c r="J117" s="96"/>
      <c r="K117" s="39"/>
    </row>
    <row r="118" spans="1:11" ht="12.75" customHeight="1" x14ac:dyDescent="0.2">
      <c r="A118" s="29"/>
      <c r="B118" s="31"/>
      <c r="C118" s="126" t="str">
        <f>IF(A120="","",INDEX('TAKIM KAYIT'!$D$6:$D$1250,MATCH(C120,'TAKIM KAYIT'!$D$6:$D$1250,0)-2))</f>
        <v/>
      </c>
      <c r="D118" s="32" t="str">
        <f>IF(ISERROR(VLOOKUP($C118,'START LİSTE'!$B$6:$F$1025,2,0)),"",VLOOKUP($C118,'START LİSTE'!$B$6:$F$1025,2,0))</f>
        <v/>
      </c>
      <c r="E118" s="33" t="str">
        <f>IF(ISERROR(VLOOKUP($C118,'START LİSTE'!$B$6:$F$1025,4,0)),"",VLOOKUP($C118,'START LİSTE'!$B$6:$F$1025,4,0))</f>
        <v/>
      </c>
      <c r="F118" s="132" t="str">
        <f>IF(ISERROR(VLOOKUP($C118,'FERDİ SONUÇ'!$B$6:$H$1069,6,0)),"",VLOOKUP($C118,'FERDİ SONUÇ'!$B$6:$H$1069,6,0))</f>
        <v/>
      </c>
      <c r="G118" s="35" t="str">
        <f>IF(OR(E118="",F118="DQ", F118="DNF", F118="DNS", F118=""),"-",VLOOKUP(C118,'FERDİ SONUÇ'!$B$6:$H$1069,7,0))</f>
        <v>-</v>
      </c>
      <c r="H118" s="95"/>
      <c r="I118" s="95"/>
      <c r="J118" s="95"/>
      <c r="K118" s="30"/>
    </row>
    <row r="119" spans="1:11" ht="12.75" customHeight="1" x14ac:dyDescent="0.2">
      <c r="A119" s="38"/>
      <c r="B119" s="40"/>
      <c r="C119" s="127" t="str">
        <f>IF(A120="","",INDEX('TAKIM KAYIT'!$D$6:$D$1250,MATCH(C120,'TAKIM KAYIT'!$D$6:$D$1250,0)-1))</f>
        <v/>
      </c>
      <c r="D119" s="41" t="str">
        <f>IF(ISERROR(VLOOKUP($C119,'START LİSTE'!$B$6:$F$1025,2,0)),"",VLOOKUP($C119,'START LİSTE'!$B$6:$F$1025,2,0))</f>
        <v/>
      </c>
      <c r="E119" s="42" t="str">
        <f>IF(ISERROR(VLOOKUP($C119,'START LİSTE'!$B$6:$F$1025,4,0)),"",VLOOKUP($C119,'START LİSTE'!$B$6:$F$1025,4,0))</f>
        <v/>
      </c>
      <c r="F119" s="133" t="str">
        <f>IF(ISERROR(VLOOKUP($C119,'FERDİ SONUÇ'!$B$6:$H$1069,6,0)),"",VLOOKUP($C119,'FERDİ SONUÇ'!$B$6:$H$1069,6,0))</f>
        <v/>
      </c>
      <c r="G119" s="44" t="str">
        <f>IF(OR(E119="",F119="DQ", F119="DNF", F119="DNS", F119=""),"-",VLOOKUP(C119,'FERDİ SONUÇ'!$B$6:$H$1069,7,0))</f>
        <v>-</v>
      </c>
      <c r="H119" s="96"/>
      <c r="I119" s="96"/>
      <c r="J119" s="96"/>
      <c r="K119" s="39"/>
    </row>
    <row r="120" spans="1:11" ht="12.75" customHeight="1" x14ac:dyDescent="0.2">
      <c r="A120" s="56" t="str">
        <f>IF(ISERROR(SMALL('TAKIM KAYIT'!$B$6:$B$1250,29)),"",SMALL('TAKIM KAYIT'!$B$6:$B$1250,29))</f>
        <v/>
      </c>
      <c r="B120" s="40" t="str">
        <f>IF(A120="","",VLOOKUP(A120,'TAKIM KAYIT'!$B$6:$O$1250,2,FALSE))</f>
        <v/>
      </c>
      <c r="C120" s="127" t="str">
        <f>IF(A120="","",VLOOKUP(A120,'TAKIM KAYIT'!$A$6:$O$1250,4,FALSE))</f>
        <v/>
      </c>
      <c r="D120" s="41" t="str">
        <f>IF(ISERROR(VLOOKUP($C120,'START LİSTE'!$B$6:$F$1025,2,0)),"",VLOOKUP($C120,'START LİSTE'!$B$6:$F$1025,2,0))</f>
        <v/>
      </c>
      <c r="E120" s="42" t="str">
        <f>IF(ISERROR(VLOOKUP($C120,'START LİSTE'!$B$6:$F$1025,4,0)),"",VLOOKUP($C120,'START LİSTE'!$B$6:$F$1025,4,0))</f>
        <v/>
      </c>
      <c r="F120" s="133" t="str">
        <f>IF(ISERROR(VLOOKUP($C120,'FERDİ SONUÇ'!$B$6:$H$1069,6,0)),"",VLOOKUP($C120,'FERDİ SONUÇ'!$B$6:$H$1069,6,0))</f>
        <v/>
      </c>
      <c r="G120" s="44" t="str">
        <f>IF(OR(E120="",F120="DQ", F120="DNF", F120="DNS", F120=""),"-",VLOOKUP(C120,'FERDİ SONUÇ'!$B$6:$H$1069,7,0))</f>
        <v>-</v>
      </c>
      <c r="H120" s="112" t="str">
        <f>IF(A120="","",VLOOKUP(A120,'TAKIM KAYIT'!$A$6:$P$1250,11,0))</f>
        <v/>
      </c>
      <c r="I120" s="112" t="str">
        <f>IF(A120="","",VLOOKUP(A120,'TAKIM KAYIT'!$A$6:$P$1250,12,0))</f>
        <v/>
      </c>
      <c r="J120" s="112" t="str">
        <f>IF(A120="","",VLOOKUP(A120,'TAKIM KAYIT'!$A$6:$P$1250,13,0))</f>
        <v/>
      </c>
      <c r="K120" s="50" t="str">
        <f>IF(A120="","",VLOOKUP(A120,'TAKIM KAYIT'!$A$6:$P$1250,15,0))</f>
        <v/>
      </c>
    </row>
    <row r="121" spans="1:11" ht="12.75" customHeight="1" x14ac:dyDescent="0.2">
      <c r="A121" s="38"/>
      <c r="B121" s="40"/>
      <c r="C121" s="127" t="str">
        <f>IF(A120="","",INDEX('TAKIM KAYIT'!$D$6:$D$1250,MATCH(C120,'TAKIM KAYIT'!$D$6:$D$1250,0)+1))</f>
        <v/>
      </c>
      <c r="D121" s="41" t="str">
        <f>IF(ISERROR(VLOOKUP($C121,'START LİSTE'!$B$6:$F$1025,2,0)),"",VLOOKUP($C121,'START LİSTE'!$B$6:$F$1025,2,0))</f>
        <v/>
      </c>
      <c r="E121" s="42" t="str">
        <f>IF(ISERROR(VLOOKUP($C121,'START LİSTE'!$B$6:$F$1025,4,0)),"",VLOOKUP($C121,'START LİSTE'!$B$6:$F$1025,4,0))</f>
        <v/>
      </c>
      <c r="F121" s="133" t="str">
        <f>IF(ISERROR(VLOOKUP($C121,'FERDİ SONUÇ'!$B$6:$H$1069,6,0)),"",VLOOKUP($C121,'FERDİ SONUÇ'!$B$6:$H$1069,6,0))</f>
        <v/>
      </c>
      <c r="G121" s="44" t="str">
        <f>IF(OR(E121="",F121="DQ", F121="DNF", F121="DNS", F121=""),"-",VLOOKUP(C121,'FERDİ SONUÇ'!$B$6:$H$1069,7,0))</f>
        <v>-</v>
      </c>
      <c r="H121" s="96"/>
      <c r="I121" s="96"/>
      <c r="J121" s="96"/>
      <c r="K121" s="39"/>
    </row>
    <row r="122" spans="1:11" ht="12.75" customHeight="1" x14ac:dyDescent="0.2">
      <c r="A122" s="29"/>
      <c r="B122" s="31"/>
      <c r="C122" s="126" t="str">
        <f>IF(A124="","",INDEX('TAKIM KAYIT'!$D$6:$D$1250,MATCH(C124,'TAKIM KAYIT'!$D$6:$D$1250,0)-2))</f>
        <v/>
      </c>
      <c r="D122" s="32" t="str">
        <f>IF(ISERROR(VLOOKUP($C122,'START LİSTE'!$B$6:$F$1025,2,0)),"",VLOOKUP($C122,'START LİSTE'!$B$6:$F$1025,2,0))</f>
        <v/>
      </c>
      <c r="E122" s="33" t="str">
        <f>IF(ISERROR(VLOOKUP($C122,'START LİSTE'!$B$6:$F$1025,4,0)),"",VLOOKUP($C122,'START LİSTE'!$B$6:$F$1025,4,0))</f>
        <v/>
      </c>
      <c r="F122" s="132" t="str">
        <f>IF(ISERROR(VLOOKUP($C122,'FERDİ SONUÇ'!$B$6:$H$1069,6,0)),"",VLOOKUP($C122,'FERDİ SONUÇ'!$B$6:$H$1069,6,0))</f>
        <v/>
      </c>
      <c r="G122" s="35" t="str">
        <f>IF(OR(E122="",F122="DQ", F122="DNF", F122="DNS", F122=""),"-",VLOOKUP(C122,'FERDİ SONUÇ'!$B$6:$H$1069,7,0))</f>
        <v>-</v>
      </c>
      <c r="H122" s="95"/>
      <c r="I122" s="95"/>
      <c r="J122" s="95"/>
      <c r="K122" s="30"/>
    </row>
    <row r="123" spans="1:11" ht="12.75" customHeight="1" x14ac:dyDescent="0.2">
      <c r="A123" s="38"/>
      <c r="B123" s="40"/>
      <c r="C123" s="127" t="str">
        <f>IF(A124="","",INDEX('TAKIM KAYIT'!$D$6:$D$1250,MATCH(C124,'TAKIM KAYIT'!$D$6:$D$1250,0)-1))</f>
        <v/>
      </c>
      <c r="D123" s="41" t="str">
        <f>IF(ISERROR(VLOOKUP($C123,'START LİSTE'!$B$6:$F$1025,2,0)),"",VLOOKUP($C123,'START LİSTE'!$B$6:$F$1025,2,0))</f>
        <v/>
      </c>
      <c r="E123" s="42" t="str">
        <f>IF(ISERROR(VLOOKUP($C123,'START LİSTE'!$B$6:$F$1025,4,0)),"",VLOOKUP($C123,'START LİSTE'!$B$6:$F$1025,4,0))</f>
        <v/>
      </c>
      <c r="F123" s="133" t="str">
        <f>IF(ISERROR(VLOOKUP($C123,'FERDİ SONUÇ'!$B$6:$H$1069,6,0)),"",VLOOKUP($C123,'FERDİ SONUÇ'!$B$6:$H$1069,6,0))</f>
        <v/>
      </c>
      <c r="G123" s="44" t="str">
        <f>IF(OR(E123="",F123="DQ", F123="DNF", F123="DNS", F123=""),"-",VLOOKUP(C123,'FERDİ SONUÇ'!$B$6:$H$1069,7,0))</f>
        <v>-</v>
      </c>
      <c r="H123" s="96"/>
      <c r="I123" s="96"/>
      <c r="J123" s="96"/>
      <c r="K123" s="39"/>
    </row>
    <row r="124" spans="1:11" ht="12.75" customHeight="1" x14ac:dyDescent="0.2">
      <c r="A124" s="56" t="str">
        <f>IF(ISERROR(SMALL('TAKIM KAYIT'!$B$6:$B$1250,30)),"",SMALL('TAKIM KAYIT'!$B$6:$B$1250,30))</f>
        <v/>
      </c>
      <c r="B124" s="40" t="str">
        <f>IF(A124="","",VLOOKUP(A124,'TAKIM KAYIT'!$B$6:$O$1250,2,FALSE))</f>
        <v/>
      </c>
      <c r="C124" s="127" t="str">
        <f>IF(A124="","",VLOOKUP(A124,'TAKIM KAYIT'!$A$6:$O$1250,4,FALSE))</f>
        <v/>
      </c>
      <c r="D124" s="41" t="str">
        <f>IF(ISERROR(VLOOKUP($C124,'START LİSTE'!$B$6:$F$1025,2,0)),"",VLOOKUP($C124,'START LİSTE'!$B$6:$F$1025,2,0))</f>
        <v/>
      </c>
      <c r="E124" s="42" t="str">
        <f>IF(ISERROR(VLOOKUP($C124,'START LİSTE'!$B$6:$F$1025,4,0)),"",VLOOKUP($C124,'START LİSTE'!$B$6:$F$1025,4,0))</f>
        <v/>
      </c>
      <c r="F124" s="133" t="str">
        <f>IF(ISERROR(VLOOKUP($C124,'FERDİ SONUÇ'!$B$6:$H$1069,6,0)),"",VLOOKUP($C124,'FERDİ SONUÇ'!$B$6:$H$1069,6,0))</f>
        <v/>
      </c>
      <c r="G124" s="44" t="str">
        <f>IF(OR(E124="",F124="DQ", F124="DNF", F124="DNS", F124=""),"-",VLOOKUP(C124,'FERDİ SONUÇ'!$B$6:$H$1069,7,0))</f>
        <v>-</v>
      </c>
      <c r="H124" s="112" t="str">
        <f>IF(A124="","",VLOOKUP(A124,'TAKIM KAYIT'!$A$6:$P$1250,11,0))</f>
        <v/>
      </c>
      <c r="I124" s="112" t="str">
        <f>IF(A124="","",VLOOKUP(A124,'TAKIM KAYIT'!$A$6:$P$1250,12,0))</f>
        <v/>
      </c>
      <c r="J124" s="112" t="str">
        <f>IF(A124="","",VLOOKUP(A124,'TAKIM KAYIT'!$A$6:$P$1250,13,0))</f>
        <v/>
      </c>
      <c r="K124" s="50" t="str">
        <f>IF(A124="","",VLOOKUP(A124,'TAKIM KAYIT'!$A$6:$P$1250,15,0))</f>
        <v/>
      </c>
    </row>
    <row r="125" spans="1:11" ht="12.75" customHeight="1" x14ac:dyDescent="0.2">
      <c r="A125" s="38"/>
      <c r="B125" s="40"/>
      <c r="C125" s="127" t="str">
        <f>IF(A124="","",INDEX('TAKIM KAYIT'!$D$6:$D$1250,MATCH(C124,'TAKIM KAYIT'!$D$6:$D$1250,0)+1))</f>
        <v/>
      </c>
      <c r="D125" s="41" t="str">
        <f>IF(ISERROR(VLOOKUP($C125,'START LİSTE'!$B$6:$F$1025,2,0)),"",VLOOKUP($C125,'START LİSTE'!$B$6:$F$1025,2,0))</f>
        <v/>
      </c>
      <c r="E125" s="42" t="str">
        <f>IF(ISERROR(VLOOKUP($C125,'START LİSTE'!$B$6:$F$1025,4,0)),"",VLOOKUP($C125,'START LİSTE'!$B$6:$F$1025,4,0))</f>
        <v/>
      </c>
      <c r="F125" s="133" t="str">
        <f>IF(ISERROR(VLOOKUP($C125,'FERDİ SONUÇ'!$B$6:$H$1069,6,0)),"",VLOOKUP($C125,'FERDİ SONUÇ'!$B$6:$H$1069,6,0))</f>
        <v/>
      </c>
      <c r="G125" s="44" t="str">
        <f>IF(OR(E125="",F125="DQ", F125="DNF", F125="DNS", F125=""),"-",VLOOKUP(C125,'FERDİ SONUÇ'!$B$6:$H$1069,7,0))</f>
        <v>-</v>
      </c>
      <c r="H125" s="96"/>
      <c r="I125" s="96"/>
      <c r="J125" s="96"/>
      <c r="K125" s="39"/>
    </row>
    <row r="126" spans="1:11" x14ac:dyDescent="0.2">
      <c r="A126" s="29"/>
      <c r="B126" s="31"/>
      <c r="C126" s="126" t="str">
        <f>IF(A128="","",INDEX('TAKIM KAYIT'!$D$6:$D$1250,MATCH(C128,'TAKIM KAYIT'!$D$6:$D$1250,0)-2))</f>
        <v/>
      </c>
      <c r="D126" s="32" t="str">
        <f>IF(ISERROR(VLOOKUP($C126,'START LİSTE'!$B$6:$F$1025,2,0)),"",VLOOKUP($C126,'START LİSTE'!$B$6:$F$1025,2,0))</f>
        <v/>
      </c>
      <c r="E126" s="33" t="str">
        <f>IF(ISERROR(VLOOKUP($C126,'START LİSTE'!$B$6:$F$1025,4,0)),"",VLOOKUP($C126,'START LİSTE'!$B$6:$F$1025,4,0))</f>
        <v/>
      </c>
      <c r="F126" s="132" t="str">
        <f>IF(ISERROR(VLOOKUP($C126,'FERDİ SONUÇ'!$B$6:$H$1069,6,0)),"",VLOOKUP($C126,'FERDİ SONUÇ'!$B$6:$H$1069,6,0))</f>
        <v/>
      </c>
      <c r="G126" s="35" t="str">
        <f>IF(OR(E126="",F126="DQ", F126="DNF", F126="DNS", F126=""),"-",VLOOKUP(C126,'FERDİ SONUÇ'!$B$6:$H$1069,7,0))</f>
        <v>-</v>
      </c>
      <c r="H126" s="95"/>
      <c r="I126" s="95"/>
      <c r="J126" s="95"/>
      <c r="K126" s="30"/>
    </row>
    <row r="127" spans="1:11" x14ac:dyDescent="0.2">
      <c r="A127" s="38"/>
      <c r="B127" s="40"/>
      <c r="C127" s="127" t="str">
        <f>IF(A128="","",INDEX('TAKIM KAYIT'!$D$6:$D$1250,MATCH(C128,'TAKIM KAYIT'!$D$6:$D$1250,0)-1))</f>
        <v/>
      </c>
      <c r="D127" s="41" t="str">
        <f>IF(ISERROR(VLOOKUP($C127,'START LİSTE'!$B$6:$F$1025,2,0)),"",VLOOKUP($C127,'START LİSTE'!$B$6:$F$1025,2,0))</f>
        <v/>
      </c>
      <c r="E127" s="42" t="str">
        <f>IF(ISERROR(VLOOKUP($C127,'START LİSTE'!$B$6:$F$1025,4,0)),"",VLOOKUP($C127,'START LİSTE'!$B$6:$F$1025,4,0))</f>
        <v/>
      </c>
      <c r="F127" s="133" t="str">
        <f>IF(ISERROR(VLOOKUP($C127,'FERDİ SONUÇ'!$B$6:$H$1069,6,0)),"",VLOOKUP($C127,'FERDİ SONUÇ'!$B$6:$H$1069,6,0))</f>
        <v/>
      </c>
      <c r="G127" s="44" t="str">
        <f>IF(OR(E127="",F127="DQ", F127="DNF", F127="DNS", F127=""),"-",VLOOKUP(C127,'FERDİ SONUÇ'!$B$6:$H$1069,7,0))</f>
        <v>-</v>
      </c>
      <c r="H127" s="96"/>
      <c r="I127" s="96"/>
      <c r="J127" s="96"/>
      <c r="K127" s="39"/>
    </row>
    <row r="128" spans="1:11" ht="15.75" x14ac:dyDescent="0.2">
      <c r="A128" s="56" t="str">
        <f>IF(ISERROR(SMALL('TAKIM KAYIT'!$B$6:$B$1250,31)),"",SMALL('TAKIM KAYIT'!$B$6:$B$1250,31))</f>
        <v/>
      </c>
      <c r="B128" s="40" t="str">
        <f>IF(A128="","",VLOOKUP(A128,'TAKIM KAYIT'!$B$6:$O$1250,2,FALSE))</f>
        <v/>
      </c>
      <c r="C128" s="127" t="str">
        <f>IF(A128="","",VLOOKUP(A128,'TAKIM KAYIT'!$A$6:$O$1250,4,FALSE))</f>
        <v/>
      </c>
      <c r="D128" s="41" t="str">
        <f>IF(ISERROR(VLOOKUP($C128,'START LİSTE'!$B$6:$F$1025,2,0)),"",VLOOKUP($C128,'START LİSTE'!$B$6:$F$1025,2,0))</f>
        <v/>
      </c>
      <c r="E128" s="42" t="str">
        <f>IF(ISERROR(VLOOKUP($C128,'START LİSTE'!$B$6:$F$1025,4,0)),"",VLOOKUP($C128,'START LİSTE'!$B$6:$F$1025,4,0))</f>
        <v/>
      </c>
      <c r="F128" s="133" t="str">
        <f>IF(ISERROR(VLOOKUP($C128,'FERDİ SONUÇ'!$B$6:$H$1069,6,0)),"",VLOOKUP($C128,'FERDİ SONUÇ'!$B$6:$H$1069,6,0))</f>
        <v/>
      </c>
      <c r="G128" s="44" t="str">
        <f>IF(OR(E128="",F128="DQ", F128="DNF", F128="DNS", F128=""),"-",VLOOKUP(C128,'FERDİ SONUÇ'!$B$6:$H$1069,7,0))</f>
        <v>-</v>
      </c>
      <c r="H128" s="112" t="str">
        <f>IF(A128="","",VLOOKUP(A128,'TAKIM KAYIT'!$A$6:$P$1250,11,0))</f>
        <v/>
      </c>
      <c r="I128" s="112" t="str">
        <f>IF(A128="","",VLOOKUP(A128,'TAKIM KAYIT'!$A$6:$P$1250,12,0))</f>
        <v/>
      </c>
      <c r="J128" s="112" t="str">
        <f>IF(A128="","",VLOOKUP(A128,'TAKIM KAYIT'!$A$6:$P$1250,13,0))</f>
        <v/>
      </c>
      <c r="K128" s="50" t="str">
        <f>IF(A128="","",VLOOKUP(A128,'TAKIM KAYIT'!$A$6:$P$1250,15,0))</f>
        <v/>
      </c>
    </row>
    <row r="129" spans="1:11" x14ac:dyDescent="0.2">
      <c r="A129" s="38"/>
      <c r="B129" s="40"/>
      <c r="C129" s="127" t="str">
        <f>IF(A128="","",INDEX('TAKIM KAYIT'!$D$6:$D$1250,MATCH(C128,'TAKIM KAYIT'!$D$6:$D$1250,0)+1))</f>
        <v/>
      </c>
      <c r="D129" s="41" t="str">
        <f>IF(ISERROR(VLOOKUP($C129,'START LİSTE'!$B$6:$F$1025,2,0)),"",VLOOKUP($C129,'START LİSTE'!$B$6:$F$1025,2,0))</f>
        <v/>
      </c>
      <c r="E129" s="42" t="str">
        <f>IF(ISERROR(VLOOKUP($C129,'START LİSTE'!$B$6:$F$1025,4,0)),"",VLOOKUP($C129,'START LİSTE'!$B$6:$F$1025,4,0))</f>
        <v/>
      </c>
      <c r="F129" s="133" t="str">
        <f>IF(ISERROR(VLOOKUP($C129,'FERDİ SONUÇ'!$B$6:$H$1069,6,0)),"",VLOOKUP($C129,'FERDİ SONUÇ'!$B$6:$H$1069,6,0))</f>
        <v/>
      </c>
      <c r="G129" s="44" t="str">
        <f>IF(OR(E129="",F129="DQ", F129="DNF", F129="DNS", F129=""),"-",VLOOKUP(C129,'FERDİ SONUÇ'!$B$6:$H$1069,7,0))</f>
        <v>-</v>
      </c>
      <c r="H129" s="96"/>
      <c r="I129" s="96"/>
      <c r="J129" s="96"/>
      <c r="K129" s="39"/>
    </row>
    <row r="130" spans="1:11" x14ac:dyDescent="0.2">
      <c r="A130" s="29"/>
      <c r="B130" s="31"/>
      <c r="C130" s="126" t="str">
        <f>IF(A132="","",INDEX('TAKIM KAYIT'!$D$6:$D$1250,MATCH(C132,'TAKIM KAYIT'!$D$6:$D$1250,0)-2))</f>
        <v/>
      </c>
      <c r="D130" s="32" t="str">
        <f>IF(ISERROR(VLOOKUP($C130,'START LİSTE'!$B$6:$F$1025,2,0)),"",VLOOKUP($C130,'START LİSTE'!$B$6:$F$1025,2,0))</f>
        <v/>
      </c>
      <c r="E130" s="33" t="str">
        <f>IF(ISERROR(VLOOKUP($C130,'START LİSTE'!$B$6:$F$1025,4,0)),"",VLOOKUP($C130,'START LİSTE'!$B$6:$F$1025,4,0))</f>
        <v/>
      </c>
      <c r="F130" s="132" t="str">
        <f>IF(ISERROR(VLOOKUP($C130,'FERDİ SONUÇ'!$B$6:$H$1069,6,0)),"",VLOOKUP($C130,'FERDİ SONUÇ'!$B$6:$H$1069,6,0))</f>
        <v/>
      </c>
      <c r="G130" s="35" t="str">
        <f>IF(OR(E130="",F130="DQ", F130="DNF", F130="DNS", F130=""),"-",VLOOKUP(C130,'FERDİ SONUÇ'!$B$6:$H$1069,7,0))</f>
        <v>-</v>
      </c>
      <c r="H130" s="95"/>
      <c r="I130" s="95"/>
      <c r="J130" s="95"/>
      <c r="K130" s="30"/>
    </row>
    <row r="131" spans="1:11" x14ac:dyDescent="0.2">
      <c r="A131" s="38"/>
      <c r="B131" s="40"/>
      <c r="C131" s="127" t="str">
        <f>IF(A132="","",INDEX('TAKIM KAYIT'!$D$6:$D$1250,MATCH(C132,'TAKIM KAYIT'!$D$6:$D$1250,0)-1))</f>
        <v/>
      </c>
      <c r="D131" s="41" t="str">
        <f>IF(ISERROR(VLOOKUP($C131,'START LİSTE'!$B$6:$F$1025,2,0)),"",VLOOKUP($C131,'START LİSTE'!$B$6:$F$1025,2,0))</f>
        <v/>
      </c>
      <c r="E131" s="42" t="str">
        <f>IF(ISERROR(VLOOKUP($C131,'START LİSTE'!$B$6:$F$1025,4,0)),"",VLOOKUP($C131,'START LİSTE'!$B$6:$F$1025,4,0))</f>
        <v/>
      </c>
      <c r="F131" s="133" t="str">
        <f>IF(ISERROR(VLOOKUP($C131,'FERDİ SONUÇ'!$B$6:$H$1069,6,0)),"",VLOOKUP($C131,'FERDİ SONUÇ'!$B$6:$H$1069,6,0))</f>
        <v/>
      </c>
      <c r="G131" s="44" t="str">
        <f>IF(OR(E131="",F131="DQ", F131="DNF", F131="DNS", F131=""),"-",VLOOKUP(C131,'FERDİ SONUÇ'!$B$6:$H$1069,7,0))</f>
        <v>-</v>
      </c>
      <c r="H131" s="96"/>
      <c r="I131" s="96"/>
      <c r="J131" s="96"/>
      <c r="K131" s="39"/>
    </row>
    <row r="132" spans="1:11" ht="15.75" x14ac:dyDescent="0.2">
      <c r="A132" s="56" t="str">
        <f>IF(ISERROR(SMALL('TAKIM KAYIT'!$B$6:$B$1250,32)),"",SMALL('TAKIM KAYIT'!$B$6:$B$1250,32))</f>
        <v/>
      </c>
      <c r="B132" s="40" t="str">
        <f>IF(A132="","",VLOOKUP(A132,'TAKIM KAYIT'!$B$6:$O$1250,2,FALSE))</f>
        <v/>
      </c>
      <c r="C132" s="127" t="str">
        <f>IF(A132="","",VLOOKUP(A132,'TAKIM KAYIT'!$A$6:$O$1250,4,FALSE))</f>
        <v/>
      </c>
      <c r="D132" s="41" t="str">
        <f>IF(ISERROR(VLOOKUP($C132,'START LİSTE'!$B$6:$F$1025,2,0)),"",VLOOKUP($C132,'START LİSTE'!$B$6:$F$1025,2,0))</f>
        <v/>
      </c>
      <c r="E132" s="42" t="str">
        <f>IF(ISERROR(VLOOKUP($C132,'START LİSTE'!$B$6:$F$1025,4,0)),"",VLOOKUP($C132,'START LİSTE'!$B$6:$F$1025,4,0))</f>
        <v/>
      </c>
      <c r="F132" s="133" t="str">
        <f>IF(ISERROR(VLOOKUP($C132,'FERDİ SONUÇ'!$B$6:$H$1069,6,0)),"",VLOOKUP($C132,'FERDİ SONUÇ'!$B$6:$H$1069,6,0))</f>
        <v/>
      </c>
      <c r="G132" s="44" t="str">
        <f>IF(OR(E132="",F132="DQ", F132="DNF", F132="DNS", F132=""),"-",VLOOKUP(C132,'FERDİ SONUÇ'!$B$6:$H$1069,7,0))</f>
        <v>-</v>
      </c>
      <c r="H132" s="112" t="str">
        <f>IF(A132="","",VLOOKUP(A132,'TAKIM KAYIT'!$A$6:$P$1250,11,0))</f>
        <v/>
      </c>
      <c r="I132" s="112" t="str">
        <f>IF(A132="","",VLOOKUP(A132,'TAKIM KAYIT'!$A$6:$P$1250,12,0))</f>
        <v/>
      </c>
      <c r="J132" s="112" t="str">
        <f>IF(A132="","",VLOOKUP(A132,'TAKIM KAYIT'!$A$6:$P$1250,13,0))</f>
        <v/>
      </c>
      <c r="K132" s="50" t="str">
        <f>IF(A132="","",VLOOKUP(A132,'TAKIM KAYIT'!$A$6:$P$1250,15,0))</f>
        <v/>
      </c>
    </row>
    <row r="133" spans="1:11" x14ac:dyDescent="0.2">
      <c r="A133" s="38"/>
      <c r="B133" s="40"/>
      <c r="C133" s="127" t="str">
        <f>IF(A132="","",INDEX('TAKIM KAYIT'!$D$6:$D$1250,MATCH(C132,'TAKIM KAYIT'!$D$6:$D$1250,0)+1))</f>
        <v/>
      </c>
      <c r="D133" s="41" t="str">
        <f>IF(ISERROR(VLOOKUP($C133,'START LİSTE'!$B$6:$F$1025,2,0)),"",VLOOKUP($C133,'START LİSTE'!$B$6:$F$1025,2,0))</f>
        <v/>
      </c>
      <c r="E133" s="42" t="str">
        <f>IF(ISERROR(VLOOKUP($C133,'START LİSTE'!$B$6:$F$1025,4,0)),"",VLOOKUP($C133,'START LİSTE'!$B$6:$F$1025,4,0))</f>
        <v/>
      </c>
      <c r="F133" s="133" t="str">
        <f>IF(ISERROR(VLOOKUP($C133,'FERDİ SONUÇ'!$B$6:$H$1069,6,0)),"",VLOOKUP($C133,'FERDİ SONUÇ'!$B$6:$H$1069,6,0))</f>
        <v/>
      </c>
      <c r="G133" s="44" t="str">
        <f>IF(OR(E133="",F133="DQ", F133="DNF", F133="DNS", F133=""),"-",VLOOKUP(C133,'FERDİ SONUÇ'!$B$6:$H$1069,7,0))</f>
        <v>-</v>
      </c>
      <c r="H133" s="96"/>
      <c r="I133" s="96"/>
      <c r="J133" s="96"/>
      <c r="K133" s="39"/>
    </row>
    <row r="134" spans="1:11" x14ac:dyDescent="0.2">
      <c r="A134" s="29"/>
      <c r="B134" s="31"/>
      <c r="C134" s="126" t="str">
        <f>IF(A136="","",INDEX('TAKIM KAYIT'!$D$6:$D$1250,MATCH(C136,'TAKIM KAYIT'!$D$6:$D$1250,0)-2))</f>
        <v/>
      </c>
      <c r="D134" s="32" t="str">
        <f>IF(ISERROR(VLOOKUP($C134,'START LİSTE'!$B$6:$F$1025,2,0)),"",VLOOKUP($C134,'START LİSTE'!$B$6:$F$1025,2,0))</f>
        <v/>
      </c>
      <c r="E134" s="33" t="str">
        <f>IF(ISERROR(VLOOKUP($C134,'START LİSTE'!$B$6:$F$1025,4,0)),"",VLOOKUP($C134,'START LİSTE'!$B$6:$F$1025,4,0))</f>
        <v/>
      </c>
      <c r="F134" s="132" t="str">
        <f>IF(ISERROR(VLOOKUP($C134,'FERDİ SONUÇ'!$B$6:$H$1069,6,0)),"",VLOOKUP($C134,'FERDİ SONUÇ'!$B$6:$H$1069,6,0))</f>
        <v/>
      </c>
      <c r="G134" s="35" t="str">
        <f>IF(OR(E134="",F134="DQ", F134="DNF", F134="DNS", F134=""),"-",VLOOKUP(C134,'FERDİ SONUÇ'!$B$6:$H$1069,7,0))</f>
        <v>-</v>
      </c>
      <c r="H134" s="95"/>
      <c r="I134" s="95"/>
      <c r="J134" s="95"/>
      <c r="K134" s="30"/>
    </row>
    <row r="135" spans="1:11" x14ac:dyDescent="0.2">
      <c r="A135" s="38"/>
      <c r="B135" s="40"/>
      <c r="C135" s="127" t="str">
        <f>IF(A136="","",INDEX('TAKIM KAYIT'!$D$6:$D$1250,MATCH(C136,'TAKIM KAYIT'!$D$6:$D$1250,0)-1))</f>
        <v/>
      </c>
      <c r="D135" s="41" t="str">
        <f>IF(ISERROR(VLOOKUP($C135,'START LİSTE'!$B$6:$F$1025,2,0)),"",VLOOKUP($C135,'START LİSTE'!$B$6:$F$1025,2,0))</f>
        <v/>
      </c>
      <c r="E135" s="42" t="str">
        <f>IF(ISERROR(VLOOKUP($C135,'START LİSTE'!$B$6:$F$1025,4,0)),"",VLOOKUP($C135,'START LİSTE'!$B$6:$F$1025,4,0))</f>
        <v/>
      </c>
      <c r="F135" s="133" t="str">
        <f>IF(ISERROR(VLOOKUP($C135,'FERDİ SONUÇ'!$B$6:$H$1069,6,0)),"",VLOOKUP($C135,'FERDİ SONUÇ'!$B$6:$H$1069,6,0))</f>
        <v/>
      </c>
      <c r="G135" s="44" t="str">
        <f>IF(OR(E135="",F135="DQ", F135="DNF", F135="DNS", F135=""),"-",VLOOKUP(C135,'FERDİ SONUÇ'!$B$6:$H$1069,7,0))</f>
        <v>-</v>
      </c>
      <c r="H135" s="96"/>
      <c r="I135" s="96"/>
      <c r="J135" s="96"/>
      <c r="K135" s="39"/>
    </row>
    <row r="136" spans="1:11" ht="15.75" x14ac:dyDescent="0.2">
      <c r="A136" s="56" t="str">
        <f>IF(ISERROR(SMALL('TAKIM KAYIT'!$B$6:$B$1250,33)),"",SMALL('TAKIM KAYIT'!$B$6:$B$1250,33))</f>
        <v/>
      </c>
      <c r="B136" s="40" t="str">
        <f>IF(A136="","",VLOOKUP(A136,'TAKIM KAYIT'!$B$6:$O$1250,2,FALSE))</f>
        <v/>
      </c>
      <c r="C136" s="127" t="str">
        <f>IF(A136="","",VLOOKUP(A136,'TAKIM KAYIT'!$A$6:$O$1250,4,FALSE))</f>
        <v/>
      </c>
      <c r="D136" s="41" t="str">
        <f>IF(ISERROR(VLOOKUP($C136,'START LİSTE'!$B$6:$F$1025,2,0)),"",VLOOKUP($C136,'START LİSTE'!$B$6:$F$1025,2,0))</f>
        <v/>
      </c>
      <c r="E136" s="42" t="str">
        <f>IF(ISERROR(VLOOKUP($C136,'START LİSTE'!$B$6:$F$1025,4,0)),"",VLOOKUP($C136,'START LİSTE'!$B$6:$F$1025,4,0))</f>
        <v/>
      </c>
      <c r="F136" s="133" t="str">
        <f>IF(ISERROR(VLOOKUP($C136,'FERDİ SONUÇ'!$B$6:$H$1069,6,0)),"",VLOOKUP($C136,'FERDİ SONUÇ'!$B$6:$H$1069,6,0))</f>
        <v/>
      </c>
      <c r="G136" s="44" t="str">
        <f>IF(OR(E136="",F136="DQ", F136="DNF", F136="DNS", F136=""),"-",VLOOKUP(C136,'FERDİ SONUÇ'!$B$6:$H$1069,7,0))</f>
        <v>-</v>
      </c>
      <c r="H136" s="112" t="str">
        <f>IF(A136="","",VLOOKUP(A136,'TAKIM KAYIT'!$A$6:$P$1250,11,0))</f>
        <v/>
      </c>
      <c r="I136" s="112" t="str">
        <f>IF(A136="","",VLOOKUP(A136,'TAKIM KAYIT'!$A$6:$P$1250,12,0))</f>
        <v/>
      </c>
      <c r="J136" s="112" t="str">
        <f>IF(A136="","",VLOOKUP(A136,'TAKIM KAYIT'!$A$6:$P$1250,13,0))</f>
        <v/>
      </c>
      <c r="K136" s="50" t="str">
        <f>IF(A136="","",VLOOKUP(A136,'TAKIM KAYIT'!$A$6:$P$1250,15,0))</f>
        <v/>
      </c>
    </row>
    <row r="137" spans="1:11" x14ac:dyDescent="0.2">
      <c r="A137" s="38"/>
      <c r="B137" s="40"/>
      <c r="C137" s="127" t="str">
        <f>IF(A136="","",INDEX('TAKIM KAYIT'!$D$6:$D$1250,MATCH(C136,'TAKIM KAYIT'!$D$6:$D$1250,0)+1))</f>
        <v/>
      </c>
      <c r="D137" s="41" t="str">
        <f>IF(ISERROR(VLOOKUP($C137,'START LİSTE'!$B$6:$F$1025,2,0)),"",VLOOKUP($C137,'START LİSTE'!$B$6:$F$1025,2,0))</f>
        <v/>
      </c>
      <c r="E137" s="42" t="str">
        <f>IF(ISERROR(VLOOKUP($C137,'START LİSTE'!$B$6:$F$1025,4,0)),"",VLOOKUP($C137,'START LİSTE'!$B$6:$F$1025,4,0))</f>
        <v/>
      </c>
      <c r="F137" s="133" t="str">
        <f>IF(ISERROR(VLOOKUP($C137,'FERDİ SONUÇ'!$B$6:$H$1069,6,0)),"",VLOOKUP($C137,'FERDİ SONUÇ'!$B$6:$H$1069,6,0))</f>
        <v/>
      </c>
      <c r="G137" s="44" t="str">
        <f>IF(OR(E137="",F137="DQ", F137="DNF", F137="DNS", F137=""),"-",VLOOKUP(C137,'FERDİ SONUÇ'!$B$6:$H$1069,7,0))</f>
        <v>-</v>
      </c>
      <c r="H137" s="96"/>
      <c r="I137" s="96"/>
      <c r="J137" s="96"/>
      <c r="K137" s="39"/>
    </row>
    <row r="138" spans="1:11" x14ac:dyDescent="0.2">
      <c r="A138" s="29"/>
      <c r="B138" s="31"/>
      <c r="C138" s="126" t="str">
        <f>IF(A140="","",INDEX('TAKIM KAYIT'!$D$6:$D$1250,MATCH(C140,'TAKIM KAYIT'!$D$6:$D$1250,0)-2))</f>
        <v/>
      </c>
      <c r="D138" s="32" t="str">
        <f>IF(ISERROR(VLOOKUP($C138,'START LİSTE'!$B$6:$F$1025,2,0)),"",VLOOKUP($C138,'START LİSTE'!$B$6:$F$1025,2,0))</f>
        <v/>
      </c>
      <c r="E138" s="33" t="str">
        <f>IF(ISERROR(VLOOKUP($C138,'START LİSTE'!$B$6:$F$1025,4,0)),"",VLOOKUP($C138,'START LİSTE'!$B$6:$F$1025,4,0))</f>
        <v/>
      </c>
      <c r="F138" s="132" t="str">
        <f>IF(ISERROR(VLOOKUP($C138,'FERDİ SONUÇ'!$B$6:$H$1069,6,0)),"",VLOOKUP($C138,'FERDİ SONUÇ'!$B$6:$H$1069,6,0))</f>
        <v/>
      </c>
      <c r="G138" s="35" t="str">
        <f>IF(OR(E138="",F138="DQ", F138="DNF", F138="DNS", F138=""),"-",VLOOKUP(C138,'FERDİ SONUÇ'!$B$6:$H$1069,7,0))</f>
        <v>-</v>
      </c>
      <c r="H138" s="95"/>
      <c r="I138" s="95"/>
      <c r="J138" s="95"/>
      <c r="K138" s="30"/>
    </row>
    <row r="139" spans="1:11" x14ac:dyDescent="0.2">
      <c r="A139" s="38"/>
      <c r="B139" s="40"/>
      <c r="C139" s="127" t="str">
        <f>IF(A140="","",INDEX('TAKIM KAYIT'!$D$6:$D$1250,MATCH(C140,'TAKIM KAYIT'!$D$6:$D$1250,0)-1))</f>
        <v/>
      </c>
      <c r="D139" s="41" t="str">
        <f>IF(ISERROR(VLOOKUP($C139,'START LİSTE'!$B$6:$F$1025,2,0)),"",VLOOKUP($C139,'START LİSTE'!$B$6:$F$1025,2,0))</f>
        <v/>
      </c>
      <c r="E139" s="42" t="str">
        <f>IF(ISERROR(VLOOKUP($C139,'START LİSTE'!$B$6:$F$1025,4,0)),"",VLOOKUP($C139,'START LİSTE'!$B$6:$F$1025,4,0))</f>
        <v/>
      </c>
      <c r="F139" s="133" t="str">
        <f>IF(ISERROR(VLOOKUP($C139,'FERDİ SONUÇ'!$B$6:$H$1069,6,0)),"",VLOOKUP($C139,'FERDİ SONUÇ'!$B$6:$H$1069,6,0))</f>
        <v/>
      </c>
      <c r="G139" s="44" t="str">
        <f>IF(OR(E139="",F139="DQ", F139="DNF", F139="DNS", F139=""),"-",VLOOKUP(C139,'FERDİ SONUÇ'!$B$6:$H$1069,7,0))</f>
        <v>-</v>
      </c>
      <c r="H139" s="96"/>
      <c r="I139" s="96"/>
      <c r="J139" s="96"/>
      <c r="K139" s="39"/>
    </row>
    <row r="140" spans="1:11" ht="15.75" x14ac:dyDescent="0.2">
      <c r="A140" s="56" t="str">
        <f>IF(ISERROR(SMALL('TAKIM KAYIT'!$B$6:$B$1250,34)),"",SMALL('TAKIM KAYIT'!$B$6:$B$1250,34))</f>
        <v/>
      </c>
      <c r="B140" s="40" t="str">
        <f>IF(A140="","",VLOOKUP(A140,'TAKIM KAYIT'!$B$6:$O$1250,2,FALSE))</f>
        <v/>
      </c>
      <c r="C140" s="127" t="str">
        <f>IF(A140="","",VLOOKUP(A140,'TAKIM KAYIT'!$A$6:$O$1250,4,FALSE))</f>
        <v/>
      </c>
      <c r="D140" s="41" t="str">
        <f>IF(ISERROR(VLOOKUP($C140,'START LİSTE'!$B$6:$F$1025,2,0)),"",VLOOKUP($C140,'START LİSTE'!$B$6:$F$1025,2,0))</f>
        <v/>
      </c>
      <c r="E140" s="42" t="str">
        <f>IF(ISERROR(VLOOKUP($C140,'START LİSTE'!$B$6:$F$1025,4,0)),"",VLOOKUP($C140,'START LİSTE'!$B$6:$F$1025,4,0))</f>
        <v/>
      </c>
      <c r="F140" s="133" t="str">
        <f>IF(ISERROR(VLOOKUP($C140,'FERDİ SONUÇ'!$B$6:$H$1069,6,0)),"",VLOOKUP($C140,'FERDİ SONUÇ'!$B$6:$H$1069,6,0))</f>
        <v/>
      </c>
      <c r="G140" s="44" t="str">
        <f>IF(OR(E140="",F140="DQ", F140="DNF", F140="DNS", F140=""),"-",VLOOKUP(C140,'FERDİ SONUÇ'!$B$6:$H$1069,7,0))</f>
        <v>-</v>
      </c>
      <c r="H140" s="112" t="str">
        <f>IF(A140="","",VLOOKUP(A140,'TAKIM KAYIT'!$A$6:$P$1250,11,0))</f>
        <v/>
      </c>
      <c r="I140" s="112" t="str">
        <f>IF(A140="","",VLOOKUP(A140,'TAKIM KAYIT'!$A$6:$P$1250,12,0))</f>
        <v/>
      </c>
      <c r="J140" s="112" t="str">
        <f>IF(A140="","",VLOOKUP(A140,'TAKIM KAYIT'!$A$6:$P$1250,13,0))</f>
        <v/>
      </c>
      <c r="K140" s="50" t="str">
        <f>IF(A140="","",VLOOKUP(A140,'TAKIM KAYIT'!$A$6:$P$1250,15,0))</f>
        <v/>
      </c>
    </row>
    <row r="141" spans="1:11" x14ac:dyDescent="0.2">
      <c r="A141" s="38"/>
      <c r="B141" s="40"/>
      <c r="C141" s="127" t="str">
        <f>IF(A140="","",INDEX('TAKIM KAYIT'!$D$6:$D$1250,MATCH(C140,'TAKIM KAYIT'!$D$6:$D$1250,0)+1))</f>
        <v/>
      </c>
      <c r="D141" s="41" t="str">
        <f>IF(ISERROR(VLOOKUP($C141,'START LİSTE'!$B$6:$F$1025,2,0)),"",VLOOKUP($C141,'START LİSTE'!$B$6:$F$1025,2,0))</f>
        <v/>
      </c>
      <c r="E141" s="42" t="str">
        <f>IF(ISERROR(VLOOKUP($C141,'START LİSTE'!$B$6:$F$1025,4,0)),"",VLOOKUP($C141,'START LİSTE'!$B$6:$F$1025,4,0))</f>
        <v/>
      </c>
      <c r="F141" s="133" t="str">
        <f>IF(ISERROR(VLOOKUP($C141,'FERDİ SONUÇ'!$B$6:$H$1069,6,0)),"",VLOOKUP($C141,'FERDİ SONUÇ'!$B$6:$H$1069,6,0))</f>
        <v/>
      </c>
      <c r="G141" s="44" t="str">
        <f>IF(OR(E141="",F141="DQ", F141="DNF", F141="DNS", F141=""),"-",VLOOKUP(C141,'FERDİ SONUÇ'!$B$6:$H$1069,7,0))</f>
        <v>-</v>
      </c>
      <c r="H141" s="96"/>
      <c r="I141" s="96"/>
      <c r="J141" s="96"/>
      <c r="K141" s="39"/>
    </row>
    <row r="142" spans="1:11" x14ac:dyDescent="0.2">
      <c r="A142" s="29"/>
      <c r="B142" s="31"/>
      <c r="C142" s="126" t="str">
        <f>IF(A144="","",INDEX('TAKIM KAYIT'!$D$6:$D$1250,MATCH(C144,'TAKIM KAYIT'!$D$6:$D$1250,0)-2))</f>
        <v/>
      </c>
      <c r="D142" s="32" t="str">
        <f>IF(ISERROR(VLOOKUP($C142,'START LİSTE'!$B$6:$F$1025,2,0)),"",VLOOKUP($C142,'START LİSTE'!$B$6:$F$1025,2,0))</f>
        <v/>
      </c>
      <c r="E142" s="33" t="str">
        <f>IF(ISERROR(VLOOKUP($C142,'START LİSTE'!$B$6:$F$1025,4,0)),"",VLOOKUP($C142,'START LİSTE'!$B$6:$F$1025,4,0))</f>
        <v/>
      </c>
      <c r="F142" s="132" t="str">
        <f>IF(ISERROR(VLOOKUP($C142,'FERDİ SONUÇ'!$B$6:$H$1069,6,0)),"",VLOOKUP($C142,'FERDİ SONUÇ'!$B$6:$H$1069,6,0))</f>
        <v/>
      </c>
      <c r="G142" s="35" t="str">
        <f>IF(OR(E142="",F142="DQ", F142="DNF", F142="DNS", F142=""),"-",VLOOKUP(C142,'FERDİ SONUÇ'!$B$6:$H$1069,7,0))</f>
        <v>-</v>
      </c>
      <c r="H142" s="95"/>
      <c r="I142" s="95"/>
      <c r="J142" s="95"/>
      <c r="K142" s="30"/>
    </row>
    <row r="143" spans="1:11" x14ac:dyDescent="0.2">
      <c r="A143" s="38"/>
      <c r="B143" s="40"/>
      <c r="C143" s="127" t="str">
        <f>IF(A144="","",INDEX('TAKIM KAYIT'!$D$6:$D$1250,MATCH(C144,'TAKIM KAYIT'!$D$6:$D$1250,0)-1))</f>
        <v/>
      </c>
      <c r="D143" s="41" t="str">
        <f>IF(ISERROR(VLOOKUP($C143,'START LİSTE'!$B$6:$F$1025,2,0)),"",VLOOKUP($C143,'START LİSTE'!$B$6:$F$1025,2,0))</f>
        <v/>
      </c>
      <c r="E143" s="42" t="str">
        <f>IF(ISERROR(VLOOKUP($C143,'START LİSTE'!$B$6:$F$1025,4,0)),"",VLOOKUP($C143,'START LİSTE'!$B$6:$F$1025,4,0))</f>
        <v/>
      </c>
      <c r="F143" s="133" t="str">
        <f>IF(ISERROR(VLOOKUP($C143,'FERDİ SONUÇ'!$B$6:$H$1069,6,0)),"",VLOOKUP($C143,'FERDİ SONUÇ'!$B$6:$H$1069,6,0))</f>
        <v/>
      </c>
      <c r="G143" s="44" t="str">
        <f>IF(OR(E143="",F143="DQ", F143="DNF", F143="DNS", F143=""),"-",VLOOKUP(C143,'FERDİ SONUÇ'!$B$6:$H$1069,7,0))</f>
        <v>-</v>
      </c>
      <c r="H143" s="96"/>
      <c r="I143" s="96"/>
      <c r="J143" s="96"/>
      <c r="K143" s="39"/>
    </row>
    <row r="144" spans="1:11" ht="15.75" x14ac:dyDescent="0.2">
      <c r="A144" s="56" t="str">
        <f>IF(ISERROR(SMALL('TAKIM KAYIT'!$B$6:$B$1250,35)),"",SMALL('TAKIM KAYIT'!$B$6:$B$1250,35))</f>
        <v/>
      </c>
      <c r="B144" s="40" t="str">
        <f>IF(A144="","",VLOOKUP(A144,'TAKIM KAYIT'!$B$6:$O$1250,2,FALSE))</f>
        <v/>
      </c>
      <c r="C144" s="127" t="str">
        <f>IF(A144="","",VLOOKUP(A144,'TAKIM KAYIT'!$A$6:$O$1250,4,FALSE))</f>
        <v/>
      </c>
      <c r="D144" s="41" t="str">
        <f>IF(ISERROR(VLOOKUP($C144,'START LİSTE'!$B$6:$F$1025,2,0)),"",VLOOKUP($C144,'START LİSTE'!$B$6:$F$1025,2,0))</f>
        <v/>
      </c>
      <c r="E144" s="42" t="str">
        <f>IF(ISERROR(VLOOKUP($C144,'START LİSTE'!$B$6:$F$1025,4,0)),"",VLOOKUP($C144,'START LİSTE'!$B$6:$F$1025,4,0))</f>
        <v/>
      </c>
      <c r="F144" s="133" t="str">
        <f>IF(ISERROR(VLOOKUP($C144,'FERDİ SONUÇ'!$B$6:$H$1069,6,0)),"",VLOOKUP($C144,'FERDİ SONUÇ'!$B$6:$H$1069,6,0))</f>
        <v/>
      </c>
      <c r="G144" s="44" t="str">
        <f>IF(OR(E144="",F144="DQ", F144="DNF", F144="DNS", F144=""),"-",VLOOKUP(C144,'FERDİ SONUÇ'!$B$6:$H$1069,7,0))</f>
        <v>-</v>
      </c>
      <c r="H144" s="112" t="str">
        <f>IF(A144="","",VLOOKUP(A144,'TAKIM KAYIT'!$A$6:$P$1250,11,0))</f>
        <v/>
      </c>
      <c r="I144" s="112" t="str">
        <f>IF(A144="","",VLOOKUP(A144,'TAKIM KAYIT'!$A$6:$P$1250,12,0))</f>
        <v/>
      </c>
      <c r="J144" s="112" t="str">
        <f>IF(A144="","",VLOOKUP(A144,'TAKIM KAYIT'!$A$6:$P$1250,13,0))</f>
        <v/>
      </c>
      <c r="K144" s="50" t="str">
        <f>IF(A144="","",VLOOKUP(A144,'TAKIM KAYIT'!$A$6:$P$1250,15,0))</f>
        <v/>
      </c>
    </row>
    <row r="145" spans="1:11" x14ac:dyDescent="0.2">
      <c r="A145" s="38"/>
      <c r="B145" s="40"/>
      <c r="C145" s="127" t="str">
        <f>IF(A144="","",INDEX('TAKIM KAYIT'!$D$6:$D$1250,MATCH(C144,'TAKIM KAYIT'!$D$6:$D$1250,0)+1))</f>
        <v/>
      </c>
      <c r="D145" s="41" t="str">
        <f>IF(ISERROR(VLOOKUP($C145,'START LİSTE'!$B$6:$F$1025,2,0)),"",VLOOKUP($C145,'START LİSTE'!$B$6:$F$1025,2,0))</f>
        <v/>
      </c>
      <c r="E145" s="42" t="str">
        <f>IF(ISERROR(VLOOKUP($C145,'START LİSTE'!$B$6:$F$1025,4,0)),"",VLOOKUP($C145,'START LİSTE'!$B$6:$F$1025,4,0))</f>
        <v/>
      </c>
      <c r="F145" s="133" t="str">
        <f>IF(ISERROR(VLOOKUP($C145,'FERDİ SONUÇ'!$B$6:$H$1069,6,0)),"",VLOOKUP($C145,'FERDİ SONUÇ'!$B$6:$H$1069,6,0))</f>
        <v/>
      </c>
      <c r="G145" s="44" t="str">
        <f>IF(OR(E145="",F145="DQ", F145="DNF", F145="DNS", F145=""),"-",VLOOKUP(C145,'FERDİ SONUÇ'!$B$6:$H$1069,7,0))</f>
        <v>-</v>
      </c>
      <c r="H145" s="96"/>
      <c r="I145" s="96"/>
      <c r="J145" s="96"/>
      <c r="K145" s="39"/>
    </row>
    <row r="146" spans="1:11" x14ac:dyDescent="0.2">
      <c r="A146" s="29"/>
      <c r="B146" s="31"/>
      <c r="C146" s="126" t="str">
        <f>IF(A148="","",INDEX('TAKIM KAYIT'!$D$6:$D$1250,MATCH(C148,'TAKIM KAYIT'!$D$6:$D$1250,0)-2))</f>
        <v/>
      </c>
      <c r="D146" s="32" t="str">
        <f>IF(ISERROR(VLOOKUP($C146,'START LİSTE'!$B$6:$F$1025,2,0)),"",VLOOKUP($C146,'START LİSTE'!$B$6:$F$1025,2,0))</f>
        <v/>
      </c>
      <c r="E146" s="33" t="str">
        <f>IF(ISERROR(VLOOKUP($C146,'START LİSTE'!$B$6:$F$1025,4,0)),"",VLOOKUP($C146,'START LİSTE'!$B$6:$F$1025,4,0))</f>
        <v/>
      </c>
      <c r="F146" s="132" t="str">
        <f>IF(ISERROR(VLOOKUP($C146,'FERDİ SONUÇ'!$B$6:$H$1069,6,0)),"",VLOOKUP($C146,'FERDİ SONUÇ'!$B$6:$H$1069,6,0))</f>
        <v/>
      </c>
      <c r="G146" s="35" t="str">
        <f>IF(OR(E146="",F146="DQ", F146="DNF", F146="DNS", F146=""),"-",VLOOKUP(C146,'FERDİ SONUÇ'!$B$6:$H$1069,7,0))</f>
        <v>-</v>
      </c>
      <c r="H146" s="95"/>
      <c r="I146" s="95"/>
      <c r="J146" s="95"/>
      <c r="K146" s="30"/>
    </row>
    <row r="147" spans="1:11" x14ac:dyDescent="0.2">
      <c r="A147" s="38"/>
      <c r="B147" s="40"/>
      <c r="C147" s="127" t="str">
        <f>IF(A148="","",INDEX('TAKIM KAYIT'!$D$6:$D$1250,MATCH(C148,'TAKIM KAYIT'!$D$6:$D$1250,0)-1))</f>
        <v/>
      </c>
      <c r="D147" s="41" t="str">
        <f>IF(ISERROR(VLOOKUP($C147,'START LİSTE'!$B$6:$F$1025,2,0)),"",VLOOKUP($C147,'START LİSTE'!$B$6:$F$1025,2,0))</f>
        <v/>
      </c>
      <c r="E147" s="42" t="str">
        <f>IF(ISERROR(VLOOKUP($C147,'START LİSTE'!$B$6:$F$1025,4,0)),"",VLOOKUP($C147,'START LİSTE'!$B$6:$F$1025,4,0))</f>
        <v/>
      </c>
      <c r="F147" s="133" t="str">
        <f>IF(ISERROR(VLOOKUP($C147,'FERDİ SONUÇ'!$B$6:$H$1069,6,0)),"",VLOOKUP($C147,'FERDİ SONUÇ'!$B$6:$H$1069,6,0))</f>
        <v/>
      </c>
      <c r="G147" s="44" t="str">
        <f>IF(OR(E147="",F147="DQ", F147="DNF", F147="DNS", F147=""),"-",VLOOKUP(C147,'FERDİ SONUÇ'!$B$6:$H$1069,7,0))</f>
        <v>-</v>
      </c>
      <c r="H147" s="96"/>
      <c r="I147" s="96"/>
      <c r="J147" s="96"/>
      <c r="K147" s="39"/>
    </row>
    <row r="148" spans="1:11" ht="15.75" x14ac:dyDescent="0.2">
      <c r="A148" s="56" t="str">
        <f>IF(ISERROR(SMALL('TAKIM KAYIT'!$B$6:$B$1250,36)),"",SMALL('TAKIM KAYIT'!$B$6:$B$1250,36))</f>
        <v/>
      </c>
      <c r="B148" s="40" t="str">
        <f>IF(A148="","",VLOOKUP(A148,'TAKIM KAYIT'!$B$6:$O$1250,2,FALSE))</f>
        <v/>
      </c>
      <c r="C148" s="127" t="str">
        <f>IF(A148="","",VLOOKUP(A148,'TAKIM KAYIT'!$A$6:$O$1250,4,FALSE))</f>
        <v/>
      </c>
      <c r="D148" s="41" t="str">
        <f>IF(ISERROR(VLOOKUP($C148,'START LİSTE'!$B$6:$F$1025,2,0)),"",VLOOKUP($C148,'START LİSTE'!$B$6:$F$1025,2,0))</f>
        <v/>
      </c>
      <c r="E148" s="42" t="str">
        <f>IF(ISERROR(VLOOKUP($C148,'START LİSTE'!$B$6:$F$1025,4,0)),"",VLOOKUP($C148,'START LİSTE'!$B$6:$F$1025,4,0))</f>
        <v/>
      </c>
      <c r="F148" s="133" t="str">
        <f>IF(ISERROR(VLOOKUP($C148,'FERDİ SONUÇ'!$B$6:$H$1069,6,0)),"",VLOOKUP($C148,'FERDİ SONUÇ'!$B$6:$H$1069,6,0))</f>
        <v/>
      </c>
      <c r="G148" s="44" t="str">
        <f>IF(OR(E148="",F148="DQ", F148="DNF", F148="DNS", F148=""),"-",VLOOKUP(C148,'FERDİ SONUÇ'!$B$6:$H$1069,7,0))</f>
        <v>-</v>
      </c>
      <c r="H148" s="112" t="str">
        <f>IF(A148="","",VLOOKUP(A148,'TAKIM KAYIT'!$A$6:$P$1250,11,0))</f>
        <v/>
      </c>
      <c r="I148" s="112" t="str">
        <f>IF(A148="","",VLOOKUP(A148,'TAKIM KAYIT'!$A$6:$P$1250,12,0))</f>
        <v/>
      </c>
      <c r="J148" s="112" t="str">
        <f>IF(A148="","",VLOOKUP(A148,'TAKIM KAYIT'!$A$6:$P$1250,13,0))</f>
        <v/>
      </c>
      <c r="K148" s="50" t="str">
        <f>IF(A148="","",VLOOKUP(A148,'TAKIM KAYIT'!$A$6:$P$1250,15,0))</f>
        <v/>
      </c>
    </row>
    <row r="149" spans="1:11" x14ac:dyDescent="0.2">
      <c r="A149" s="38"/>
      <c r="B149" s="40"/>
      <c r="C149" s="127" t="str">
        <f>IF(A148="","",INDEX('TAKIM KAYIT'!$D$6:$D$1250,MATCH(C148,'TAKIM KAYIT'!$D$6:$D$1250,0)+1))</f>
        <v/>
      </c>
      <c r="D149" s="41" t="str">
        <f>IF(ISERROR(VLOOKUP($C149,'START LİSTE'!$B$6:$F$1025,2,0)),"",VLOOKUP($C149,'START LİSTE'!$B$6:$F$1025,2,0))</f>
        <v/>
      </c>
      <c r="E149" s="42" t="str">
        <f>IF(ISERROR(VLOOKUP($C149,'START LİSTE'!$B$6:$F$1025,4,0)),"",VLOOKUP($C149,'START LİSTE'!$B$6:$F$1025,4,0))</f>
        <v/>
      </c>
      <c r="F149" s="133" t="str">
        <f>IF(ISERROR(VLOOKUP($C149,'FERDİ SONUÇ'!$B$6:$H$1069,6,0)),"",VLOOKUP($C149,'FERDİ SONUÇ'!$B$6:$H$1069,6,0))</f>
        <v/>
      </c>
      <c r="G149" s="44" t="str">
        <f>IF(OR(E149="",F149="DQ", F149="DNF", F149="DNS", F149=""),"-",VLOOKUP(C149,'FERDİ SONUÇ'!$B$6:$H$1069,7,0))</f>
        <v>-</v>
      </c>
      <c r="H149" s="96"/>
      <c r="I149" s="96"/>
      <c r="J149" s="96"/>
      <c r="K149" s="39"/>
    </row>
    <row r="150" spans="1:11" x14ac:dyDescent="0.2">
      <c r="A150" s="29"/>
      <c r="B150" s="31"/>
      <c r="C150" s="126" t="str">
        <f>IF(A152="","",INDEX('TAKIM KAYIT'!$D$6:$D$1250,MATCH(C152,'TAKIM KAYIT'!$D$6:$D$1250,0)-2))</f>
        <v/>
      </c>
      <c r="D150" s="32" t="str">
        <f>IF(ISERROR(VLOOKUP($C150,'START LİSTE'!$B$6:$F$1025,2,0)),"",VLOOKUP($C150,'START LİSTE'!$B$6:$F$1025,2,0))</f>
        <v/>
      </c>
      <c r="E150" s="33" t="str">
        <f>IF(ISERROR(VLOOKUP($C150,'START LİSTE'!$B$6:$F$1025,4,0)),"",VLOOKUP($C150,'START LİSTE'!$B$6:$F$1025,4,0))</f>
        <v/>
      </c>
      <c r="F150" s="132" t="str">
        <f>IF(ISERROR(VLOOKUP($C150,'FERDİ SONUÇ'!$B$6:$H$1069,6,0)),"",VLOOKUP($C150,'FERDİ SONUÇ'!$B$6:$H$1069,6,0))</f>
        <v/>
      </c>
      <c r="G150" s="35" t="str">
        <f>IF(OR(E150="",F150="DQ", F150="DNF", F150="DNS", F150=""),"-",VLOOKUP(C150,'FERDİ SONUÇ'!$B$6:$H$1069,7,0))</f>
        <v>-</v>
      </c>
      <c r="H150" s="95"/>
      <c r="I150" s="95"/>
      <c r="J150" s="95"/>
      <c r="K150" s="30"/>
    </row>
    <row r="151" spans="1:11" x14ac:dyDescent="0.2">
      <c r="A151" s="38"/>
      <c r="B151" s="40"/>
      <c r="C151" s="127" t="str">
        <f>IF(A152="","",INDEX('TAKIM KAYIT'!$D$6:$D$1250,MATCH(C152,'TAKIM KAYIT'!$D$6:$D$1250,0)-1))</f>
        <v/>
      </c>
      <c r="D151" s="41" t="str">
        <f>IF(ISERROR(VLOOKUP($C151,'START LİSTE'!$B$6:$F$1025,2,0)),"",VLOOKUP($C151,'START LİSTE'!$B$6:$F$1025,2,0))</f>
        <v/>
      </c>
      <c r="E151" s="42" t="str">
        <f>IF(ISERROR(VLOOKUP($C151,'START LİSTE'!$B$6:$F$1025,4,0)),"",VLOOKUP($C151,'START LİSTE'!$B$6:$F$1025,4,0))</f>
        <v/>
      </c>
      <c r="F151" s="133" t="str">
        <f>IF(ISERROR(VLOOKUP($C151,'FERDİ SONUÇ'!$B$6:$H$1069,6,0)),"",VLOOKUP($C151,'FERDİ SONUÇ'!$B$6:$H$1069,6,0))</f>
        <v/>
      </c>
      <c r="G151" s="44" t="str">
        <f>IF(OR(E151="",F151="DQ", F151="DNF", F151="DNS", F151=""),"-",VLOOKUP(C151,'FERDİ SONUÇ'!$B$6:$H$1069,7,0))</f>
        <v>-</v>
      </c>
      <c r="H151" s="96"/>
      <c r="I151" s="96"/>
      <c r="J151" s="96"/>
      <c r="K151" s="39"/>
    </row>
    <row r="152" spans="1:11" ht="15.75" x14ac:dyDescent="0.2">
      <c r="A152" s="56" t="str">
        <f>IF(ISERROR(SMALL('TAKIM KAYIT'!$B$6:$B$1250,37)),"",SMALL('TAKIM KAYIT'!$B$6:$B$1250,37))</f>
        <v/>
      </c>
      <c r="B152" s="40" t="str">
        <f>IF(A152="","",VLOOKUP(A152,'TAKIM KAYIT'!$B$6:$O$1250,2,FALSE))</f>
        <v/>
      </c>
      <c r="C152" s="127" t="str">
        <f>IF(A152="","",VLOOKUP(A152,'TAKIM KAYIT'!$A$6:$O$1250,4,FALSE))</f>
        <v/>
      </c>
      <c r="D152" s="41" t="str">
        <f>IF(ISERROR(VLOOKUP($C152,'START LİSTE'!$B$6:$F$1025,2,0)),"",VLOOKUP($C152,'START LİSTE'!$B$6:$F$1025,2,0))</f>
        <v/>
      </c>
      <c r="E152" s="42" t="str">
        <f>IF(ISERROR(VLOOKUP($C152,'START LİSTE'!$B$6:$F$1025,4,0)),"",VLOOKUP($C152,'START LİSTE'!$B$6:$F$1025,4,0))</f>
        <v/>
      </c>
      <c r="F152" s="133" t="str">
        <f>IF(ISERROR(VLOOKUP($C152,'FERDİ SONUÇ'!$B$6:$H$1069,6,0)),"",VLOOKUP($C152,'FERDİ SONUÇ'!$B$6:$H$1069,6,0))</f>
        <v/>
      </c>
      <c r="G152" s="44" t="str">
        <f>IF(OR(E152="",F152="DQ", F152="DNF", F152="DNS", F152=""),"-",VLOOKUP(C152,'FERDİ SONUÇ'!$B$6:$H$1069,7,0))</f>
        <v>-</v>
      </c>
      <c r="H152" s="112" t="str">
        <f>IF(A152="","",VLOOKUP(A152,'TAKIM KAYIT'!$A$6:$P$1250,11,0))</f>
        <v/>
      </c>
      <c r="I152" s="112" t="str">
        <f>IF(A152="","",VLOOKUP(A152,'TAKIM KAYIT'!$A$6:$P$1250,12,0))</f>
        <v/>
      </c>
      <c r="J152" s="112" t="str">
        <f>IF(A152="","",VLOOKUP(A152,'TAKIM KAYIT'!$A$6:$P$1250,13,0))</f>
        <v/>
      </c>
      <c r="K152" s="50" t="str">
        <f>IF(A152="","",VLOOKUP(A152,'TAKIM KAYIT'!$A$6:$P$1250,15,0))</f>
        <v/>
      </c>
    </row>
    <row r="153" spans="1:11" x14ac:dyDescent="0.2">
      <c r="A153" s="38"/>
      <c r="B153" s="40"/>
      <c r="C153" s="127" t="str">
        <f>IF(A152="","",INDEX('TAKIM KAYIT'!$D$6:$D$1250,MATCH(C152,'TAKIM KAYIT'!$D$6:$D$1250,0)+1))</f>
        <v/>
      </c>
      <c r="D153" s="41" t="str">
        <f>IF(ISERROR(VLOOKUP($C153,'START LİSTE'!$B$6:$F$1025,2,0)),"",VLOOKUP($C153,'START LİSTE'!$B$6:$F$1025,2,0))</f>
        <v/>
      </c>
      <c r="E153" s="42" t="str">
        <f>IF(ISERROR(VLOOKUP($C153,'START LİSTE'!$B$6:$F$1025,4,0)),"",VLOOKUP($C153,'START LİSTE'!$B$6:$F$1025,4,0))</f>
        <v/>
      </c>
      <c r="F153" s="133" t="str">
        <f>IF(ISERROR(VLOOKUP($C153,'FERDİ SONUÇ'!$B$6:$H$1069,6,0)),"",VLOOKUP($C153,'FERDİ SONUÇ'!$B$6:$H$1069,6,0))</f>
        <v/>
      </c>
      <c r="G153" s="44" t="str">
        <f>IF(OR(E153="",F153="DQ", F153="DNF", F153="DNS", F153=""),"-",VLOOKUP(C153,'FERDİ SONUÇ'!$B$6:$H$1069,7,0))</f>
        <v>-</v>
      </c>
      <c r="H153" s="96"/>
      <c r="I153" s="96"/>
      <c r="J153" s="96"/>
      <c r="K153" s="39"/>
    </row>
    <row r="154" spans="1:11" x14ac:dyDescent="0.2">
      <c r="A154" s="29"/>
      <c r="B154" s="31"/>
      <c r="C154" s="126" t="str">
        <f>IF(A156="","",INDEX('TAKIM KAYIT'!$D$6:$D$1250,MATCH(C156,'TAKIM KAYIT'!$D$6:$D$1250,0)-2))</f>
        <v/>
      </c>
      <c r="D154" s="32" t="str">
        <f>IF(ISERROR(VLOOKUP($C154,'START LİSTE'!$B$6:$F$1025,2,0)),"",VLOOKUP($C154,'START LİSTE'!$B$6:$F$1025,2,0))</f>
        <v/>
      </c>
      <c r="E154" s="33" t="str">
        <f>IF(ISERROR(VLOOKUP($C154,'START LİSTE'!$B$6:$F$1025,4,0)),"",VLOOKUP($C154,'START LİSTE'!$B$6:$F$1025,4,0))</f>
        <v/>
      </c>
      <c r="F154" s="132" t="str">
        <f>IF(ISERROR(VLOOKUP($C154,'FERDİ SONUÇ'!$B$6:$H$1069,6,0)),"",VLOOKUP($C154,'FERDİ SONUÇ'!$B$6:$H$1069,6,0))</f>
        <v/>
      </c>
      <c r="G154" s="35" t="str">
        <f>IF(OR(E154="",F154="DQ", F154="DNF", F154="DNS", F154=""),"-",VLOOKUP(C154,'FERDİ SONUÇ'!$B$6:$H$1069,7,0))</f>
        <v>-</v>
      </c>
      <c r="H154" s="95"/>
      <c r="I154" s="95"/>
      <c r="J154" s="95"/>
      <c r="K154" s="30"/>
    </row>
    <row r="155" spans="1:11" x14ac:dyDescent="0.2">
      <c r="A155" s="38"/>
      <c r="B155" s="40"/>
      <c r="C155" s="127" t="str">
        <f>IF(A156="","",INDEX('TAKIM KAYIT'!$D$6:$D$1250,MATCH(C156,'TAKIM KAYIT'!$D$6:$D$1250,0)-1))</f>
        <v/>
      </c>
      <c r="D155" s="41" t="str">
        <f>IF(ISERROR(VLOOKUP($C155,'START LİSTE'!$B$6:$F$1025,2,0)),"",VLOOKUP($C155,'START LİSTE'!$B$6:$F$1025,2,0))</f>
        <v/>
      </c>
      <c r="E155" s="42" t="str">
        <f>IF(ISERROR(VLOOKUP($C155,'START LİSTE'!$B$6:$F$1025,4,0)),"",VLOOKUP($C155,'START LİSTE'!$B$6:$F$1025,4,0))</f>
        <v/>
      </c>
      <c r="F155" s="133" t="str">
        <f>IF(ISERROR(VLOOKUP($C155,'FERDİ SONUÇ'!$B$6:$H$1069,6,0)),"",VLOOKUP($C155,'FERDİ SONUÇ'!$B$6:$H$1069,6,0))</f>
        <v/>
      </c>
      <c r="G155" s="44" t="str">
        <f>IF(OR(E155="",F155="DQ", F155="DNF", F155="DNS", F155=""),"-",VLOOKUP(C155,'FERDİ SONUÇ'!$B$6:$H$1069,7,0))</f>
        <v>-</v>
      </c>
      <c r="H155" s="96"/>
      <c r="I155" s="96"/>
      <c r="J155" s="96"/>
      <c r="K155" s="39"/>
    </row>
    <row r="156" spans="1:11" ht="15.75" x14ac:dyDescent="0.2">
      <c r="A156" s="56" t="str">
        <f>IF(ISERROR(SMALL('TAKIM KAYIT'!$B$6:$B$1250,38)),"",SMALL('TAKIM KAYIT'!$B$6:$B$1250,38))</f>
        <v/>
      </c>
      <c r="B156" s="40" t="str">
        <f>IF(A156="","",VLOOKUP(A156,'TAKIM KAYIT'!$B$6:$O$1250,2,FALSE))</f>
        <v/>
      </c>
      <c r="C156" s="127" t="str">
        <f>IF(A156="","",VLOOKUP(A156,'TAKIM KAYIT'!$A$6:$O$1250,4,FALSE))</f>
        <v/>
      </c>
      <c r="D156" s="41" t="str">
        <f>IF(ISERROR(VLOOKUP($C156,'START LİSTE'!$B$6:$F$1025,2,0)),"",VLOOKUP($C156,'START LİSTE'!$B$6:$F$1025,2,0))</f>
        <v/>
      </c>
      <c r="E156" s="42" t="str">
        <f>IF(ISERROR(VLOOKUP($C156,'START LİSTE'!$B$6:$F$1025,4,0)),"",VLOOKUP($C156,'START LİSTE'!$B$6:$F$1025,4,0))</f>
        <v/>
      </c>
      <c r="F156" s="133" t="str">
        <f>IF(ISERROR(VLOOKUP($C156,'FERDİ SONUÇ'!$B$6:$H$1069,6,0)),"",VLOOKUP($C156,'FERDİ SONUÇ'!$B$6:$H$1069,6,0))</f>
        <v/>
      </c>
      <c r="G156" s="44" t="str">
        <f>IF(OR(E156="",F156="DQ", F156="DNF", F156="DNS", F156=""),"-",VLOOKUP(C156,'FERDİ SONUÇ'!$B$6:$H$1069,7,0))</f>
        <v>-</v>
      </c>
      <c r="H156" s="112" t="str">
        <f>IF(A156="","",VLOOKUP(A156,'TAKIM KAYIT'!$A$6:$P$1250,11,0))</f>
        <v/>
      </c>
      <c r="I156" s="112" t="str">
        <f>IF(A156="","",VLOOKUP(A156,'TAKIM KAYIT'!$A$6:$P$1250,12,0))</f>
        <v/>
      </c>
      <c r="J156" s="112" t="str">
        <f>IF(A156="","",VLOOKUP(A156,'TAKIM KAYIT'!$A$6:$P$1250,13,0))</f>
        <v/>
      </c>
      <c r="K156" s="50" t="str">
        <f>IF(A156="","",VLOOKUP(A156,'TAKIM KAYIT'!$A$6:$P$1250,15,0))</f>
        <v/>
      </c>
    </row>
    <row r="157" spans="1:11" x14ac:dyDescent="0.2">
      <c r="A157" s="38"/>
      <c r="B157" s="40"/>
      <c r="C157" s="127" t="str">
        <f>IF(A156="","",INDEX('TAKIM KAYIT'!$D$6:$D$1250,MATCH(C156,'TAKIM KAYIT'!$D$6:$D$1250,0)+1))</f>
        <v/>
      </c>
      <c r="D157" s="41" t="str">
        <f>IF(ISERROR(VLOOKUP($C157,'START LİSTE'!$B$6:$F$1025,2,0)),"",VLOOKUP($C157,'START LİSTE'!$B$6:$F$1025,2,0))</f>
        <v/>
      </c>
      <c r="E157" s="42" t="str">
        <f>IF(ISERROR(VLOOKUP($C157,'START LİSTE'!$B$6:$F$1025,4,0)),"",VLOOKUP($C157,'START LİSTE'!$B$6:$F$1025,4,0))</f>
        <v/>
      </c>
      <c r="F157" s="133" t="str">
        <f>IF(ISERROR(VLOOKUP($C157,'FERDİ SONUÇ'!$B$6:$H$1069,6,0)),"",VLOOKUP($C157,'FERDİ SONUÇ'!$B$6:$H$1069,6,0))</f>
        <v/>
      </c>
      <c r="G157" s="44" t="str">
        <f>IF(OR(E157="",F157="DQ", F157="DNF", F157="DNS", F157=""),"-",VLOOKUP(C157,'FERDİ SONUÇ'!$B$6:$H$1069,7,0))</f>
        <v>-</v>
      </c>
      <c r="H157" s="96"/>
      <c r="I157" s="96"/>
      <c r="J157" s="96"/>
      <c r="K157" s="39"/>
    </row>
    <row r="158" spans="1:11" x14ac:dyDescent="0.2">
      <c r="A158" s="29"/>
      <c r="B158" s="31"/>
      <c r="C158" s="126" t="str">
        <f>IF(A160="","",INDEX('TAKIM KAYIT'!$D$6:$D$1250,MATCH(C160,'TAKIM KAYIT'!$D$6:$D$1250,0)-2))</f>
        <v/>
      </c>
      <c r="D158" s="32" t="str">
        <f>IF(ISERROR(VLOOKUP($C158,'START LİSTE'!$B$6:$F$1025,2,0)),"",VLOOKUP($C158,'START LİSTE'!$B$6:$F$1025,2,0))</f>
        <v/>
      </c>
      <c r="E158" s="33" t="str">
        <f>IF(ISERROR(VLOOKUP($C158,'START LİSTE'!$B$6:$F$1025,4,0)),"",VLOOKUP($C158,'START LİSTE'!$B$6:$F$1025,4,0))</f>
        <v/>
      </c>
      <c r="F158" s="132" t="str">
        <f>IF(ISERROR(VLOOKUP($C158,'FERDİ SONUÇ'!$B$6:$H$1069,6,0)),"",VLOOKUP($C158,'FERDİ SONUÇ'!$B$6:$H$1069,6,0))</f>
        <v/>
      </c>
      <c r="G158" s="35" t="str">
        <f>IF(OR(E158="",F158="DQ", F158="DNF", F158="DNS", F158=""),"-",VLOOKUP(C158,'FERDİ SONUÇ'!$B$6:$H$1069,7,0))</f>
        <v>-</v>
      </c>
      <c r="H158" s="95"/>
      <c r="I158" s="95"/>
      <c r="J158" s="95"/>
      <c r="K158" s="30"/>
    </row>
    <row r="159" spans="1:11" x14ac:dyDescent="0.2">
      <c r="A159" s="38"/>
      <c r="B159" s="40"/>
      <c r="C159" s="127" t="str">
        <f>IF(A160="","",INDEX('TAKIM KAYIT'!$D$6:$D$1250,MATCH(C160,'TAKIM KAYIT'!$D$6:$D$1250,0)-1))</f>
        <v/>
      </c>
      <c r="D159" s="41" t="str">
        <f>IF(ISERROR(VLOOKUP($C159,'START LİSTE'!$B$6:$F$1025,2,0)),"",VLOOKUP($C159,'START LİSTE'!$B$6:$F$1025,2,0))</f>
        <v/>
      </c>
      <c r="E159" s="42" t="str">
        <f>IF(ISERROR(VLOOKUP($C159,'START LİSTE'!$B$6:$F$1025,4,0)),"",VLOOKUP($C159,'START LİSTE'!$B$6:$F$1025,4,0))</f>
        <v/>
      </c>
      <c r="F159" s="133" t="str">
        <f>IF(ISERROR(VLOOKUP($C159,'FERDİ SONUÇ'!$B$6:$H$1069,6,0)),"",VLOOKUP($C159,'FERDİ SONUÇ'!$B$6:$H$1069,6,0))</f>
        <v/>
      </c>
      <c r="G159" s="44" t="str">
        <f>IF(OR(E159="",F159="DQ", F159="DNF", F159="DNS", F159=""),"-",VLOOKUP(C159,'FERDİ SONUÇ'!$B$6:$H$1069,7,0))</f>
        <v>-</v>
      </c>
      <c r="H159" s="96"/>
      <c r="I159" s="96"/>
      <c r="J159" s="96"/>
      <c r="K159" s="39"/>
    </row>
    <row r="160" spans="1:11" ht="15.75" x14ac:dyDescent="0.2">
      <c r="A160" s="56" t="str">
        <f>IF(ISERROR(SMALL('TAKIM KAYIT'!$B$6:$B$1250,39)),"",SMALL('TAKIM KAYIT'!$B$6:$B$1250,39))</f>
        <v/>
      </c>
      <c r="B160" s="40" t="str">
        <f>IF(A160="","",VLOOKUP(A160,'TAKIM KAYIT'!$B$6:$O$1250,2,FALSE))</f>
        <v/>
      </c>
      <c r="C160" s="127" t="str">
        <f>IF(A160="","",VLOOKUP(A160,'TAKIM KAYIT'!$A$6:$O$1250,4,FALSE))</f>
        <v/>
      </c>
      <c r="D160" s="41" t="str">
        <f>IF(ISERROR(VLOOKUP($C160,'START LİSTE'!$B$6:$F$1025,2,0)),"",VLOOKUP($C160,'START LİSTE'!$B$6:$F$1025,2,0))</f>
        <v/>
      </c>
      <c r="E160" s="42" t="str">
        <f>IF(ISERROR(VLOOKUP($C160,'START LİSTE'!$B$6:$F$1025,4,0)),"",VLOOKUP($C160,'START LİSTE'!$B$6:$F$1025,4,0))</f>
        <v/>
      </c>
      <c r="F160" s="133" t="str">
        <f>IF(ISERROR(VLOOKUP($C160,'FERDİ SONUÇ'!$B$6:$H$1069,6,0)),"",VLOOKUP($C160,'FERDİ SONUÇ'!$B$6:$H$1069,6,0))</f>
        <v/>
      </c>
      <c r="G160" s="44" t="str">
        <f>IF(OR(E160="",F160="DQ", F160="DNF", F160="DNS", F160=""),"-",VLOOKUP(C160,'FERDİ SONUÇ'!$B$6:$H$1069,7,0))</f>
        <v>-</v>
      </c>
      <c r="H160" s="112" t="str">
        <f>IF(A160="","",VLOOKUP(A160,'TAKIM KAYIT'!$A$6:$P$1250,11,0))</f>
        <v/>
      </c>
      <c r="I160" s="112" t="str">
        <f>IF(A160="","",VLOOKUP(A160,'TAKIM KAYIT'!$A$6:$P$1250,12,0))</f>
        <v/>
      </c>
      <c r="J160" s="112" t="str">
        <f>IF(A160="","",VLOOKUP(A160,'TAKIM KAYIT'!$A$6:$P$1250,13,0))</f>
        <v/>
      </c>
      <c r="K160" s="50" t="str">
        <f>IF(A160="","",VLOOKUP(A160,'TAKIM KAYIT'!$A$6:$P$1250,15,0))</f>
        <v/>
      </c>
    </row>
    <row r="161" spans="1:11" x14ac:dyDescent="0.2">
      <c r="A161" s="38"/>
      <c r="B161" s="40"/>
      <c r="C161" s="127" t="str">
        <f>IF(A160="","",INDEX('TAKIM KAYIT'!$D$6:$D$1250,MATCH(C160,'TAKIM KAYIT'!$D$6:$D$1250,0)+1))</f>
        <v/>
      </c>
      <c r="D161" s="41" t="str">
        <f>IF(ISERROR(VLOOKUP($C161,'START LİSTE'!$B$6:$F$1025,2,0)),"",VLOOKUP($C161,'START LİSTE'!$B$6:$F$1025,2,0))</f>
        <v/>
      </c>
      <c r="E161" s="42" t="str">
        <f>IF(ISERROR(VLOOKUP($C161,'START LİSTE'!$B$6:$F$1025,4,0)),"",VLOOKUP($C161,'START LİSTE'!$B$6:$F$1025,4,0))</f>
        <v/>
      </c>
      <c r="F161" s="133" t="str">
        <f>IF(ISERROR(VLOOKUP($C161,'FERDİ SONUÇ'!$B$6:$H$1069,6,0)),"",VLOOKUP($C161,'FERDİ SONUÇ'!$B$6:$H$1069,6,0))</f>
        <v/>
      </c>
      <c r="G161" s="44" t="str">
        <f>IF(OR(E161="",F161="DQ", F161="DNF", F161="DNS", F161=""),"-",VLOOKUP(C161,'FERDİ SONUÇ'!$B$6:$H$1069,7,0))</f>
        <v>-</v>
      </c>
      <c r="H161" s="96"/>
      <c r="I161" s="96"/>
      <c r="J161" s="96"/>
      <c r="K161" s="39"/>
    </row>
    <row r="162" spans="1:11" x14ac:dyDescent="0.2">
      <c r="A162" s="29"/>
      <c r="B162" s="31"/>
      <c r="C162" s="126" t="str">
        <f>IF(A164="","",INDEX('TAKIM KAYIT'!$D$6:$D$1250,MATCH(C164,'TAKIM KAYIT'!$D$6:$D$1250,0)-2))</f>
        <v/>
      </c>
      <c r="D162" s="32" t="str">
        <f>IF(ISERROR(VLOOKUP($C162,'START LİSTE'!$B$6:$F$1025,2,0)),"",VLOOKUP($C162,'START LİSTE'!$B$6:$F$1025,2,0))</f>
        <v/>
      </c>
      <c r="E162" s="33" t="str">
        <f>IF(ISERROR(VLOOKUP($C162,'START LİSTE'!$B$6:$F$1025,4,0)),"",VLOOKUP($C162,'START LİSTE'!$B$6:$F$1025,4,0))</f>
        <v/>
      </c>
      <c r="F162" s="132" t="str">
        <f>IF(ISERROR(VLOOKUP($C162,'FERDİ SONUÇ'!$B$6:$H$1069,6,0)),"",VLOOKUP($C162,'FERDİ SONUÇ'!$B$6:$H$1069,6,0))</f>
        <v/>
      </c>
      <c r="G162" s="35" t="str">
        <f>IF(OR(E162="",F162="DQ", F162="DNF", F162="DNS", F162=""),"-",VLOOKUP(C162,'FERDİ SONUÇ'!$B$6:$H$1069,7,0))</f>
        <v>-</v>
      </c>
      <c r="H162" s="95"/>
      <c r="I162" s="95"/>
      <c r="J162" s="95"/>
      <c r="K162" s="30"/>
    </row>
    <row r="163" spans="1:11" x14ac:dyDescent="0.2">
      <c r="A163" s="38"/>
      <c r="B163" s="40"/>
      <c r="C163" s="127" t="str">
        <f>IF(A164="","",INDEX('TAKIM KAYIT'!$D$6:$D$1250,MATCH(C164,'TAKIM KAYIT'!$D$6:$D$1250,0)-1))</f>
        <v/>
      </c>
      <c r="D163" s="41" t="str">
        <f>IF(ISERROR(VLOOKUP($C163,'START LİSTE'!$B$6:$F$1025,2,0)),"",VLOOKUP($C163,'START LİSTE'!$B$6:$F$1025,2,0))</f>
        <v/>
      </c>
      <c r="E163" s="42" t="str">
        <f>IF(ISERROR(VLOOKUP($C163,'START LİSTE'!$B$6:$F$1025,4,0)),"",VLOOKUP($C163,'START LİSTE'!$B$6:$F$1025,4,0))</f>
        <v/>
      </c>
      <c r="F163" s="133" t="str">
        <f>IF(ISERROR(VLOOKUP($C163,'FERDİ SONUÇ'!$B$6:$H$1069,6,0)),"",VLOOKUP($C163,'FERDİ SONUÇ'!$B$6:$H$1069,6,0))</f>
        <v/>
      </c>
      <c r="G163" s="44" t="str">
        <f>IF(OR(E163="",F163="DQ", F163="DNF", F163="DNS", F163=""),"-",VLOOKUP(C163,'FERDİ SONUÇ'!$B$6:$H$1069,7,0))</f>
        <v>-</v>
      </c>
      <c r="H163" s="96"/>
      <c r="I163" s="96"/>
      <c r="J163" s="96"/>
      <c r="K163" s="39"/>
    </row>
    <row r="164" spans="1:11" ht="15.75" x14ac:dyDescent="0.2">
      <c r="A164" s="56" t="str">
        <f>IF(ISERROR(SMALL('TAKIM KAYIT'!$B$6:$B$1250,40)),"",SMALL('TAKIM KAYIT'!$B$6:$B$1250,40))</f>
        <v/>
      </c>
      <c r="B164" s="40" t="str">
        <f>IF(A164="","",VLOOKUP(A164,'TAKIM KAYIT'!$B$6:$O$1250,2,FALSE))</f>
        <v/>
      </c>
      <c r="C164" s="127" t="str">
        <f>IF(A164="","",VLOOKUP(A164,'TAKIM KAYIT'!$A$6:$O$1250,4,FALSE))</f>
        <v/>
      </c>
      <c r="D164" s="41" t="str">
        <f>IF(ISERROR(VLOOKUP($C164,'START LİSTE'!$B$6:$F$1025,2,0)),"",VLOOKUP($C164,'START LİSTE'!$B$6:$F$1025,2,0))</f>
        <v/>
      </c>
      <c r="E164" s="42" t="str">
        <f>IF(ISERROR(VLOOKUP($C164,'START LİSTE'!$B$6:$F$1025,4,0)),"",VLOOKUP($C164,'START LİSTE'!$B$6:$F$1025,4,0))</f>
        <v/>
      </c>
      <c r="F164" s="133" t="str">
        <f>IF(ISERROR(VLOOKUP($C164,'FERDİ SONUÇ'!$B$6:$H$1069,6,0)),"",VLOOKUP($C164,'FERDİ SONUÇ'!$B$6:$H$1069,6,0))</f>
        <v/>
      </c>
      <c r="G164" s="44" t="str">
        <f>IF(OR(E164="",F164="DQ", F164="DNF", F164="DNS", F164=""),"-",VLOOKUP(C164,'FERDİ SONUÇ'!$B$6:$H$1069,7,0))</f>
        <v>-</v>
      </c>
      <c r="H164" s="112" t="str">
        <f>IF(A164="","",VLOOKUP(A164,'TAKIM KAYIT'!$A$6:$P$1250,11,0))</f>
        <v/>
      </c>
      <c r="I164" s="112" t="str">
        <f>IF(A164="","",VLOOKUP(A164,'TAKIM KAYIT'!$A$6:$P$1250,12,0))</f>
        <v/>
      </c>
      <c r="J164" s="112" t="str">
        <f>IF(A164="","",VLOOKUP(A164,'TAKIM KAYIT'!$A$6:$P$1250,13,0))</f>
        <v/>
      </c>
      <c r="K164" s="50" t="str">
        <f>IF(A164="","",VLOOKUP(A164,'TAKIM KAYIT'!$A$6:$P$1250,15,0))</f>
        <v/>
      </c>
    </row>
    <row r="165" spans="1:11" x14ac:dyDescent="0.2">
      <c r="A165" s="38"/>
      <c r="B165" s="40"/>
      <c r="C165" s="127" t="str">
        <f>IF(A164="","",INDEX('TAKIM KAYIT'!$D$6:$D$1250,MATCH(C164,'TAKIM KAYIT'!$D$6:$D$1250,0)+1))</f>
        <v/>
      </c>
      <c r="D165" s="41" t="str">
        <f>IF(ISERROR(VLOOKUP($C165,'START LİSTE'!$B$6:$F$1025,2,0)),"",VLOOKUP($C165,'START LİSTE'!$B$6:$F$1025,2,0))</f>
        <v/>
      </c>
      <c r="E165" s="42" t="str">
        <f>IF(ISERROR(VLOOKUP($C165,'START LİSTE'!$B$6:$F$1025,4,0)),"",VLOOKUP($C165,'START LİSTE'!$B$6:$F$1025,4,0))</f>
        <v/>
      </c>
      <c r="F165" s="133" t="str">
        <f>IF(ISERROR(VLOOKUP($C165,'FERDİ SONUÇ'!$B$6:$H$1069,6,0)),"",VLOOKUP($C165,'FERDİ SONUÇ'!$B$6:$H$1069,6,0))</f>
        <v/>
      </c>
      <c r="G165" s="44" t="str">
        <f>IF(OR(E165="",F165="DQ", F165="DNF", F165="DNS", F165=""),"-",VLOOKUP(C165,'FERDİ SONUÇ'!$B$6:$H$1069,7,0))</f>
        <v>-</v>
      </c>
      <c r="H165" s="96"/>
      <c r="I165" s="96"/>
      <c r="J165" s="96"/>
      <c r="K165" s="39"/>
    </row>
    <row r="166" spans="1:11" x14ac:dyDescent="0.2">
      <c r="A166" s="29"/>
      <c r="B166" s="31"/>
      <c r="C166" s="126" t="str">
        <f>IF(A168="","",INDEX('TAKIM KAYIT'!$D$6:$D$1250,MATCH(C168,'TAKIM KAYIT'!$D$6:$D$1250,0)-2))</f>
        <v/>
      </c>
      <c r="D166" s="32" t="str">
        <f>IF(ISERROR(VLOOKUP($C166,'START LİSTE'!$B$6:$F$1025,2,0)),"",VLOOKUP($C166,'START LİSTE'!$B$6:$F$1025,2,0))</f>
        <v/>
      </c>
      <c r="E166" s="33" t="str">
        <f>IF(ISERROR(VLOOKUP($C166,'START LİSTE'!$B$6:$F$1025,4,0)),"",VLOOKUP($C166,'START LİSTE'!$B$6:$F$1025,4,0))</f>
        <v/>
      </c>
      <c r="F166" s="132" t="str">
        <f>IF(ISERROR(VLOOKUP($C166,'FERDİ SONUÇ'!$B$6:$H$1069,6,0)),"",VLOOKUP($C166,'FERDİ SONUÇ'!$B$6:$H$1069,6,0))</f>
        <v/>
      </c>
      <c r="G166" s="35" t="str">
        <f>IF(OR(E166="",F166="DQ", F166="DNF", F166="DNS", F166=""),"-",VLOOKUP(C166,'FERDİ SONUÇ'!$B$6:$H$1069,7,0))</f>
        <v>-</v>
      </c>
      <c r="H166" s="95"/>
      <c r="I166" s="95"/>
      <c r="J166" s="95"/>
      <c r="K166" s="30"/>
    </row>
    <row r="167" spans="1:11" x14ac:dyDescent="0.2">
      <c r="A167" s="38"/>
      <c r="B167" s="40"/>
      <c r="C167" s="127" t="str">
        <f>IF(A168="","",INDEX('TAKIM KAYIT'!$D$6:$D$1250,MATCH(C168,'TAKIM KAYIT'!$D$6:$D$1250,0)-1))</f>
        <v/>
      </c>
      <c r="D167" s="41" t="str">
        <f>IF(ISERROR(VLOOKUP($C167,'START LİSTE'!$B$6:$F$1025,2,0)),"",VLOOKUP($C167,'START LİSTE'!$B$6:$F$1025,2,0))</f>
        <v/>
      </c>
      <c r="E167" s="42" t="str">
        <f>IF(ISERROR(VLOOKUP($C167,'START LİSTE'!$B$6:$F$1025,4,0)),"",VLOOKUP($C167,'START LİSTE'!$B$6:$F$1025,4,0))</f>
        <v/>
      </c>
      <c r="F167" s="133" t="str">
        <f>IF(ISERROR(VLOOKUP($C167,'FERDİ SONUÇ'!$B$6:$H$1069,6,0)),"",VLOOKUP($C167,'FERDİ SONUÇ'!$B$6:$H$1069,6,0))</f>
        <v/>
      </c>
      <c r="G167" s="44" t="str">
        <f>IF(OR(E167="",F167="DQ", F167="DNF", F167="DNS", F167=""),"-",VLOOKUP(C167,'FERDİ SONUÇ'!$B$6:$H$1069,7,0))</f>
        <v>-</v>
      </c>
      <c r="H167" s="96"/>
      <c r="I167" s="96"/>
      <c r="J167" s="96"/>
      <c r="K167" s="39"/>
    </row>
    <row r="168" spans="1:11" ht="15.75" x14ac:dyDescent="0.2">
      <c r="A168" s="56" t="str">
        <f>IF(ISERROR(SMALL('TAKIM KAYIT'!$B$6:$B$1250,41)),"",SMALL('TAKIM KAYIT'!$B$6:$B$1250,41))</f>
        <v/>
      </c>
      <c r="B168" s="40" t="str">
        <f>IF(A168="","",VLOOKUP(A168,'TAKIM KAYIT'!$B$6:$O$1250,2,FALSE))</f>
        <v/>
      </c>
      <c r="C168" s="127" t="str">
        <f>IF(A168="","",VLOOKUP(A168,'TAKIM KAYIT'!$A$6:$O$1250,4,FALSE))</f>
        <v/>
      </c>
      <c r="D168" s="41" t="str">
        <f>IF(ISERROR(VLOOKUP($C168,'START LİSTE'!$B$6:$F$1025,2,0)),"",VLOOKUP($C168,'START LİSTE'!$B$6:$F$1025,2,0))</f>
        <v/>
      </c>
      <c r="E168" s="42" t="str">
        <f>IF(ISERROR(VLOOKUP($C168,'START LİSTE'!$B$6:$F$1025,4,0)),"",VLOOKUP($C168,'START LİSTE'!$B$6:$F$1025,4,0))</f>
        <v/>
      </c>
      <c r="F168" s="133" t="str">
        <f>IF(ISERROR(VLOOKUP($C168,'FERDİ SONUÇ'!$B$6:$H$1069,6,0)),"",VLOOKUP($C168,'FERDİ SONUÇ'!$B$6:$H$1069,6,0))</f>
        <v/>
      </c>
      <c r="G168" s="44" t="str">
        <f>IF(OR(E168="",F168="DQ", F168="DNF", F168="DNS", F168=""),"-",VLOOKUP(C168,'FERDİ SONUÇ'!$B$6:$H$1069,7,0))</f>
        <v>-</v>
      </c>
      <c r="H168" s="112" t="str">
        <f>IF(A168="","",VLOOKUP(A168,'TAKIM KAYIT'!$A$6:$P$1250,11,0))</f>
        <v/>
      </c>
      <c r="I168" s="112" t="str">
        <f>IF(A168="","",VLOOKUP(A168,'TAKIM KAYIT'!$A$6:$P$1250,12,0))</f>
        <v/>
      </c>
      <c r="J168" s="112" t="str">
        <f>IF(A168="","",VLOOKUP(A168,'TAKIM KAYIT'!$A$6:$P$1250,13,0))</f>
        <v/>
      </c>
      <c r="K168" s="50" t="str">
        <f>IF(A168="","",VLOOKUP(A168,'TAKIM KAYIT'!$A$6:$P$1250,15,0))</f>
        <v/>
      </c>
    </row>
    <row r="169" spans="1:11" x14ac:dyDescent="0.2">
      <c r="A169" s="38"/>
      <c r="B169" s="40"/>
      <c r="C169" s="127" t="str">
        <f>IF(A168="","",INDEX('TAKIM KAYIT'!$D$6:$D$1250,MATCH(C168,'TAKIM KAYIT'!$D$6:$D$1250,0)+1))</f>
        <v/>
      </c>
      <c r="D169" s="41" t="str">
        <f>IF(ISERROR(VLOOKUP($C169,'START LİSTE'!$B$6:$F$1025,2,0)),"",VLOOKUP($C169,'START LİSTE'!$B$6:$F$1025,2,0))</f>
        <v/>
      </c>
      <c r="E169" s="42" t="str">
        <f>IF(ISERROR(VLOOKUP($C169,'START LİSTE'!$B$6:$F$1025,4,0)),"",VLOOKUP($C169,'START LİSTE'!$B$6:$F$1025,4,0))</f>
        <v/>
      </c>
      <c r="F169" s="133" t="str">
        <f>IF(ISERROR(VLOOKUP($C169,'FERDİ SONUÇ'!$B$6:$H$1069,6,0)),"",VLOOKUP($C169,'FERDİ SONUÇ'!$B$6:$H$1069,6,0))</f>
        <v/>
      </c>
      <c r="G169" s="44" t="str">
        <f>IF(OR(E169="",F169="DQ", F169="DNF", F169="DNS", F169=""),"-",VLOOKUP(C169,'FERDİ SONUÇ'!$B$6:$H$1069,7,0))</f>
        <v>-</v>
      </c>
      <c r="H169" s="96"/>
      <c r="I169" s="96"/>
      <c r="J169" s="96"/>
      <c r="K169" s="39"/>
    </row>
    <row r="170" spans="1:11" x14ac:dyDescent="0.2">
      <c r="A170" s="29"/>
      <c r="B170" s="31"/>
      <c r="C170" s="126" t="str">
        <f>IF(A172="","",INDEX('TAKIM KAYIT'!$D$6:$D$1250,MATCH(C172,'TAKIM KAYIT'!$D$6:$D$1250,0)-2))</f>
        <v/>
      </c>
      <c r="D170" s="32" t="str">
        <f>IF(ISERROR(VLOOKUP($C170,'START LİSTE'!$B$6:$F$1025,2,0)),"",VLOOKUP($C170,'START LİSTE'!$B$6:$F$1025,2,0))</f>
        <v/>
      </c>
      <c r="E170" s="33" t="str">
        <f>IF(ISERROR(VLOOKUP($C170,'START LİSTE'!$B$6:$F$1025,4,0)),"",VLOOKUP($C170,'START LİSTE'!$B$6:$F$1025,4,0))</f>
        <v/>
      </c>
      <c r="F170" s="132" t="str">
        <f>IF(ISERROR(VLOOKUP($C170,'FERDİ SONUÇ'!$B$6:$H$1069,6,0)),"",VLOOKUP($C170,'FERDİ SONUÇ'!$B$6:$H$1069,6,0))</f>
        <v/>
      </c>
      <c r="G170" s="35" t="str">
        <f>IF(OR(E170="",F170="DQ", F170="DNF", F170="DNS", F170=""),"-",VLOOKUP(C170,'FERDİ SONUÇ'!$B$6:$H$1069,7,0))</f>
        <v>-</v>
      </c>
      <c r="H170" s="95"/>
      <c r="I170" s="95"/>
      <c r="J170" s="95"/>
      <c r="K170" s="30"/>
    </row>
    <row r="171" spans="1:11" x14ac:dyDescent="0.2">
      <c r="A171" s="38"/>
      <c r="B171" s="40"/>
      <c r="C171" s="127" t="str">
        <f>IF(A172="","",INDEX('TAKIM KAYIT'!$D$6:$D$1250,MATCH(C172,'TAKIM KAYIT'!$D$6:$D$1250,0)-1))</f>
        <v/>
      </c>
      <c r="D171" s="41" t="str">
        <f>IF(ISERROR(VLOOKUP($C171,'START LİSTE'!$B$6:$F$1025,2,0)),"",VLOOKUP($C171,'START LİSTE'!$B$6:$F$1025,2,0))</f>
        <v/>
      </c>
      <c r="E171" s="42" t="str">
        <f>IF(ISERROR(VLOOKUP($C171,'START LİSTE'!$B$6:$F$1025,4,0)),"",VLOOKUP($C171,'START LİSTE'!$B$6:$F$1025,4,0))</f>
        <v/>
      </c>
      <c r="F171" s="133" t="str">
        <f>IF(ISERROR(VLOOKUP($C171,'FERDİ SONUÇ'!$B$6:$H$1069,6,0)),"",VLOOKUP($C171,'FERDİ SONUÇ'!$B$6:$H$1069,6,0))</f>
        <v/>
      </c>
      <c r="G171" s="44" t="str">
        <f>IF(OR(E171="",F171="DQ", F171="DNF", F171="DNS", F171=""),"-",VLOOKUP(C171,'FERDİ SONUÇ'!$B$6:$H$1069,7,0))</f>
        <v>-</v>
      </c>
      <c r="H171" s="96"/>
      <c r="I171" s="96"/>
      <c r="J171" s="96"/>
      <c r="K171" s="39"/>
    </row>
    <row r="172" spans="1:11" ht="15.75" x14ac:dyDescent="0.2">
      <c r="A172" s="56" t="str">
        <f>IF(ISERROR(SMALL('TAKIM KAYIT'!$B$6:$B$1250,42)),"",SMALL('TAKIM KAYIT'!$B$6:$B$1250,42))</f>
        <v/>
      </c>
      <c r="B172" s="40" t="str">
        <f>IF(A172="","",VLOOKUP(A172,'TAKIM KAYIT'!$B$6:$O$1250,2,FALSE))</f>
        <v/>
      </c>
      <c r="C172" s="127" t="str">
        <f>IF(A172="","",VLOOKUP(A172,'TAKIM KAYIT'!$A$6:$O$1250,4,FALSE))</f>
        <v/>
      </c>
      <c r="D172" s="41" t="str">
        <f>IF(ISERROR(VLOOKUP($C172,'START LİSTE'!$B$6:$F$1025,2,0)),"",VLOOKUP($C172,'START LİSTE'!$B$6:$F$1025,2,0))</f>
        <v/>
      </c>
      <c r="E172" s="42" t="str">
        <f>IF(ISERROR(VLOOKUP($C172,'START LİSTE'!$B$6:$F$1025,4,0)),"",VLOOKUP($C172,'START LİSTE'!$B$6:$F$1025,4,0))</f>
        <v/>
      </c>
      <c r="F172" s="133" t="str">
        <f>IF(ISERROR(VLOOKUP($C172,'FERDİ SONUÇ'!$B$6:$H$1069,6,0)),"",VLOOKUP($C172,'FERDİ SONUÇ'!$B$6:$H$1069,6,0))</f>
        <v/>
      </c>
      <c r="G172" s="44" t="str">
        <f>IF(OR(E172="",F172="DQ", F172="DNF", F172="DNS", F172=""),"-",VLOOKUP(C172,'FERDİ SONUÇ'!$B$6:$H$1069,7,0))</f>
        <v>-</v>
      </c>
      <c r="H172" s="112" t="str">
        <f>IF(A172="","",VLOOKUP(A172,'TAKIM KAYIT'!$A$6:$P$1250,11,0))</f>
        <v/>
      </c>
      <c r="I172" s="112" t="str">
        <f>IF(A172="","",VLOOKUP(A172,'TAKIM KAYIT'!$A$6:$P$1250,12,0))</f>
        <v/>
      </c>
      <c r="J172" s="112" t="str">
        <f>IF(A172="","",VLOOKUP(A172,'TAKIM KAYIT'!$A$6:$P$1250,13,0))</f>
        <v/>
      </c>
      <c r="K172" s="50" t="str">
        <f>IF(A172="","",VLOOKUP(A172,'TAKIM KAYIT'!$A$6:$P$1250,15,0))</f>
        <v/>
      </c>
    </row>
    <row r="173" spans="1:11" x14ac:dyDescent="0.2">
      <c r="A173" s="38"/>
      <c r="B173" s="40"/>
      <c r="C173" s="127" t="str">
        <f>IF(A172="","",INDEX('TAKIM KAYIT'!$D$6:$D$1250,MATCH(C172,'TAKIM KAYIT'!$D$6:$D$1250,0)+1))</f>
        <v/>
      </c>
      <c r="D173" s="41" t="str">
        <f>IF(ISERROR(VLOOKUP($C173,'START LİSTE'!$B$6:$F$1025,2,0)),"",VLOOKUP($C173,'START LİSTE'!$B$6:$F$1025,2,0))</f>
        <v/>
      </c>
      <c r="E173" s="42" t="str">
        <f>IF(ISERROR(VLOOKUP($C173,'START LİSTE'!$B$6:$F$1025,4,0)),"",VLOOKUP($C173,'START LİSTE'!$B$6:$F$1025,4,0))</f>
        <v/>
      </c>
      <c r="F173" s="133" t="str">
        <f>IF(ISERROR(VLOOKUP($C173,'FERDİ SONUÇ'!$B$6:$H$1069,6,0)),"",VLOOKUP($C173,'FERDİ SONUÇ'!$B$6:$H$1069,6,0))</f>
        <v/>
      </c>
      <c r="G173" s="44" t="str">
        <f>IF(OR(E173="",F173="DQ", F173="DNF", F173="DNS", F173=""),"-",VLOOKUP(C173,'FERDİ SONUÇ'!$B$6:$H$1069,7,0))</f>
        <v>-</v>
      </c>
      <c r="H173" s="96"/>
      <c r="I173" s="96"/>
      <c r="J173" s="96"/>
      <c r="K173" s="39"/>
    </row>
    <row r="174" spans="1:11" x14ac:dyDescent="0.2">
      <c r="A174" s="29"/>
      <c r="B174" s="31"/>
      <c r="C174" s="126" t="str">
        <f>IF(A176="","",INDEX('TAKIM KAYIT'!$D$6:$D$1250,MATCH(C176,'TAKIM KAYIT'!$D$6:$D$1250,0)-2))</f>
        <v/>
      </c>
      <c r="D174" s="32" t="str">
        <f>IF(ISERROR(VLOOKUP($C174,'START LİSTE'!$B$6:$F$1025,2,0)),"",VLOOKUP($C174,'START LİSTE'!$B$6:$F$1025,2,0))</f>
        <v/>
      </c>
      <c r="E174" s="33" t="str">
        <f>IF(ISERROR(VLOOKUP($C174,'START LİSTE'!$B$6:$F$1025,4,0)),"",VLOOKUP($C174,'START LİSTE'!$B$6:$F$1025,4,0))</f>
        <v/>
      </c>
      <c r="F174" s="132" t="str">
        <f>IF(ISERROR(VLOOKUP($C174,'FERDİ SONUÇ'!$B$6:$H$1069,6,0)),"",VLOOKUP($C174,'FERDİ SONUÇ'!$B$6:$H$1069,6,0))</f>
        <v/>
      </c>
      <c r="G174" s="35" t="str">
        <f>IF(OR(E174="",F174="DQ", F174="DNF", F174="DNS", F174=""),"-",VLOOKUP(C174,'FERDİ SONUÇ'!$B$6:$H$1069,7,0))</f>
        <v>-</v>
      </c>
      <c r="H174" s="95"/>
      <c r="I174" s="95"/>
      <c r="J174" s="95"/>
      <c r="K174" s="30"/>
    </row>
    <row r="175" spans="1:11" x14ac:dyDescent="0.2">
      <c r="A175" s="38"/>
      <c r="B175" s="40"/>
      <c r="C175" s="127" t="str">
        <f>IF(A176="","",INDEX('TAKIM KAYIT'!$D$6:$D$1250,MATCH(C176,'TAKIM KAYIT'!$D$6:$D$1250,0)-1))</f>
        <v/>
      </c>
      <c r="D175" s="41" t="str">
        <f>IF(ISERROR(VLOOKUP($C175,'START LİSTE'!$B$6:$F$1025,2,0)),"",VLOOKUP($C175,'START LİSTE'!$B$6:$F$1025,2,0))</f>
        <v/>
      </c>
      <c r="E175" s="42" t="str">
        <f>IF(ISERROR(VLOOKUP($C175,'START LİSTE'!$B$6:$F$1025,4,0)),"",VLOOKUP($C175,'START LİSTE'!$B$6:$F$1025,4,0))</f>
        <v/>
      </c>
      <c r="F175" s="133" t="str">
        <f>IF(ISERROR(VLOOKUP($C175,'FERDİ SONUÇ'!$B$6:$H$1069,6,0)),"",VLOOKUP($C175,'FERDİ SONUÇ'!$B$6:$H$1069,6,0))</f>
        <v/>
      </c>
      <c r="G175" s="44" t="str">
        <f>IF(OR(E175="",F175="DQ", F175="DNF", F175="DNS", F175=""),"-",VLOOKUP(C175,'FERDİ SONUÇ'!$B$6:$H$1069,7,0))</f>
        <v>-</v>
      </c>
      <c r="H175" s="96"/>
      <c r="I175" s="96"/>
      <c r="J175" s="96"/>
      <c r="K175" s="39"/>
    </row>
    <row r="176" spans="1:11" ht="15.75" x14ac:dyDescent="0.2">
      <c r="A176" s="56" t="str">
        <f>IF(ISERROR(SMALL('TAKIM KAYIT'!$B$6:$B$1250,43)),"",SMALL('TAKIM KAYIT'!$B$6:$B$1250,43))</f>
        <v/>
      </c>
      <c r="B176" s="40" t="str">
        <f>IF(A176="","",VLOOKUP(A176,'TAKIM KAYIT'!$B$6:$O$1250,2,FALSE))</f>
        <v/>
      </c>
      <c r="C176" s="127" t="str">
        <f>IF(A176="","",VLOOKUP(A176,'TAKIM KAYIT'!$A$6:$O$1250,4,FALSE))</f>
        <v/>
      </c>
      <c r="D176" s="41" t="str">
        <f>IF(ISERROR(VLOOKUP($C176,'START LİSTE'!$B$6:$F$1025,2,0)),"",VLOOKUP($C176,'START LİSTE'!$B$6:$F$1025,2,0))</f>
        <v/>
      </c>
      <c r="E176" s="42" t="str">
        <f>IF(ISERROR(VLOOKUP($C176,'START LİSTE'!$B$6:$F$1025,4,0)),"",VLOOKUP($C176,'START LİSTE'!$B$6:$F$1025,4,0))</f>
        <v/>
      </c>
      <c r="F176" s="133" t="str">
        <f>IF(ISERROR(VLOOKUP($C176,'FERDİ SONUÇ'!$B$6:$H$1069,6,0)),"",VLOOKUP($C176,'FERDİ SONUÇ'!$B$6:$H$1069,6,0))</f>
        <v/>
      </c>
      <c r="G176" s="44" t="str">
        <f>IF(OR(E176="",F176="DQ", F176="DNF", F176="DNS", F176=""),"-",VLOOKUP(C176,'FERDİ SONUÇ'!$B$6:$H$1069,7,0))</f>
        <v>-</v>
      </c>
      <c r="H176" s="112" t="str">
        <f>IF(A176="","",VLOOKUP(A176,'TAKIM KAYIT'!$A$6:$P$1250,11,0))</f>
        <v/>
      </c>
      <c r="I176" s="112" t="str">
        <f>IF(A176="","",VLOOKUP(A176,'TAKIM KAYIT'!$A$6:$P$1250,12,0))</f>
        <v/>
      </c>
      <c r="J176" s="112" t="str">
        <f>IF(A176="","",VLOOKUP(A176,'TAKIM KAYIT'!$A$6:$P$1250,13,0))</f>
        <v/>
      </c>
      <c r="K176" s="50" t="str">
        <f>IF(A176="","",VLOOKUP(A176,'TAKIM KAYIT'!$A$6:$P$1250,15,0))</f>
        <v/>
      </c>
    </row>
    <row r="177" spans="1:11" x14ac:dyDescent="0.2">
      <c r="A177" s="38"/>
      <c r="B177" s="40"/>
      <c r="C177" s="127" t="str">
        <f>IF(A176="","",INDEX('TAKIM KAYIT'!$D$6:$D$1250,MATCH(C176,'TAKIM KAYIT'!$D$6:$D$1250,0)+1))</f>
        <v/>
      </c>
      <c r="D177" s="41" t="str">
        <f>IF(ISERROR(VLOOKUP($C177,'START LİSTE'!$B$6:$F$1025,2,0)),"",VLOOKUP($C177,'START LİSTE'!$B$6:$F$1025,2,0))</f>
        <v/>
      </c>
      <c r="E177" s="42" t="str">
        <f>IF(ISERROR(VLOOKUP($C177,'START LİSTE'!$B$6:$F$1025,4,0)),"",VLOOKUP($C177,'START LİSTE'!$B$6:$F$1025,4,0))</f>
        <v/>
      </c>
      <c r="F177" s="133" t="str">
        <f>IF(ISERROR(VLOOKUP($C177,'FERDİ SONUÇ'!$B$6:$H$1069,6,0)),"",VLOOKUP($C177,'FERDİ SONUÇ'!$B$6:$H$1069,6,0))</f>
        <v/>
      </c>
      <c r="G177" s="44" t="str">
        <f>IF(OR(E177="",F177="DQ", F177="DNF", F177="DNS", F177=""),"-",VLOOKUP(C177,'FERDİ SONUÇ'!$B$6:$H$1069,7,0))</f>
        <v>-</v>
      </c>
      <c r="H177" s="96"/>
      <c r="I177" s="96"/>
      <c r="J177" s="96"/>
      <c r="K177" s="39"/>
    </row>
    <row r="178" spans="1:11" x14ac:dyDescent="0.2">
      <c r="A178" s="29"/>
      <c r="B178" s="31"/>
      <c r="C178" s="126" t="str">
        <f>IF(A180="","",INDEX('TAKIM KAYIT'!$D$6:$D$1250,MATCH(C180,'TAKIM KAYIT'!$D$6:$D$1250,0)-2))</f>
        <v/>
      </c>
      <c r="D178" s="32" t="str">
        <f>IF(ISERROR(VLOOKUP($C178,'START LİSTE'!$B$6:$F$1025,2,0)),"",VLOOKUP($C178,'START LİSTE'!$B$6:$F$1025,2,0))</f>
        <v/>
      </c>
      <c r="E178" s="33" t="str">
        <f>IF(ISERROR(VLOOKUP($C178,'START LİSTE'!$B$6:$F$1025,4,0)),"",VLOOKUP($C178,'START LİSTE'!$B$6:$F$1025,4,0))</f>
        <v/>
      </c>
      <c r="F178" s="132" t="str">
        <f>IF(ISERROR(VLOOKUP($C178,'FERDİ SONUÇ'!$B$6:$H$1069,6,0)),"",VLOOKUP($C178,'FERDİ SONUÇ'!$B$6:$H$1069,6,0))</f>
        <v/>
      </c>
      <c r="G178" s="35" t="str">
        <f>IF(OR(E178="",F178="DQ", F178="DNF", F178="DNS", F178=""),"-",VLOOKUP(C178,'FERDİ SONUÇ'!$B$6:$H$1069,7,0))</f>
        <v>-</v>
      </c>
      <c r="H178" s="95"/>
      <c r="I178" s="95"/>
      <c r="J178" s="95"/>
      <c r="K178" s="30"/>
    </row>
    <row r="179" spans="1:11" x14ac:dyDescent="0.2">
      <c r="A179" s="38"/>
      <c r="B179" s="40"/>
      <c r="C179" s="127" t="str">
        <f>IF(A180="","",INDEX('TAKIM KAYIT'!$D$6:$D$1250,MATCH(C180,'TAKIM KAYIT'!$D$6:$D$1250,0)-1))</f>
        <v/>
      </c>
      <c r="D179" s="41" t="str">
        <f>IF(ISERROR(VLOOKUP($C179,'START LİSTE'!$B$6:$F$1025,2,0)),"",VLOOKUP($C179,'START LİSTE'!$B$6:$F$1025,2,0))</f>
        <v/>
      </c>
      <c r="E179" s="42" t="str">
        <f>IF(ISERROR(VLOOKUP($C179,'START LİSTE'!$B$6:$F$1025,4,0)),"",VLOOKUP($C179,'START LİSTE'!$B$6:$F$1025,4,0))</f>
        <v/>
      </c>
      <c r="F179" s="133" t="str">
        <f>IF(ISERROR(VLOOKUP($C179,'FERDİ SONUÇ'!$B$6:$H$1069,6,0)),"",VLOOKUP($C179,'FERDİ SONUÇ'!$B$6:$H$1069,6,0))</f>
        <v/>
      </c>
      <c r="G179" s="44" t="str">
        <f>IF(OR(E179="",F179="DQ", F179="DNF", F179="DNS", F179=""),"-",VLOOKUP(C179,'FERDİ SONUÇ'!$B$6:$H$1069,7,0))</f>
        <v>-</v>
      </c>
      <c r="H179" s="96"/>
      <c r="I179" s="96"/>
      <c r="J179" s="96"/>
      <c r="K179" s="39"/>
    </row>
    <row r="180" spans="1:11" ht="15.75" x14ac:dyDescent="0.2">
      <c r="A180" s="56" t="str">
        <f>IF(ISERROR(SMALL('TAKIM KAYIT'!$B$6:$B$1250,44)),"",SMALL('TAKIM KAYIT'!$B$6:$B$1250,44))</f>
        <v/>
      </c>
      <c r="B180" s="40" t="str">
        <f>IF(A180="","",VLOOKUP(A180,'TAKIM KAYIT'!$B$6:$O$1250,2,FALSE))</f>
        <v/>
      </c>
      <c r="C180" s="127" t="str">
        <f>IF(A180="","",VLOOKUP(A180,'TAKIM KAYIT'!$A$6:$O$1250,4,FALSE))</f>
        <v/>
      </c>
      <c r="D180" s="41" t="str">
        <f>IF(ISERROR(VLOOKUP($C180,'START LİSTE'!$B$6:$F$1025,2,0)),"",VLOOKUP($C180,'START LİSTE'!$B$6:$F$1025,2,0))</f>
        <v/>
      </c>
      <c r="E180" s="42" t="str">
        <f>IF(ISERROR(VLOOKUP($C180,'START LİSTE'!$B$6:$F$1025,4,0)),"",VLOOKUP($C180,'START LİSTE'!$B$6:$F$1025,4,0))</f>
        <v/>
      </c>
      <c r="F180" s="133" t="str">
        <f>IF(ISERROR(VLOOKUP($C180,'FERDİ SONUÇ'!$B$6:$H$1069,6,0)),"",VLOOKUP($C180,'FERDİ SONUÇ'!$B$6:$H$1069,6,0))</f>
        <v/>
      </c>
      <c r="G180" s="44" t="str">
        <f>IF(OR(E180="",F180="DQ", F180="DNF", F180="DNS", F180=""),"-",VLOOKUP(C180,'FERDİ SONUÇ'!$B$6:$H$1069,7,0))</f>
        <v>-</v>
      </c>
      <c r="H180" s="112" t="str">
        <f>IF(A180="","",VLOOKUP(A180,'TAKIM KAYIT'!$A$6:$P$1250,11,0))</f>
        <v/>
      </c>
      <c r="I180" s="112" t="str">
        <f>IF(A180="","",VLOOKUP(A180,'TAKIM KAYIT'!$A$6:$P$1250,12,0))</f>
        <v/>
      </c>
      <c r="J180" s="112" t="str">
        <f>IF(A180="","",VLOOKUP(A180,'TAKIM KAYIT'!$A$6:$P$1250,13,0))</f>
        <v/>
      </c>
      <c r="K180" s="50" t="str">
        <f>IF(A180="","",VLOOKUP(A180,'TAKIM KAYIT'!$A$6:$P$1250,15,0))</f>
        <v/>
      </c>
    </row>
    <row r="181" spans="1:11" x14ac:dyDescent="0.2">
      <c r="A181" s="38"/>
      <c r="B181" s="40"/>
      <c r="C181" s="127" t="str">
        <f>IF(A180="","",INDEX('TAKIM KAYIT'!$D$6:$D$1250,MATCH(C180,'TAKIM KAYIT'!$D$6:$D$1250,0)+1))</f>
        <v/>
      </c>
      <c r="D181" s="41" t="str">
        <f>IF(ISERROR(VLOOKUP($C181,'START LİSTE'!$B$6:$F$1025,2,0)),"",VLOOKUP($C181,'START LİSTE'!$B$6:$F$1025,2,0))</f>
        <v/>
      </c>
      <c r="E181" s="42" t="str">
        <f>IF(ISERROR(VLOOKUP($C181,'START LİSTE'!$B$6:$F$1025,4,0)),"",VLOOKUP($C181,'START LİSTE'!$B$6:$F$1025,4,0))</f>
        <v/>
      </c>
      <c r="F181" s="133" t="str">
        <f>IF(ISERROR(VLOOKUP($C181,'FERDİ SONUÇ'!$B$6:$H$1069,6,0)),"",VLOOKUP($C181,'FERDİ SONUÇ'!$B$6:$H$1069,6,0))</f>
        <v/>
      </c>
      <c r="G181" s="44" t="str">
        <f>IF(OR(E181="",F181="DQ", F181="DNF", F181="DNS", F181=""),"-",VLOOKUP(C181,'FERDİ SONUÇ'!$B$6:$H$1069,7,0))</f>
        <v>-</v>
      </c>
      <c r="H181" s="96"/>
      <c r="I181" s="96"/>
      <c r="J181" s="96"/>
      <c r="K181" s="39"/>
    </row>
    <row r="182" spans="1:11" x14ac:dyDescent="0.2">
      <c r="A182" s="29"/>
      <c r="B182" s="31"/>
      <c r="C182" s="126" t="str">
        <f>IF(A184="","",INDEX('TAKIM KAYIT'!$D$6:$D$1250,MATCH(C184,'TAKIM KAYIT'!$D$6:$D$1250,0)-2))</f>
        <v/>
      </c>
      <c r="D182" s="32" t="str">
        <f>IF(ISERROR(VLOOKUP($C182,'START LİSTE'!$B$6:$F$1025,2,0)),"",VLOOKUP($C182,'START LİSTE'!$B$6:$F$1025,2,0))</f>
        <v/>
      </c>
      <c r="E182" s="33" t="str">
        <f>IF(ISERROR(VLOOKUP($C182,'START LİSTE'!$B$6:$F$1025,4,0)),"",VLOOKUP($C182,'START LİSTE'!$B$6:$F$1025,4,0))</f>
        <v/>
      </c>
      <c r="F182" s="132" t="str">
        <f>IF(ISERROR(VLOOKUP($C182,'FERDİ SONUÇ'!$B$6:$H$1069,6,0)),"",VLOOKUP($C182,'FERDİ SONUÇ'!$B$6:$H$1069,6,0))</f>
        <v/>
      </c>
      <c r="G182" s="35" t="str">
        <f>IF(OR(E182="",F182="DQ", F182="DNF", F182="DNS", F182=""),"-",VLOOKUP(C182,'FERDİ SONUÇ'!$B$6:$H$1069,7,0))</f>
        <v>-</v>
      </c>
      <c r="H182" s="95"/>
      <c r="I182" s="95"/>
      <c r="J182" s="95"/>
      <c r="K182" s="30"/>
    </row>
    <row r="183" spans="1:11" x14ac:dyDescent="0.2">
      <c r="A183" s="38"/>
      <c r="B183" s="40"/>
      <c r="C183" s="127" t="str">
        <f>IF(A184="","",INDEX('TAKIM KAYIT'!$D$6:$D$1250,MATCH(C184,'TAKIM KAYIT'!$D$6:$D$1250,0)-1))</f>
        <v/>
      </c>
      <c r="D183" s="41" t="str">
        <f>IF(ISERROR(VLOOKUP($C183,'START LİSTE'!$B$6:$F$1025,2,0)),"",VLOOKUP($C183,'START LİSTE'!$B$6:$F$1025,2,0))</f>
        <v/>
      </c>
      <c r="E183" s="42" t="str">
        <f>IF(ISERROR(VLOOKUP($C183,'START LİSTE'!$B$6:$F$1025,4,0)),"",VLOOKUP($C183,'START LİSTE'!$B$6:$F$1025,4,0))</f>
        <v/>
      </c>
      <c r="F183" s="133" t="str">
        <f>IF(ISERROR(VLOOKUP($C183,'FERDİ SONUÇ'!$B$6:$H$1069,6,0)),"",VLOOKUP($C183,'FERDİ SONUÇ'!$B$6:$H$1069,6,0))</f>
        <v/>
      </c>
      <c r="G183" s="44" t="str">
        <f>IF(OR(E183="",F183="DQ", F183="DNF", F183="DNS", F183=""),"-",VLOOKUP(C183,'FERDİ SONUÇ'!$B$6:$H$1069,7,0))</f>
        <v>-</v>
      </c>
      <c r="H183" s="96"/>
      <c r="I183" s="96"/>
      <c r="J183" s="96"/>
      <c r="K183" s="39"/>
    </row>
    <row r="184" spans="1:11" ht="15.75" x14ac:dyDescent="0.2">
      <c r="A184" s="56" t="str">
        <f>IF(ISERROR(SMALL('TAKIM KAYIT'!$B$6:$B$1250,45)),"",SMALL('TAKIM KAYIT'!$B$6:$B$1250,45))</f>
        <v/>
      </c>
      <c r="B184" s="40" t="str">
        <f>IF(A184="","",VLOOKUP(A184,'TAKIM KAYIT'!$B$6:$O$1250,2,FALSE))</f>
        <v/>
      </c>
      <c r="C184" s="127" t="str">
        <f>IF(A184="","",VLOOKUP(A184,'TAKIM KAYIT'!$A$6:$O$1250,4,FALSE))</f>
        <v/>
      </c>
      <c r="D184" s="41" t="str">
        <f>IF(ISERROR(VLOOKUP($C184,'START LİSTE'!$B$6:$F$1025,2,0)),"",VLOOKUP($C184,'START LİSTE'!$B$6:$F$1025,2,0))</f>
        <v/>
      </c>
      <c r="E184" s="42" t="str">
        <f>IF(ISERROR(VLOOKUP($C184,'START LİSTE'!$B$6:$F$1025,4,0)),"",VLOOKUP($C184,'START LİSTE'!$B$6:$F$1025,4,0))</f>
        <v/>
      </c>
      <c r="F184" s="133" t="str">
        <f>IF(ISERROR(VLOOKUP($C184,'FERDİ SONUÇ'!$B$6:$H$1069,6,0)),"",VLOOKUP($C184,'FERDİ SONUÇ'!$B$6:$H$1069,6,0))</f>
        <v/>
      </c>
      <c r="G184" s="44" t="str">
        <f>IF(OR(E184="",F184="DQ", F184="DNF", F184="DNS", F184=""),"-",VLOOKUP(C184,'FERDİ SONUÇ'!$B$6:$H$1069,7,0))</f>
        <v>-</v>
      </c>
      <c r="H184" s="112" t="str">
        <f>IF(A184="","",VLOOKUP(A184,'TAKIM KAYIT'!$A$6:$P$1250,11,0))</f>
        <v/>
      </c>
      <c r="I184" s="112" t="str">
        <f>IF(A184="","",VLOOKUP(A184,'TAKIM KAYIT'!$A$6:$P$1250,12,0))</f>
        <v/>
      </c>
      <c r="J184" s="112" t="str">
        <f>IF(A184="","",VLOOKUP(A184,'TAKIM KAYIT'!$A$6:$P$1250,13,0))</f>
        <v/>
      </c>
      <c r="K184" s="50" t="str">
        <f>IF(A184="","",VLOOKUP(A184,'TAKIM KAYIT'!$A$6:$P$1250,15,0))</f>
        <v/>
      </c>
    </row>
    <row r="185" spans="1:11" x14ac:dyDescent="0.2">
      <c r="A185" s="38"/>
      <c r="B185" s="40"/>
      <c r="C185" s="127" t="str">
        <f>IF(A184="","",INDEX('TAKIM KAYIT'!$D$6:$D$1250,MATCH(C184,'TAKIM KAYIT'!$D$6:$D$1250,0)+1))</f>
        <v/>
      </c>
      <c r="D185" s="41" t="str">
        <f>IF(ISERROR(VLOOKUP($C185,'START LİSTE'!$B$6:$F$1025,2,0)),"",VLOOKUP($C185,'START LİSTE'!$B$6:$F$1025,2,0))</f>
        <v/>
      </c>
      <c r="E185" s="42" t="str">
        <f>IF(ISERROR(VLOOKUP($C185,'START LİSTE'!$B$6:$F$1025,4,0)),"",VLOOKUP($C185,'START LİSTE'!$B$6:$F$1025,4,0))</f>
        <v/>
      </c>
      <c r="F185" s="133" t="str">
        <f>IF(ISERROR(VLOOKUP($C185,'FERDİ SONUÇ'!$B$6:$H$1069,6,0)),"",VLOOKUP($C185,'FERDİ SONUÇ'!$B$6:$H$1069,6,0))</f>
        <v/>
      </c>
      <c r="G185" s="44" t="str">
        <f>IF(OR(E185="",F185="DQ", F185="DNF", F185="DNS", F185=""),"-",VLOOKUP(C185,'FERDİ SONUÇ'!$B$6:$H$1069,7,0))</f>
        <v>-</v>
      </c>
      <c r="H185" s="96"/>
      <c r="I185" s="96"/>
      <c r="J185" s="96"/>
      <c r="K185" s="39"/>
    </row>
    <row r="186" spans="1:11" x14ac:dyDescent="0.2">
      <c r="A186" s="29"/>
      <c r="B186" s="31"/>
      <c r="C186" s="126" t="str">
        <f>IF(A188="","",INDEX('TAKIM KAYIT'!$D$6:$D$1250,MATCH(C188,'TAKIM KAYIT'!$D$6:$D$1250,0)-2))</f>
        <v/>
      </c>
      <c r="D186" s="32" t="str">
        <f>IF(ISERROR(VLOOKUP($C186,'START LİSTE'!$B$6:$F$1025,2,0)),"",VLOOKUP($C186,'START LİSTE'!$B$6:$F$1025,2,0))</f>
        <v/>
      </c>
      <c r="E186" s="33" t="str">
        <f>IF(ISERROR(VLOOKUP($C186,'START LİSTE'!$B$6:$F$1025,4,0)),"",VLOOKUP($C186,'START LİSTE'!$B$6:$F$1025,4,0))</f>
        <v/>
      </c>
      <c r="F186" s="132" t="str">
        <f>IF(ISERROR(VLOOKUP($C186,'FERDİ SONUÇ'!$B$6:$H$1069,6,0)),"",VLOOKUP($C186,'FERDİ SONUÇ'!$B$6:$H$1069,6,0))</f>
        <v/>
      </c>
      <c r="G186" s="35" t="str">
        <f>IF(OR(E186="",F186="DQ", F186="DNF", F186="DNS", F186=""),"-",VLOOKUP(C186,'FERDİ SONUÇ'!$B$6:$H$1069,7,0))</f>
        <v>-</v>
      </c>
      <c r="H186" s="95"/>
      <c r="I186" s="95"/>
      <c r="J186" s="95"/>
      <c r="K186" s="30"/>
    </row>
    <row r="187" spans="1:11" x14ac:dyDescent="0.2">
      <c r="A187" s="38"/>
      <c r="B187" s="40"/>
      <c r="C187" s="127" t="str">
        <f>IF(A188="","",INDEX('TAKIM KAYIT'!$D$6:$D$1250,MATCH(C188,'TAKIM KAYIT'!$D$6:$D$1250,0)-1))</f>
        <v/>
      </c>
      <c r="D187" s="41" t="str">
        <f>IF(ISERROR(VLOOKUP($C187,'START LİSTE'!$B$6:$F$1025,2,0)),"",VLOOKUP($C187,'START LİSTE'!$B$6:$F$1025,2,0))</f>
        <v/>
      </c>
      <c r="E187" s="42" t="str">
        <f>IF(ISERROR(VLOOKUP($C187,'START LİSTE'!$B$6:$F$1025,4,0)),"",VLOOKUP($C187,'START LİSTE'!$B$6:$F$1025,4,0))</f>
        <v/>
      </c>
      <c r="F187" s="133" t="str">
        <f>IF(ISERROR(VLOOKUP($C187,'FERDİ SONUÇ'!$B$6:$H$1069,6,0)),"",VLOOKUP($C187,'FERDİ SONUÇ'!$B$6:$H$1069,6,0))</f>
        <v/>
      </c>
      <c r="G187" s="44" t="str">
        <f>IF(OR(E187="",F187="DQ", F187="DNF", F187="DNS", F187=""),"-",VLOOKUP(C187,'FERDİ SONUÇ'!$B$6:$H$1069,7,0))</f>
        <v>-</v>
      </c>
      <c r="H187" s="96"/>
      <c r="I187" s="96"/>
      <c r="J187" s="96"/>
      <c r="K187" s="39"/>
    </row>
    <row r="188" spans="1:11" ht="15.75" x14ac:dyDescent="0.2">
      <c r="A188" s="56" t="str">
        <f>IF(ISERROR(SMALL('TAKIM KAYIT'!$B$6:$B$1250,46)),"",SMALL('TAKIM KAYIT'!$B$6:$B$1250,46))</f>
        <v/>
      </c>
      <c r="B188" s="40" t="str">
        <f>IF(A188="","",VLOOKUP(A188,'TAKIM KAYIT'!$B$6:$O$1250,2,FALSE))</f>
        <v/>
      </c>
      <c r="C188" s="127" t="str">
        <f>IF(A188="","",VLOOKUP(A188,'TAKIM KAYIT'!$A$6:$O$1250,4,FALSE))</f>
        <v/>
      </c>
      <c r="D188" s="41" t="str">
        <f>IF(ISERROR(VLOOKUP($C188,'START LİSTE'!$B$6:$F$1025,2,0)),"",VLOOKUP($C188,'START LİSTE'!$B$6:$F$1025,2,0))</f>
        <v/>
      </c>
      <c r="E188" s="42" t="str">
        <f>IF(ISERROR(VLOOKUP($C188,'START LİSTE'!$B$6:$F$1025,4,0)),"",VLOOKUP($C188,'START LİSTE'!$B$6:$F$1025,4,0))</f>
        <v/>
      </c>
      <c r="F188" s="133" t="str">
        <f>IF(ISERROR(VLOOKUP($C188,'FERDİ SONUÇ'!$B$6:$H$1069,6,0)),"",VLOOKUP($C188,'FERDİ SONUÇ'!$B$6:$H$1069,6,0))</f>
        <v/>
      </c>
      <c r="G188" s="44" t="str">
        <f>IF(OR(E188="",F188="DQ", F188="DNF", F188="DNS", F188=""),"-",VLOOKUP(C188,'FERDİ SONUÇ'!$B$6:$H$1069,7,0))</f>
        <v>-</v>
      </c>
      <c r="H188" s="112" t="str">
        <f>IF(A188="","",VLOOKUP(A188,'TAKIM KAYIT'!$A$6:$P$1250,11,0))</f>
        <v/>
      </c>
      <c r="I188" s="112" t="str">
        <f>IF(A188="","",VLOOKUP(A188,'TAKIM KAYIT'!$A$6:$P$1250,12,0))</f>
        <v/>
      </c>
      <c r="J188" s="112" t="str">
        <f>IF(A188="","",VLOOKUP(A188,'TAKIM KAYIT'!$A$6:$P$1250,13,0))</f>
        <v/>
      </c>
      <c r="K188" s="50" t="str">
        <f>IF(A188="","",VLOOKUP(A188,'TAKIM KAYIT'!$A$6:$P$1250,15,0))</f>
        <v/>
      </c>
    </row>
    <row r="189" spans="1:11" x14ac:dyDescent="0.2">
      <c r="A189" s="38"/>
      <c r="B189" s="40"/>
      <c r="C189" s="127" t="str">
        <f>IF(A188="","",INDEX('TAKIM KAYIT'!$D$6:$D$1250,MATCH(C188,'TAKIM KAYIT'!$D$6:$D$1250,0)+1))</f>
        <v/>
      </c>
      <c r="D189" s="41" t="str">
        <f>IF(ISERROR(VLOOKUP($C189,'START LİSTE'!$B$6:$F$1025,2,0)),"",VLOOKUP($C189,'START LİSTE'!$B$6:$F$1025,2,0))</f>
        <v/>
      </c>
      <c r="E189" s="42" t="str">
        <f>IF(ISERROR(VLOOKUP($C189,'START LİSTE'!$B$6:$F$1025,4,0)),"",VLOOKUP($C189,'START LİSTE'!$B$6:$F$1025,4,0))</f>
        <v/>
      </c>
      <c r="F189" s="133" t="str">
        <f>IF(ISERROR(VLOOKUP($C189,'FERDİ SONUÇ'!$B$6:$H$1069,6,0)),"",VLOOKUP($C189,'FERDİ SONUÇ'!$B$6:$H$1069,6,0))</f>
        <v/>
      </c>
      <c r="G189" s="44" t="str">
        <f>IF(OR(E189="",F189="DQ", F189="DNF", F189="DNS", F189=""),"-",VLOOKUP(C189,'FERDİ SONUÇ'!$B$6:$H$1069,7,0))</f>
        <v>-</v>
      </c>
      <c r="H189" s="96"/>
      <c r="I189" s="96"/>
      <c r="J189" s="96"/>
      <c r="K189" s="39"/>
    </row>
    <row r="190" spans="1:11" x14ac:dyDescent="0.2">
      <c r="A190" s="29"/>
      <c r="B190" s="31"/>
      <c r="C190" s="126" t="str">
        <f>IF(A192="","",INDEX('TAKIM KAYIT'!$D$6:$D$1250,MATCH(C192,'TAKIM KAYIT'!$D$6:$D$1250,0)-2))</f>
        <v/>
      </c>
      <c r="D190" s="32" t="str">
        <f>IF(ISERROR(VLOOKUP($C190,'START LİSTE'!$B$6:$F$1025,2,0)),"",VLOOKUP($C190,'START LİSTE'!$B$6:$F$1025,2,0))</f>
        <v/>
      </c>
      <c r="E190" s="33" t="str">
        <f>IF(ISERROR(VLOOKUP($C190,'START LİSTE'!$B$6:$F$1025,4,0)),"",VLOOKUP($C190,'START LİSTE'!$B$6:$F$1025,4,0))</f>
        <v/>
      </c>
      <c r="F190" s="132" t="str">
        <f>IF(ISERROR(VLOOKUP($C190,'FERDİ SONUÇ'!$B$6:$H$1069,6,0)),"",VLOOKUP($C190,'FERDİ SONUÇ'!$B$6:$H$1069,6,0))</f>
        <v/>
      </c>
      <c r="G190" s="35" t="str">
        <f>IF(OR(E190="",F190="DQ", F190="DNF", F190="DNS", F190=""),"-",VLOOKUP(C190,'FERDİ SONUÇ'!$B$6:$H$1069,7,0))</f>
        <v>-</v>
      </c>
      <c r="H190" s="95"/>
      <c r="I190" s="95"/>
      <c r="J190" s="95"/>
      <c r="K190" s="30"/>
    </row>
    <row r="191" spans="1:11" x14ac:dyDescent="0.2">
      <c r="A191" s="38"/>
      <c r="B191" s="40"/>
      <c r="C191" s="127" t="str">
        <f>IF(A192="","",INDEX('TAKIM KAYIT'!$D$6:$D$1250,MATCH(C192,'TAKIM KAYIT'!$D$6:$D$1250,0)-1))</f>
        <v/>
      </c>
      <c r="D191" s="41" t="str">
        <f>IF(ISERROR(VLOOKUP($C191,'START LİSTE'!$B$6:$F$1025,2,0)),"",VLOOKUP($C191,'START LİSTE'!$B$6:$F$1025,2,0))</f>
        <v/>
      </c>
      <c r="E191" s="42" t="str">
        <f>IF(ISERROR(VLOOKUP($C191,'START LİSTE'!$B$6:$F$1025,4,0)),"",VLOOKUP($C191,'START LİSTE'!$B$6:$F$1025,4,0))</f>
        <v/>
      </c>
      <c r="F191" s="133" t="str">
        <f>IF(ISERROR(VLOOKUP($C191,'FERDİ SONUÇ'!$B$6:$H$1069,6,0)),"",VLOOKUP($C191,'FERDİ SONUÇ'!$B$6:$H$1069,6,0))</f>
        <v/>
      </c>
      <c r="G191" s="44" t="str">
        <f>IF(OR(E191="",F191="DQ", F191="DNF", F191="DNS", F191=""),"-",VLOOKUP(C191,'FERDİ SONUÇ'!$B$6:$H$1069,7,0))</f>
        <v>-</v>
      </c>
      <c r="H191" s="96"/>
      <c r="I191" s="96"/>
      <c r="J191" s="96"/>
      <c r="K191" s="39"/>
    </row>
    <row r="192" spans="1:11" ht="15.75" x14ac:dyDescent="0.2">
      <c r="A192" s="56" t="str">
        <f>IF(ISERROR(SMALL('TAKIM KAYIT'!$B$6:$B$1250,47)),"",SMALL('TAKIM KAYIT'!$B$6:$B$1250,47))</f>
        <v/>
      </c>
      <c r="B192" s="40" t="str">
        <f>IF(A192="","",VLOOKUP(A192,'TAKIM KAYIT'!$B$6:$O$1250,2,FALSE))</f>
        <v/>
      </c>
      <c r="C192" s="127" t="str">
        <f>IF(A192="","",VLOOKUP(A192,'TAKIM KAYIT'!$A$6:$O$1250,4,FALSE))</f>
        <v/>
      </c>
      <c r="D192" s="41" t="str">
        <f>IF(ISERROR(VLOOKUP($C192,'START LİSTE'!$B$6:$F$1025,2,0)),"",VLOOKUP($C192,'START LİSTE'!$B$6:$F$1025,2,0))</f>
        <v/>
      </c>
      <c r="E192" s="42" t="str">
        <f>IF(ISERROR(VLOOKUP($C192,'START LİSTE'!$B$6:$F$1025,4,0)),"",VLOOKUP($C192,'START LİSTE'!$B$6:$F$1025,4,0))</f>
        <v/>
      </c>
      <c r="F192" s="133" t="str">
        <f>IF(ISERROR(VLOOKUP($C192,'FERDİ SONUÇ'!$B$6:$H$1069,6,0)),"",VLOOKUP($C192,'FERDİ SONUÇ'!$B$6:$H$1069,6,0))</f>
        <v/>
      </c>
      <c r="G192" s="44" t="str">
        <f>IF(OR(E192="",F192="DQ", F192="DNF", F192="DNS", F192=""),"-",VLOOKUP(C192,'FERDİ SONUÇ'!$B$6:$H$1069,7,0))</f>
        <v>-</v>
      </c>
      <c r="H192" s="112" t="str">
        <f>IF(A192="","",VLOOKUP(A192,'TAKIM KAYIT'!$A$6:$P$1250,11,0))</f>
        <v/>
      </c>
      <c r="I192" s="112" t="str">
        <f>IF(A192="","",VLOOKUP(A192,'TAKIM KAYIT'!$A$6:$P$1250,12,0))</f>
        <v/>
      </c>
      <c r="J192" s="112" t="str">
        <f>IF(A192="","",VLOOKUP(A192,'TAKIM KAYIT'!$A$6:$P$1250,13,0))</f>
        <v/>
      </c>
      <c r="K192" s="50" t="str">
        <f>IF(A192="","",VLOOKUP(A192,'TAKIM KAYIT'!$A$6:$P$1250,15,0))</f>
        <v/>
      </c>
    </row>
    <row r="193" spans="1:11" x14ac:dyDescent="0.2">
      <c r="A193" s="38"/>
      <c r="B193" s="40"/>
      <c r="C193" s="127" t="str">
        <f>IF(A192="","",INDEX('TAKIM KAYIT'!$D$6:$D$1250,MATCH(C192,'TAKIM KAYIT'!$D$6:$D$1250,0)+1))</f>
        <v/>
      </c>
      <c r="D193" s="41" t="str">
        <f>IF(ISERROR(VLOOKUP($C193,'START LİSTE'!$B$6:$F$1025,2,0)),"",VLOOKUP($C193,'START LİSTE'!$B$6:$F$1025,2,0))</f>
        <v/>
      </c>
      <c r="E193" s="42" t="str">
        <f>IF(ISERROR(VLOOKUP($C193,'START LİSTE'!$B$6:$F$1025,4,0)),"",VLOOKUP($C193,'START LİSTE'!$B$6:$F$1025,4,0))</f>
        <v/>
      </c>
      <c r="F193" s="133" t="str">
        <f>IF(ISERROR(VLOOKUP($C193,'FERDİ SONUÇ'!$B$6:$H$1069,6,0)),"",VLOOKUP($C193,'FERDİ SONUÇ'!$B$6:$H$1069,6,0))</f>
        <v/>
      </c>
      <c r="G193" s="44" t="str">
        <f>IF(OR(E193="",F193="DQ", F193="DNF", F193="DNS", F193=""),"-",VLOOKUP(C193,'FERDİ SONUÇ'!$B$6:$H$1069,7,0))</f>
        <v>-</v>
      </c>
      <c r="H193" s="96"/>
      <c r="I193" s="96"/>
      <c r="J193" s="96"/>
      <c r="K193" s="39"/>
    </row>
    <row r="194" spans="1:11" x14ac:dyDescent="0.2">
      <c r="A194" s="29"/>
      <c r="B194" s="31"/>
      <c r="C194" s="126" t="str">
        <f>IF(A196="","",INDEX('TAKIM KAYIT'!$D$6:$D$1250,MATCH(C196,'TAKIM KAYIT'!$D$6:$D$1250,0)-2))</f>
        <v/>
      </c>
      <c r="D194" s="32" t="str">
        <f>IF(ISERROR(VLOOKUP($C194,'START LİSTE'!$B$6:$F$1025,2,0)),"",VLOOKUP($C194,'START LİSTE'!$B$6:$F$1025,2,0))</f>
        <v/>
      </c>
      <c r="E194" s="33" t="str">
        <f>IF(ISERROR(VLOOKUP($C194,'START LİSTE'!$B$6:$F$1025,4,0)),"",VLOOKUP($C194,'START LİSTE'!$B$6:$F$1025,4,0))</f>
        <v/>
      </c>
      <c r="F194" s="132" t="str">
        <f>IF(ISERROR(VLOOKUP($C194,'FERDİ SONUÇ'!$B$6:$H$1069,6,0)),"",VLOOKUP($C194,'FERDİ SONUÇ'!$B$6:$H$1069,6,0))</f>
        <v/>
      </c>
      <c r="G194" s="35" t="str">
        <f>IF(OR(E194="",F194="DQ", F194="DNF", F194="DNS", F194=""),"-",VLOOKUP(C194,'FERDİ SONUÇ'!$B$6:$H$1069,7,0))</f>
        <v>-</v>
      </c>
      <c r="H194" s="95"/>
      <c r="I194" s="95"/>
      <c r="J194" s="95"/>
      <c r="K194" s="30"/>
    </row>
    <row r="195" spans="1:11" x14ac:dyDescent="0.2">
      <c r="A195" s="38"/>
      <c r="B195" s="40"/>
      <c r="C195" s="127" t="str">
        <f>IF(A196="","",INDEX('TAKIM KAYIT'!$D$6:$D$1250,MATCH(C196,'TAKIM KAYIT'!$D$6:$D$1250,0)-1))</f>
        <v/>
      </c>
      <c r="D195" s="41" t="str">
        <f>IF(ISERROR(VLOOKUP($C195,'START LİSTE'!$B$6:$F$1025,2,0)),"",VLOOKUP($C195,'START LİSTE'!$B$6:$F$1025,2,0))</f>
        <v/>
      </c>
      <c r="E195" s="42" t="str">
        <f>IF(ISERROR(VLOOKUP($C195,'START LİSTE'!$B$6:$F$1025,4,0)),"",VLOOKUP($C195,'START LİSTE'!$B$6:$F$1025,4,0))</f>
        <v/>
      </c>
      <c r="F195" s="133" t="str">
        <f>IF(ISERROR(VLOOKUP($C195,'FERDİ SONUÇ'!$B$6:$H$1069,6,0)),"",VLOOKUP($C195,'FERDİ SONUÇ'!$B$6:$H$1069,6,0))</f>
        <v/>
      </c>
      <c r="G195" s="44" t="str">
        <f>IF(OR(E195="",F195="DQ", F195="DNF", F195="DNS", F195=""),"-",VLOOKUP(C195,'FERDİ SONUÇ'!$B$6:$H$1069,7,0))</f>
        <v>-</v>
      </c>
      <c r="H195" s="96"/>
      <c r="I195" s="96"/>
      <c r="J195" s="96"/>
      <c r="K195" s="39"/>
    </row>
    <row r="196" spans="1:11" ht="15.75" x14ac:dyDescent="0.2">
      <c r="A196" s="56" t="str">
        <f>IF(ISERROR(SMALL('TAKIM KAYIT'!$B$6:$B$1250,48)),"",SMALL('TAKIM KAYIT'!$B$6:$B$1250,48))</f>
        <v/>
      </c>
      <c r="B196" s="40" t="str">
        <f>IF(A196="","",VLOOKUP(A196,'TAKIM KAYIT'!$B$6:$O$1250,2,FALSE))</f>
        <v/>
      </c>
      <c r="C196" s="127" t="str">
        <f>IF(A196="","",VLOOKUP(A196,'TAKIM KAYIT'!$A$6:$O$1250,4,FALSE))</f>
        <v/>
      </c>
      <c r="D196" s="41" t="str">
        <f>IF(ISERROR(VLOOKUP($C196,'START LİSTE'!$B$6:$F$1025,2,0)),"",VLOOKUP($C196,'START LİSTE'!$B$6:$F$1025,2,0))</f>
        <v/>
      </c>
      <c r="E196" s="42" t="str">
        <f>IF(ISERROR(VLOOKUP($C196,'START LİSTE'!$B$6:$F$1025,4,0)),"",VLOOKUP($C196,'START LİSTE'!$B$6:$F$1025,4,0))</f>
        <v/>
      </c>
      <c r="F196" s="133" t="str">
        <f>IF(ISERROR(VLOOKUP($C196,'FERDİ SONUÇ'!$B$6:$H$1069,6,0)),"",VLOOKUP($C196,'FERDİ SONUÇ'!$B$6:$H$1069,6,0))</f>
        <v/>
      </c>
      <c r="G196" s="44" t="str">
        <f>IF(OR(E196="",F196="DQ", F196="DNF", F196="DNS", F196=""),"-",VLOOKUP(C196,'FERDİ SONUÇ'!$B$6:$H$1069,7,0))</f>
        <v>-</v>
      </c>
      <c r="H196" s="112" t="str">
        <f>IF(A196="","",VLOOKUP(A196,'TAKIM KAYIT'!$A$6:$P$1250,11,0))</f>
        <v/>
      </c>
      <c r="I196" s="112" t="str">
        <f>IF(A196="","",VLOOKUP(A196,'TAKIM KAYIT'!$A$6:$P$1250,12,0))</f>
        <v/>
      </c>
      <c r="J196" s="112" t="str">
        <f>IF(A196="","",VLOOKUP(A196,'TAKIM KAYIT'!$A$6:$P$1250,13,0))</f>
        <v/>
      </c>
      <c r="K196" s="50" t="str">
        <f>IF(A196="","",VLOOKUP(A196,'TAKIM KAYIT'!$A$6:$P$1250,15,0))</f>
        <v/>
      </c>
    </row>
    <row r="197" spans="1:11" x14ac:dyDescent="0.2">
      <c r="A197" s="38"/>
      <c r="B197" s="40"/>
      <c r="C197" s="127" t="str">
        <f>IF(A196="","",INDEX('TAKIM KAYIT'!$D$6:$D$1250,MATCH(C196,'TAKIM KAYIT'!$D$6:$D$1250,0)+1))</f>
        <v/>
      </c>
      <c r="D197" s="41" t="str">
        <f>IF(ISERROR(VLOOKUP($C197,'START LİSTE'!$B$6:$F$1025,2,0)),"",VLOOKUP($C197,'START LİSTE'!$B$6:$F$1025,2,0))</f>
        <v/>
      </c>
      <c r="E197" s="42" t="str">
        <f>IF(ISERROR(VLOOKUP($C197,'START LİSTE'!$B$6:$F$1025,4,0)),"",VLOOKUP($C197,'START LİSTE'!$B$6:$F$1025,4,0))</f>
        <v/>
      </c>
      <c r="F197" s="133" t="str">
        <f>IF(ISERROR(VLOOKUP($C197,'FERDİ SONUÇ'!$B$6:$H$1069,6,0)),"",VLOOKUP($C197,'FERDİ SONUÇ'!$B$6:$H$1069,6,0))</f>
        <v/>
      </c>
      <c r="G197" s="44" t="str">
        <f>IF(OR(E197="",F197="DQ", F197="DNF", F197="DNS", F197=""),"-",VLOOKUP(C197,'FERDİ SONUÇ'!$B$6:$H$1069,7,0))</f>
        <v>-</v>
      </c>
      <c r="H197" s="96"/>
      <c r="I197" s="96"/>
      <c r="J197" s="96"/>
      <c r="K197" s="39"/>
    </row>
    <row r="198" spans="1:11" x14ac:dyDescent="0.2">
      <c r="A198" s="29"/>
      <c r="B198" s="31"/>
      <c r="C198" s="126" t="str">
        <f>IF(A200="","",INDEX('TAKIM KAYIT'!$D$6:$D$1250,MATCH(C200,'TAKIM KAYIT'!$D$6:$D$1250,0)-2))</f>
        <v/>
      </c>
      <c r="D198" s="32" t="str">
        <f>IF(ISERROR(VLOOKUP($C198,'START LİSTE'!$B$6:$F$1025,2,0)),"",VLOOKUP($C198,'START LİSTE'!$B$6:$F$1025,2,0))</f>
        <v/>
      </c>
      <c r="E198" s="33" t="str">
        <f>IF(ISERROR(VLOOKUP($C198,'START LİSTE'!$B$6:$F$1025,4,0)),"",VLOOKUP($C198,'START LİSTE'!$B$6:$F$1025,4,0))</f>
        <v/>
      </c>
      <c r="F198" s="132" t="str">
        <f>IF(ISERROR(VLOOKUP($C198,'FERDİ SONUÇ'!$B$6:$H$1069,6,0)),"",VLOOKUP($C198,'FERDİ SONUÇ'!$B$6:$H$1069,6,0))</f>
        <v/>
      </c>
      <c r="G198" s="35" t="str">
        <f>IF(OR(E198="",F198="DQ", F198="DNF", F198="DNS", F198=""),"-",VLOOKUP(C198,'FERDİ SONUÇ'!$B$6:$H$1069,7,0))</f>
        <v>-</v>
      </c>
      <c r="H198" s="95"/>
      <c r="I198" s="95"/>
      <c r="J198" s="95"/>
      <c r="K198" s="30"/>
    </row>
    <row r="199" spans="1:11" x14ac:dyDescent="0.2">
      <c r="A199" s="38"/>
      <c r="B199" s="40"/>
      <c r="C199" s="127" t="str">
        <f>IF(A200="","",INDEX('TAKIM KAYIT'!$D$6:$D$1250,MATCH(C200,'TAKIM KAYIT'!$D$6:$D$1250,0)-1))</f>
        <v/>
      </c>
      <c r="D199" s="41" t="str">
        <f>IF(ISERROR(VLOOKUP($C199,'START LİSTE'!$B$6:$F$1025,2,0)),"",VLOOKUP($C199,'START LİSTE'!$B$6:$F$1025,2,0))</f>
        <v/>
      </c>
      <c r="E199" s="42" t="str">
        <f>IF(ISERROR(VLOOKUP($C199,'START LİSTE'!$B$6:$F$1025,4,0)),"",VLOOKUP($C199,'START LİSTE'!$B$6:$F$1025,4,0))</f>
        <v/>
      </c>
      <c r="F199" s="133" t="str">
        <f>IF(ISERROR(VLOOKUP($C199,'FERDİ SONUÇ'!$B$6:$H$1069,6,0)),"",VLOOKUP($C199,'FERDİ SONUÇ'!$B$6:$H$1069,6,0))</f>
        <v/>
      </c>
      <c r="G199" s="44" t="str">
        <f>IF(OR(E199="",F199="DQ", F199="DNF", F199="DNS", F199=""),"-",VLOOKUP(C199,'FERDİ SONUÇ'!$B$6:$H$1069,7,0))</f>
        <v>-</v>
      </c>
      <c r="H199" s="96"/>
      <c r="I199" s="96"/>
      <c r="J199" s="96"/>
      <c r="K199" s="39"/>
    </row>
    <row r="200" spans="1:11" ht="15.75" x14ac:dyDescent="0.2">
      <c r="A200" s="56" t="str">
        <f>IF(ISERROR(SMALL('TAKIM KAYIT'!$B$6:$B$1250,49)),"",SMALL('TAKIM KAYIT'!$B$6:$B$1250,49))</f>
        <v/>
      </c>
      <c r="B200" s="40" t="str">
        <f>IF(A200="","",VLOOKUP(A200,'TAKIM KAYIT'!$B$6:$O$1250,2,FALSE))</f>
        <v/>
      </c>
      <c r="C200" s="127" t="str">
        <f>IF(A200="","",VLOOKUP(A200,'TAKIM KAYIT'!$A$6:$O$1250,4,FALSE))</f>
        <v/>
      </c>
      <c r="D200" s="41" t="str">
        <f>IF(ISERROR(VLOOKUP($C200,'START LİSTE'!$B$6:$F$1025,2,0)),"",VLOOKUP($C200,'START LİSTE'!$B$6:$F$1025,2,0))</f>
        <v/>
      </c>
      <c r="E200" s="42" t="str">
        <f>IF(ISERROR(VLOOKUP($C200,'START LİSTE'!$B$6:$F$1025,4,0)),"",VLOOKUP($C200,'START LİSTE'!$B$6:$F$1025,4,0))</f>
        <v/>
      </c>
      <c r="F200" s="133" t="str">
        <f>IF(ISERROR(VLOOKUP($C200,'FERDİ SONUÇ'!$B$6:$H$1069,6,0)),"",VLOOKUP($C200,'FERDİ SONUÇ'!$B$6:$H$1069,6,0))</f>
        <v/>
      </c>
      <c r="G200" s="44" t="str">
        <f>IF(OR(E200="",F200="DQ", F200="DNF", F200="DNS", F200=""),"-",VLOOKUP(C200,'FERDİ SONUÇ'!$B$6:$H$1069,7,0))</f>
        <v>-</v>
      </c>
      <c r="H200" s="112" t="str">
        <f>IF(A200="","",VLOOKUP(A200,'TAKIM KAYIT'!$A$6:$P$1250,11,0))</f>
        <v/>
      </c>
      <c r="I200" s="112" t="str">
        <f>IF(A200="","",VLOOKUP(A200,'TAKIM KAYIT'!$A$6:$P$1250,12,0))</f>
        <v/>
      </c>
      <c r="J200" s="112" t="str">
        <f>IF(A200="","",VLOOKUP(A200,'TAKIM KAYIT'!$A$6:$P$1250,13,0))</f>
        <v/>
      </c>
      <c r="K200" s="50" t="str">
        <f>IF(A200="","",VLOOKUP(A200,'TAKIM KAYIT'!$A$6:$P$1250,15,0))</f>
        <v/>
      </c>
    </row>
    <row r="201" spans="1:11" x14ac:dyDescent="0.2">
      <c r="A201" s="38"/>
      <c r="B201" s="40"/>
      <c r="C201" s="127" t="str">
        <f>IF(A200="","",INDEX('TAKIM KAYIT'!$D$6:$D$1250,MATCH(C200,'TAKIM KAYIT'!$D$6:$D$1250,0)+1))</f>
        <v/>
      </c>
      <c r="D201" s="41" t="str">
        <f>IF(ISERROR(VLOOKUP($C201,'START LİSTE'!$B$6:$F$1025,2,0)),"",VLOOKUP($C201,'START LİSTE'!$B$6:$F$1025,2,0))</f>
        <v/>
      </c>
      <c r="E201" s="42" t="str">
        <f>IF(ISERROR(VLOOKUP($C201,'START LİSTE'!$B$6:$F$1025,4,0)),"",VLOOKUP($C201,'START LİSTE'!$B$6:$F$1025,4,0))</f>
        <v/>
      </c>
      <c r="F201" s="133" t="str">
        <f>IF(ISERROR(VLOOKUP($C201,'FERDİ SONUÇ'!$B$6:$H$1069,6,0)),"",VLOOKUP($C201,'FERDİ SONUÇ'!$B$6:$H$1069,6,0))</f>
        <v/>
      </c>
      <c r="G201" s="44" t="str">
        <f>IF(OR(E201="",F201="DQ", F201="DNF", F201="DNS", F201=""),"-",VLOOKUP(C201,'FERDİ SONUÇ'!$B$6:$H$1069,7,0))</f>
        <v>-</v>
      </c>
      <c r="H201" s="96"/>
      <c r="I201" s="96"/>
      <c r="J201" s="96"/>
      <c r="K201" s="39"/>
    </row>
    <row r="202" spans="1:11" x14ac:dyDescent="0.2">
      <c r="A202" s="29"/>
      <c r="B202" s="31"/>
      <c r="C202" s="126" t="str">
        <f>IF(A204="","",INDEX('TAKIM KAYIT'!$D$6:$D$1250,MATCH(C204,'TAKIM KAYIT'!$D$6:$D$1250,0)-2))</f>
        <v/>
      </c>
      <c r="D202" s="32" t="str">
        <f>IF(ISERROR(VLOOKUP($C202,'START LİSTE'!$B$6:$F$1025,2,0)),"",VLOOKUP($C202,'START LİSTE'!$B$6:$F$1025,2,0))</f>
        <v/>
      </c>
      <c r="E202" s="33" t="str">
        <f>IF(ISERROR(VLOOKUP($C202,'START LİSTE'!$B$6:$F$1025,4,0)),"",VLOOKUP($C202,'START LİSTE'!$B$6:$F$1025,4,0))</f>
        <v/>
      </c>
      <c r="F202" s="132" t="str">
        <f>IF(ISERROR(VLOOKUP($C202,'FERDİ SONUÇ'!$B$6:$H$1069,6,0)),"",VLOOKUP($C202,'FERDİ SONUÇ'!$B$6:$H$1069,6,0))</f>
        <v/>
      </c>
      <c r="G202" s="35" t="str">
        <f>IF(OR(E202="",F202="DQ", F202="DNF", F202="DNS", F202=""),"-",VLOOKUP(C202,'FERDİ SONUÇ'!$B$6:$H$1069,7,0))</f>
        <v>-</v>
      </c>
      <c r="H202" s="95"/>
      <c r="I202" s="95"/>
      <c r="J202" s="95"/>
      <c r="K202" s="30"/>
    </row>
    <row r="203" spans="1:11" x14ac:dyDescent="0.2">
      <c r="A203" s="38"/>
      <c r="B203" s="40"/>
      <c r="C203" s="127" t="str">
        <f>IF(A204="","",INDEX('TAKIM KAYIT'!$D$6:$D$1250,MATCH(C204,'TAKIM KAYIT'!$D$6:$D$1250,0)-1))</f>
        <v/>
      </c>
      <c r="D203" s="41" t="str">
        <f>IF(ISERROR(VLOOKUP($C203,'START LİSTE'!$B$6:$F$1025,2,0)),"",VLOOKUP($C203,'START LİSTE'!$B$6:$F$1025,2,0))</f>
        <v/>
      </c>
      <c r="E203" s="42" t="str">
        <f>IF(ISERROR(VLOOKUP($C203,'START LİSTE'!$B$6:$F$1025,4,0)),"",VLOOKUP($C203,'START LİSTE'!$B$6:$F$1025,4,0))</f>
        <v/>
      </c>
      <c r="F203" s="133" t="str">
        <f>IF(ISERROR(VLOOKUP($C203,'FERDİ SONUÇ'!$B$6:$H$1069,6,0)),"",VLOOKUP($C203,'FERDİ SONUÇ'!$B$6:$H$1069,6,0))</f>
        <v/>
      </c>
      <c r="G203" s="44" t="str">
        <f>IF(OR(E203="",F203="DQ", F203="DNF", F203="DNS", F203=""),"-",VLOOKUP(C203,'FERDİ SONUÇ'!$B$6:$H$1069,7,0))</f>
        <v>-</v>
      </c>
      <c r="H203" s="96"/>
      <c r="I203" s="96"/>
      <c r="J203" s="96"/>
      <c r="K203" s="39"/>
    </row>
    <row r="204" spans="1:11" ht="15.75" x14ac:dyDescent="0.2">
      <c r="A204" s="56" t="str">
        <f>IF(ISERROR(SMALL('TAKIM KAYIT'!$B$6:$B$1250,50)),"",SMALL('TAKIM KAYIT'!$B$6:$B$1250,50))</f>
        <v/>
      </c>
      <c r="B204" s="40" t="str">
        <f>IF(A204="","",VLOOKUP(A204,'TAKIM KAYIT'!$B$6:$O$1250,2,FALSE))</f>
        <v/>
      </c>
      <c r="C204" s="127" t="str">
        <f>IF(A204="","",VLOOKUP(A204,'TAKIM KAYIT'!$A$6:$O$1250,4,FALSE))</f>
        <v/>
      </c>
      <c r="D204" s="41" t="str">
        <f>IF(ISERROR(VLOOKUP($C204,'START LİSTE'!$B$6:$F$1025,2,0)),"",VLOOKUP($C204,'START LİSTE'!$B$6:$F$1025,2,0))</f>
        <v/>
      </c>
      <c r="E204" s="42" t="str">
        <f>IF(ISERROR(VLOOKUP($C204,'START LİSTE'!$B$6:$F$1025,4,0)),"",VLOOKUP($C204,'START LİSTE'!$B$6:$F$1025,4,0))</f>
        <v/>
      </c>
      <c r="F204" s="133" t="str">
        <f>IF(ISERROR(VLOOKUP($C204,'FERDİ SONUÇ'!$B$6:$H$1069,6,0)),"",VLOOKUP($C204,'FERDİ SONUÇ'!$B$6:$H$1069,6,0))</f>
        <v/>
      </c>
      <c r="G204" s="44" t="str">
        <f>IF(OR(E204="",F204="DQ", F204="DNF", F204="DNS", F204=""),"-",VLOOKUP(C204,'FERDİ SONUÇ'!$B$6:$H$1069,7,0))</f>
        <v>-</v>
      </c>
      <c r="H204" s="112" t="str">
        <f>IF(A204="","",VLOOKUP(A204,'TAKIM KAYIT'!$A$6:$P$1250,11,0))</f>
        <v/>
      </c>
      <c r="I204" s="112" t="str">
        <f>IF(A204="","",VLOOKUP(A204,'TAKIM KAYIT'!$A$6:$P$1250,12,0))</f>
        <v/>
      </c>
      <c r="J204" s="112" t="str">
        <f>IF(A204="","",VLOOKUP(A204,'TAKIM KAYIT'!$A$6:$P$1250,13,0))</f>
        <v/>
      </c>
      <c r="K204" s="50" t="str">
        <f>IF(A204="","",VLOOKUP(A204,'TAKIM KAYIT'!$A$6:$P$1250,15,0))</f>
        <v/>
      </c>
    </row>
    <row r="205" spans="1:11" x14ac:dyDescent="0.2">
      <c r="A205" s="118"/>
      <c r="B205" s="119"/>
      <c r="C205" s="128" t="str">
        <f>IF(A204="","",INDEX('TAKIM KAYIT'!$D$6:$D$1250,MATCH(C204,'TAKIM KAYIT'!$D$6:$D$1250,0)+1))</f>
        <v/>
      </c>
      <c r="D205" s="120" t="str">
        <f>IF(ISERROR(VLOOKUP($C205,'START LİSTE'!$B$6:$F$1025,2,0)),"",VLOOKUP($C205,'START LİSTE'!$B$6:$F$1025,2,0))</f>
        <v/>
      </c>
      <c r="E205" s="121" t="str">
        <f>IF(ISERROR(VLOOKUP($C205,'START LİSTE'!$B$6:$F$1025,4,0)),"",VLOOKUP($C205,'START LİSTE'!$B$6:$F$1025,4,0))</f>
        <v/>
      </c>
      <c r="F205" s="134" t="str">
        <f>IF(ISERROR(VLOOKUP($C205,'FERDİ SONUÇ'!$B$6:$H$1069,6,0)),"",VLOOKUP($C205,'FERDİ SONUÇ'!$B$6:$H$1069,6,0))</f>
        <v/>
      </c>
      <c r="G205" s="122" t="str">
        <f>IF(OR(E205="",F205="DQ", F205="DNF", F205="DNS", F205=""),"-",VLOOKUP(C205,'FERDİ SONUÇ'!$B$6:$H$1069,7,0))</f>
        <v>-</v>
      </c>
      <c r="H205" s="123"/>
      <c r="I205" s="123"/>
      <c r="J205" s="123"/>
      <c r="K205" s="124"/>
    </row>
  </sheetData>
  <sheetProtection password="AA32" sheet="1" objects="1" scenarios="1" formatCells="0" formatColumns="0" formatRows="0" insertColumns="0" insertRows="0" insertHyperlinks="0" deleteColumns="0" deleteRows="0" sort="0" autoFilter="0" pivotTables="0"/>
  <mergeCells count="5">
    <mergeCell ref="A1:K1"/>
    <mergeCell ref="A2:K2"/>
    <mergeCell ref="F4:K4"/>
    <mergeCell ref="C4:D4"/>
    <mergeCell ref="C3:D3"/>
  </mergeCells>
  <conditionalFormatting sqref="B5">
    <cfRule type="duplicateValues" dxfId="105" priority="106" stopIfTrue="1"/>
  </conditionalFormatting>
  <conditionalFormatting sqref="A6:A125">
    <cfRule type="cellIs" dxfId="104" priority="103" operator="greaterThan">
      <formula>1000</formula>
    </cfRule>
    <cfRule type="cellIs" dxfId="103" priority="104" operator="greaterThan">
      <formula>"&gt;1000"</formula>
    </cfRule>
  </conditionalFormatting>
  <conditionalFormatting sqref="H8">
    <cfRule type="duplicateValues" dxfId="102" priority="102" stopIfTrue="1"/>
  </conditionalFormatting>
  <conditionalFormatting sqref="I8">
    <cfRule type="duplicateValues" dxfId="101" priority="101" stopIfTrue="1"/>
  </conditionalFormatting>
  <conditionalFormatting sqref="J8">
    <cfRule type="duplicateValues" dxfId="100" priority="100" stopIfTrue="1"/>
  </conditionalFormatting>
  <conditionalFormatting sqref="H12">
    <cfRule type="duplicateValues" dxfId="99" priority="99" stopIfTrue="1"/>
  </conditionalFormatting>
  <conditionalFormatting sqref="I12">
    <cfRule type="duplicateValues" dxfId="98" priority="98" stopIfTrue="1"/>
  </conditionalFormatting>
  <conditionalFormatting sqref="J12">
    <cfRule type="duplicateValues" dxfId="97" priority="97" stopIfTrue="1"/>
  </conditionalFormatting>
  <conditionalFormatting sqref="H16">
    <cfRule type="duplicateValues" dxfId="96" priority="96" stopIfTrue="1"/>
  </conditionalFormatting>
  <conditionalFormatting sqref="I16">
    <cfRule type="duplicateValues" dxfId="95" priority="95" stopIfTrue="1"/>
  </conditionalFormatting>
  <conditionalFormatting sqref="J16">
    <cfRule type="duplicateValues" dxfId="94" priority="94" stopIfTrue="1"/>
  </conditionalFormatting>
  <conditionalFormatting sqref="H20">
    <cfRule type="duplicateValues" dxfId="93" priority="93" stopIfTrue="1"/>
  </conditionalFormatting>
  <conditionalFormatting sqref="I20">
    <cfRule type="duplicateValues" dxfId="92" priority="92" stopIfTrue="1"/>
  </conditionalFormatting>
  <conditionalFormatting sqref="J20">
    <cfRule type="duplicateValues" dxfId="91" priority="91" stopIfTrue="1"/>
  </conditionalFormatting>
  <conditionalFormatting sqref="H24">
    <cfRule type="duplicateValues" dxfId="90" priority="90" stopIfTrue="1"/>
  </conditionalFormatting>
  <conditionalFormatting sqref="I24">
    <cfRule type="duplicateValues" dxfId="89" priority="89" stopIfTrue="1"/>
  </conditionalFormatting>
  <conditionalFormatting sqref="J24">
    <cfRule type="duplicateValues" dxfId="88" priority="88" stopIfTrue="1"/>
  </conditionalFormatting>
  <conditionalFormatting sqref="H28">
    <cfRule type="duplicateValues" dxfId="87" priority="87" stopIfTrue="1"/>
  </conditionalFormatting>
  <conditionalFormatting sqref="I28">
    <cfRule type="duplicateValues" dxfId="86" priority="86" stopIfTrue="1"/>
  </conditionalFormatting>
  <conditionalFormatting sqref="J28">
    <cfRule type="duplicateValues" dxfId="85" priority="85" stopIfTrue="1"/>
  </conditionalFormatting>
  <conditionalFormatting sqref="H32">
    <cfRule type="duplicateValues" dxfId="84" priority="84" stopIfTrue="1"/>
  </conditionalFormatting>
  <conditionalFormatting sqref="I32">
    <cfRule type="duplicateValues" dxfId="83" priority="83" stopIfTrue="1"/>
  </conditionalFormatting>
  <conditionalFormatting sqref="J32">
    <cfRule type="duplicateValues" dxfId="82" priority="82" stopIfTrue="1"/>
  </conditionalFormatting>
  <conditionalFormatting sqref="H36">
    <cfRule type="duplicateValues" dxfId="81" priority="81" stopIfTrue="1"/>
  </conditionalFormatting>
  <conditionalFormatting sqref="I36">
    <cfRule type="duplicateValues" dxfId="80" priority="80" stopIfTrue="1"/>
  </conditionalFormatting>
  <conditionalFormatting sqref="J36">
    <cfRule type="duplicateValues" dxfId="79" priority="79" stopIfTrue="1"/>
  </conditionalFormatting>
  <conditionalFormatting sqref="H40">
    <cfRule type="duplicateValues" dxfId="78" priority="78" stopIfTrue="1"/>
  </conditionalFormatting>
  <conditionalFormatting sqref="I40">
    <cfRule type="duplicateValues" dxfId="77" priority="77" stopIfTrue="1"/>
  </conditionalFormatting>
  <conditionalFormatting sqref="J40">
    <cfRule type="duplicateValues" dxfId="76" priority="76" stopIfTrue="1"/>
  </conditionalFormatting>
  <conditionalFormatting sqref="H44">
    <cfRule type="duplicateValues" dxfId="75" priority="75" stopIfTrue="1"/>
  </conditionalFormatting>
  <conditionalFormatting sqref="I44">
    <cfRule type="duplicateValues" dxfId="74" priority="74" stopIfTrue="1"/>
  </conditionalFormatting>
  <conditionalFormatting sqref="J44">
    <cfRule type="duplicateValues" dxfId="73" priority="73" stopIfTrue="1"/>
  </conditionalFormatting>
  <conditionalFormatting sqref="H48">
    <cfRule type="duplicateValues" dxfId="72" priority="72" stopIfTrue="1"/>
  </conditionalFormatting>
  <conditionalFormatting sqref="I48">
    <cfRule type="duplicateValues" dxfId="71" priority="71" stopIfTrue="1"/>
  </conditionalFormatting>
  <conditionalFormatting sqref="J48">
    <cfRule type="duplicateValues" dxfId="70" priority="70" stopIfTrue="1"/>
  </conditionalFormatting>
  <conditionalFormatting sqref="H52">
    <cfRule type="duplicateValues" dxfId="69" priority="69" stopIfTrue="1"/>
  </conditionalFormatting>
  <conditionalFormatting sqref="I52">
    <cfRule type="duplicateValues" dxfId="68" priority="68" stopIfTrue="1"/>
  </conditionalFormatting>
  <conditionalFormatting sqref="J52">
    <cfRule type="duplicateValues" dxfId="67" priority="67" stopIfTrue="1"/>
  </conditionalFormatting>
  <conditionalFormatting sqref="H56">
    <cfRule type="duplicateValues" dxfId="66" priority="66" stopIfTrue="1"/>
  </conditionalFormatting>
  <conditionalFormatting sqref="I56">
    <cfRule type="duplicateValues" dxfId="65" priority="65" stopIfTrue="1"/>
  </conditionalFormatting>
  <conditionalFormatting sqref="J56">
    <cfRule type="duplicateValues" dxfId="64" priority="64" stopIfTrue="1"/>
  </conditionalFormatting>
  <conditionalFormatting sqref="H60">
    <cfRule type="duplicateValues" dxfId="63" priority="63" stopIfTrue="1"/>
  </conditionalFormatting>
  <conditionalFormatting sqref="I60">
    <cfRule type="duplicateValues" dxfId="62" priority="62" stopIfTrue="1"/>
  </conditionalFormatting>
  <conditionalFormatting sqref="J60">
    <cfRule type="duplicateValues" dxfId="61" priority="61" stopIfTrue="1"/>
  </conditionalFormatting>
  <conditionalFormatting sqref="K6:K125">
    <cfRule type="duplicateValues" dxfId="60" priority="5090" stopIfTrue="1"/>
  </conditionalFormatting>
  <conditionalFormatting sqref="A126:A129">
    <cfRule type="cellIs" dxfId="59" priority="58" operator="greaterThan">
      <formula>1000</formula>
    </cfRule>
    <cfRule type="cellIs" dxfId="58" priority="59" operator="greaterThan">
      <formula>"&gt;1000"</formula>
    </cfRule>
  </conditionalFormatting>
  <conditionalFormatting sqref="K126:K129">
    <cfRule type="duplicateValues" dxfId="57" priority="60" stopIfTrue="1"/>
  </conditionalFormatting>
  <conditionalFormatting sqref="A130:A133">
    <cfRule type="cellIs" dxfId="56" priority="55" operator="greaterThan">
      <formula>1000</formula>
    </cfRule>
    <cfRule type="cellIs" dxfId="55" priority="56" operator="greaterThan">
      <formula>"&gt;1000"</formula>
    </cfRule>
  </conditionalFormatting>
  <conditionalFormatting sqref="K130:K133">
    <cfRule type="duplicateValues" dxfId="54" priority="57" stopIfTrue="1"/>
  </conditionalFormatting>
  <conditionalFormatting sqref="A134:A137">
    <cfRule type="cellIs" dxfId="53" priority="52" operator="greaterThan">
      <formula>1000</formula>
    </cfRule>
    <cfRule type="cellIs" dxfId="52" priority="53" operator="greaterThan">
      <formula>"&gt;1000"</formula>
    </cfRule>
  </conditionalFormatting>
  <conditionalFormatting sqref="K134:K137">
    <cfRule type="duplicateValues" dxfId="51" priority="54" stopIfTrue="1"/>
  </conditionalFormatting>
  <conditionalFormatting sqref="A138:A141">
    <cfRule type="cellIs" dxfId="50" priority="49" operator="greaterThan">
      <formula>1000</formula>
    </cfRule>
    <cfRule type="cellIs" dxfId="49" priority="50" operator="greaterThan">
      <formula>"&gt;1000"</formula>
    </cfRule>
  </conditionalFormatting>
  <conditionalFormatting sqref="K138:K141">
    <cfRule type="duplicateValues" dxfId="48" priority="51" stopIfTrue="1"/>
  </conditionalFormatting>
  <conditionalFormatting sqref="A142:A145">
    <cfRule type="cellIs" dxfId="47" priority="46" operator="greaterThan">
      <formula>1000</formula>
    </cfRule>
    <cfRule type="cellIs" dxfId="46" priority="47" operator="greaterThan">
      <formula>"&gt;1000"</formula>
    </cfRule>
  </conditionalFormatting>
  <conditionalFormatting sqref="K142:K145">
    <cfRule type="duplicateValues" dxfId="45" priority="48" stopIfTrue="1"/>
  </conditionalFormatting>
  <conditionalFormatting sqref="A146:A149">
    <cfRule type="cellIs" dxfId="44" priority="43" operator="greaterThan">
      <formula>1000</formula>
    </cfRule>
    <cfRule type="cellIs" dxfId="43" priority="44" operator="greaterThan">
      <formula>"&gt;1000"</formula>
    </cfRule>
  </conditionalFormatting>
  <conditionalFormatting sqref="K146:K149">
    <cfRule type="duplicateValues" dxfId="42" priority="45" stopIfTrue="1"/>
  </conditionalFormatting>
  <conditionalFormatting sqref="A150:A153">
    <cfRule type="cellIs" dxfId="41" priority="40" operator="greaterThan">
      <formula>1000</formula>
    </cfRule>
    <cfRule type="cellIs" dxfId="40" priority="41" operator="greaterThan">
      <formula>"&gt;1000"</formula>
    </cfRule>
  </conditionalFormatting>
  <conditionalFormatting sqref="K150:K153">
    <cfRule type="duplicateValues" dxfId="39" priority="42" stopIfTrue="1"/>
  </conditionalFormatting>
  <conditionalFormatting sqref="A154:A157">
    <cfRule type="cellIs" dxfId="38" priority="37" operator="greaterThan">
      <formula>1000</formula>
    </cfRule>
    <cfRule type="cellIs" dxfId="37" priority="38" operator="greaterThan">
      <formula>"&gt;1000"</formula>
    </cfRule>
  </conditionalFormatting>
  <conditionalFormatting sqref="K154:K157">
    <cfRule type="duplicateValues" dxfId="36" priority="39" stopIfTrue="1"/>
  </conditionalFormatting>
  <conditionalFormatting sqref="A158:A161">
    <cfRule type="cellIs" dxfId="35" priority="34" operator="greaterThan">
      <formula>1000</formula>
    </cfRule>
    <cfRule type="cellIs" dxfId="34" priority="35" operator="greaterThan">
      <formula>"&gt;1000"</formula>
    </cfRule>
  </conditionalFormatting>
  <conditionalFormatting sqref="K158:K161">
    <cfRule type="duplicateValues" dxfId="33" priority="36" stopIfTrue="1"/>
  </conditionalFormatting>
  <conditionalFormatting sqref="A162:A165">
    <cfRule type="cellIs" dxfId="32" priority="31" operator="greaterThan">
      <formula>1000</formula>
    </cfRule>
    <cfRule type="cellIs" dxfId="31" priority="32" operator="greaterThan">
      <formula>"&gt;1000"</formula>
    </cfRule>
  </conditionalFormatting>
  <conditionalFormatting sqref="K162:K165">
    <cfRule type="duplicateValues" dxfId="30" priority="33" stopIfTrue="1"/>
  </conditionalFormatting>
  <conditionalFormatting sqref="A166:A169">
    <cfRule type="cellIs" dxfId="29" priority="28" operator="greaterThan">
      <formula>1000</formula>
    </cfRule>
    <cfRule type="cellIs" dxfId="28" priority="29" operator="greaterThan">
      <formula>"&gt;1000"</formula>
    </cfRule>
  </conditionalFormatting>
  <conditionalFormatting sqref="K166:K169">
    <cfRule type="duplicateValues" dxfId="27" priority="30" stopIfTrue="1"/>
  </conditionalFormatting>
  <conditionalFormatting sqref="A170:A173">
    <cfRule type="cellIs" dxfId="26" priority="25" operator="greaterThan">
      <formula>1000</formula>
    </cfRule>
    <cfRule type="cellIs" dxfId="25" priority="26" operator="greaterThan">
      <formula>"&gt;1000"</formula>
    </cfRule>
  </conditionalFormatting>
  <conditionalFormatting sqref="K170:K173">
    <cfRule type="duplicateValues" dxfId="24" priority="27" stopIfTrue="1"/>
  </conditionalFormatting>
  <conditionalFormatting sqref="A174:A177">
    <cfRule type="cellIs" dxfId="23" priority="22" operator="greaterThan">
      <formula>1000</formula>
    </cfRule>
    <cfRule type="cellIs" dxfId="22" priority="23" operator="greaterThan">
      <formula>"&gt;1000"</formula>
    </cfRule>
  </conditionalFormatting>
  <conditionalFormatting sqref="K174:K177">
    <cfRule type="duplicateValues" dxfId="21" priority="24" stopIfTrue="1"/>
  </conditionalFormatting>
  <conditionalFormatting sqref="A178:A181">
    <cfRule type="cellIs" dxfId="20" priority="19" operator="greaterThan">
      <formula>1000</formula>
    </cfRule>
    <cfRule type="cellIs" dxfId="19" priority="20" operator="greaterThan">
      <formula>"&gt;1000"</formula>
    </cfRule>
  </conditionalFormatting>
  <conditionalFormatting sqref="K178:K181">
    <cfRule type="duplicateValues" dxfId="18" priority="21" stopIfTrue="1"/>
  </conditionalFormatting>
  <conditionalFormatting sqref="A182:A185">
    <cfRule type="cellIs" dxfId="17" priority="16" operator="greaterThan">
      <formula>1000</formula>
    </cfRule>
    <cfRule type="cellIs" dxfId="16" priority="17" operator="greaterThan">
      <formula>"&gt;1000"</formula>
    </cfRule>
  </conditionalFormatting>
  <conditionalFormatting sqref="K182:K185">
    <cfRule type="duplicateValues" dxfId="15" priority="18" stopIfTrue="1"/>
  </conditionalFormatting>
  <conditionalFormatting sqref="A186:A189">
    <cfRule type="cellIs" dxfId="14" priority="13" operator="greaterThan">
      <formula>1000</formula>
    </cfRule>
    <cfRule type="cellIs" dxfId="13" priority="14" operator="greaterThan">
      <formula>"&gt;1000"</formula>
    </cfRule>
  </conditionalFormatting>
  <conditionalFormatting sqref="K186:K189">
    <cfRule type="duplicateValues" dxfId="12" priority="15" stopIfTrue="1"/>
  </conditionalFormatting>
  <conditionalFormatting sqref="A190:A193">
    <cfRule type="cellIs" dxfId="11" priority="10" operator="greaterThan">
      <formula>1000</formula>
    </cfRule>
    <cfRule type="cellIs" dxfId="10" priority="11" operator="greaterThan">
      <formula>"&gt;1000"</formula>
    </cfRule>
  </conditionalFormatting>
  <conditionalFormatting sqref="K190:K193">
    <cfRule type="duplicateValues" dxfId="9" priority="12" stopIfTrue="1"/>
  </conditionalFormatting>
  <conditionalFormatting sqref="A194:A197">
    <cfRule type="cellIs" dxfId="8" priority="7" operator="greaterThan">
      <formula>1000</formula>
    </cfRule>
    <cfRule type="cellIs" dxfId="7" priority="8" operator="greaterThan">
      <formula>"&gt;1000"</formula>
    </cfRule>
  </conditionalFormatting>
  <conditionalFormatting sqref="K194:K197">
    <cfRule type="duplicateValues" dxfId="6" priority="9" stopIfTrue="1"/>
  </conditionalFormatting>
  <conditionalFormatting sqref="A198:A201">
    <cfRule type="cellIs" dxfId="5" priority="4" operator="greaterThan">
      <formula>1000</formula>
    </cfRule>
    <cfRule type="cellIs" dxfId="4" priority="5" operator="greaterThan">
      <formula>"&gt;1000"</formula>
    </cfRule>
  </conditionalFormatting>
  <conditionalFormatting sqref="K198:K201">
    <cfRule type="duplicateValues" dxfId="3" priority="6" stopIfTrue="1"/>
  </conditionalFormatting>
  <conditionalFormatting sqref="A202:A205">
    <cfRule type="cellIs" dxfId="2" priority="1" operator="greaterThan">
      <formula>1000</formula>
    </cfRule>
    <cfRule type="cellIs" dxfId="1" priority="2" operator="greaterThan">
      <formula>"&gt;1000"</formula>
    </cfRule>
  </conditionalFormatting>
  <conditionalFormatting sqref="K202:K205">
    <cfRule type="duplicateValues" dxfId="0" priority="3" stopIfTrue="1"/>
  </conditionalFormatting>
  <printOptions horizontalCentered="1"/>
  <pageMargins left="0.11811023622047245" right="0.11811023622047245" top="0.62992125984251968" bottom="0.39370078740157483" header="0.39370078740157483" footer="0.23622047244094491"/>
  <pageSetup paperSize="9" scale="85" fitToHeight="0" orientation="portrait" horizontalDpi="300" verticalDpi="300"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sheetPr>
  <dimension ref="A1:A43"/>
  <sheetViews>
    <sheetView view="pageBreakPreview" zoomScale="90" zoomScaleNormal="90" zoomScaleSheetLayoutView="90" workbookViewId="0">
      <selection activeCell="E20" sqref="E20"/>
    </sheetView>
  </sheetViews>
  <sheetFormatPr defaultRowHeight="12.75" x14ac:dyDescent="0.2"/>
  <cols>
    <col min="1" max="1" width="171.140625" style="1" customWidth="1"/>
    <col min="2" max="16384" width="9.140625" style="1"/>
  </cols>
  <sheetData>
    <row r="1" spans="1:1" ht="30.75" customHeight="1" x14ac:dyDescent="0.2">
      <c r="A1" s="155" t="s">
        <v>16</v>
      </c>
    </row>
    <row r="2" spans="1:1" s="3" customFormat="1" ht="39" customHeight="1" x14ac:dyDescent="0.2">
      <c r="A2" s="2" t="s">
        <v>37</v>
      </c>
    </row>
    <row r="3" spans="1:1" s="3" customFormat="1" ht="47.25" customHeight="1" x14ac:dyDescent="0.2">
      <c r="A3" s="2" t="s">
        <v>38</v>
      </c>
    </row>
    <row r="4" spans="1:1" s="3" customFormat="1" ht="42" customHeight="1" x14ac:dyDescent="0.2">
      <c r="A4" s="2" t="s">
        <v>21</v>
      </c>
    </row>
    <row r="5" spans="1:1" s="3" customFormat="1" ht="39.75" customHeight="1" x14ac:dyDescent="0.2">
      <c r="A5" s="2" t="s">
        <v>18</v>
      </c>
    </row>
    <row r="6" spans="1:1" s="3" customFormat="1" ht="24.75" customHeight="1" x14ac:dyDescent="0.2">
      <c r="A6" s="2" t="s">
        <v>20</v>
      </c>
    </row>
    <row r="7" spans="1:1" s="3" customFormat="1" ht="43.5" customHeight="1" x14ac:dyDescent="0.2">
      <c r="A7" s="2" t="s">
        <v>22</v>
      </c>
    </row>
    <row r="8" spans="1:1" s="3" customFormat="1" ht="51" x14ac:dyDescent="0.2">
      <c r="A8" s="2" t="s">
        <v>34</v>
      </c>
    </row>
    <row r="9" spans="1:1" s="3" customFormat="1" ht="36.75" customHeight="1" x14ac:dyDescent="0.2">
      <c r="A9" s="2" t="s">
        <v>36</v>
      </c>
    </row>
    <row r="10" spans="1:1" s="3" customFormat="1" ht="43.5" customHeight="1" x14ac:dyDescent="0.2">
      <c r="A10" s="2" t="s">
        <v>35</v>
      </c>
    </row>
    <row r="11" spans="1:1" ht="45.75" customHeight="1" x14ac:dyDescent="0.2">
      <c r="A11" s="4" t="s">
        <v>19</v>
      </c>
    </row>
    <row r="12" spans="1:1" ht="60" customHeight="1" x14ac:dyDescent="0.2">
      <c r="A12" s="4" t="s">
        <v>33</v>
      </c>
    </row>
    <row r="13" spans="1:1" ht="31.5" customHeight="1" x14ac:dyDescent="0.2"/>
    <row r="14" spans="1:1" ht="31.5" customHeight="1" x14ac:dyDescent="0.2"/>
    <row r="15" spans="1:1" ht="31.5" customHeight="1" x14ac:dyDescent="0.2"/>
    <row r="16" spans="1:1"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row r="24" ht="31.5" customHeight="1" x14ac:dyDescent="0.2"/>
    <row r="25" ht="31.5" customHeight="1" x14ac:dyDescent="0.2"/>
    <row r="26" ht="31.5" customHeight="1" x14ac:dyDescent="0.2"/>
    <row r="27" ht="31.5" customHeight="1" x14ac:dyDescent="0.2"/>
    <row r="28" ht="31.5" customHeight="1" x14ac:dyDescent="0.2"/>
    <row r="29" ht="31.5" customHeight="1" x14ac:dyDescent="0.2"/>
    <row r="30" ht="31.5" customHeight="1" x14ac:dyDescent="0.2"/>
    <row r="31" ht="31.5" customHeight="1" x14ac:dyDescent="0.2"/>
    <row r="32" ht="31.5" customHeight="1" x14ac:dyDescent="0.2"/>
    <row r="33" ht="31.5" customHeight="1" x14ac:dyDescent="0.2"/>
    <row r="34" ht="31.5" customHeight="1" x14ac:dyDescent="0.2"/>
    <row r="35" ht="31.5" customHeight="1" x14ac:dyDescent="0.2"/>
    <row r="36" ht="31.5" customHeight="1" x14ac:dyDescent="0.2"/>
    <row r="37" ht="31.5"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10</vt:i4>
      </vt:variant>
    </vt:vector>
  </HeadingPairs>
  <TitlesOfParts>
    <vt:vector size="17" baseType="lpstr">
      <vt:lpstr>KAPAK</vt:lpstr>
      <vt:lpstr>START LİSTE</vt:lpstr>
      <vt:lpstr>FERDİ SONUÇ</vt:lpstr>
      <vt:lpstr>TAKIM KAYIT</vt:lpstr>
      <vt:lpstr>TAKIM SONUÇ</vt:lpstr>
      <vt:lpstr>FİNAL</vt:lpstr>
      <vt:lpstr>KULLANMA BİLGİLERİ</vt:lpstr>
      <vt:lpstr>'FERDİ SONUÇ'!Yazdırma_Alanı</vt:lpstr>
      <vt:lpstr>FİNAL!Yazdırma_Alanı</vt:lpstr>
      <vt:lpstr>'START LİSTE'!Yazdırma_Alanı</vt:lpstr>
      <vt:lpstr>'TAKIM KAYIT'!Yazdırma_Alanı</vt:lpstr>
      <vt:lpstr>'TAKIM SONUÇ'!Yazdırma_Alanı</vt:lpstr>
      <vt:lpstr>'FERDİ SONUÇ'!Yazdırma_Başlıkları</vt:lpstr>
      <vt:lpstr>FİNAL!Yazdırma_Başlıkları</vt:lpstr>
      <vt:lpstr>'START LİSTE'!Yazdırma_Başlıkları</vt:lpstr>
      <vt:lpstr>'TAKIM KAYIT'!Yazdırma_Başlıkları</vt:lpstr>
      <vt:lpstr>'TAKIM SONUÇ'!Yazdırma_Başlıkları</vt:lpstr>
    </vt:vector>
  </TitlesOfParts>
  <Company>M.H.K.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pc-bilgisayar</cp:lastModifiedBy>
  <cp:lastPrinted>2015-04-20T08:41:22Z</cp:lastPrinted>
  <dcterms:created xsi:type="dcterms:W3CDTF">2008-08-11T14:10:37Z</dcterms:created>
  <dcterms:modified xsi:type="dcterms:W3CDTF">2015-04-21T19:11:43Z</dcterms:modified>
</cp:coreProperties>
</file>