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BuÇalışmaKitabı" hidePivotFieldList="1" defaultThemeVersion="124226"/>
  <bookViews>
    <workbookView xWindow="0" yWindow="0" windowWidth="20490" windowHeight="7485" tabRatio="894" activeTab="4"/>
  </bookViews>
  <sheets>
    <sheet name="KAPAK" sheetId="107" r:id="rId1"/>
    <sheet name="START LİSTE" sheetId="66" r:id="rId2"/>
    <sheet name="FERDİ SONUÇ" sheetId="67" r:id="rId3"/>
    <sheet name="TAKIM KAYIT" sheetId="68" r:id="rId4"/>
    <sheet name="TAKIM SONUÇ" sheetId="111" r:id="rId5"/>
    <sheet name="FİNAL" sheetId="115" state="hidden" r:id="rId6"/>
    <sheet name="KULLANMA BİLGİLERİ" sheetId="112" r:id="rId7"/>
  </sheets>
  <definedNames>
    <definedName name="_xlnm._FilterDatabase" localSheetId="2" hidden="1">'FERDİ SONUÇ'!$A$5:$G$34</definedName>
    <definedName name="_xlnm._FilterDatabase" localSheetId="1" hidden="1">'START LİSTE'!$A$5:$D$45</definedName>
    <definedName name="EsasPuan" localSheetId="5">#REF!</definedName>
    <definedName name="EsasPuan" localSheetId="0">#REF!</definedName>
    <definedName name="EsasPuan" localSheetId="6">#REF!</definedName>
    <definedName name="EsasPuan">#REF!</definedName>
    <definedName name="Kodlama" localSheetId="5">#REF!</definedName>
    <definedName name="Kodlama" localSheetId="0">#REF!</definedName>
    <definedName name="Kodlama" localSheetId="6">#REF!</definedName>
    <definedName name="Kodlama">#REF!</definedName>
    <definedName name="Puanlama" localSheetId="5">#REF!</definedName>
    <definedName name="Puanlama" localSheetId="0">#REF!</definedName>
    <definedName name="Puanlama" localSheetId="6">#REF!</definedName>
    <definedName name="Puanlama">#REF!</definedName>
    <definedName name="Sonuc" localSheetId="5">#REF!</definedName>
    <definedName name="Sonuc" localSheetId="0">#REF!</definedName>
    <definedName name="Sonuc" localSheetId="6">#REF!</definedName>
    <definedName name="Sonuc">#REF!</definedName>
    <definedName name="Sporcular" localSheetId="5">#REF!</definedName>
    <definedName name="Sporcular" localSheetId="0">#REF!</definedName>
    <definedName name="Sporcular" localSheetId="6">#REF!</definedName>
    <definedName name="Sporcular">#REF!</definedName>
    <definedName name="TakımData" localSheetId="5">#REF!</definedName>
    <definedName name="TakımData" localSheetId="0">#REF!</definedName>
    <definedName name="TakımData" localSheetId="6">#REF!</definedName>
    <definedName name="TakımData">#REF!</definedName>
    <definedName name="TakımKod" localSheetId="5">#REF!</definedName>
    <definedName name="TakımKod" localSheetId="0">#REF!</definedName>
    <definedName name="TakımKod" localSheetId="6">#REF!</definedName>
    <definedName name="TakımKod">#REF!</definedName>
    <definedName name="TakımKod2" localSheetId="5">#REF!</definedName>
    <definedName name="TakımKod2" localSheetId="0">#REF!</definedName>
    <definedName name="TakımKod2" localSheetId="6">#REF!</definedName>
    <definedName name="TakımKod2">#REF!</definedName>
    <definedName name="TakımPuan" localSheetId="5">#REF!</definedName>
    <definedName name="TakımPuan" localSheetId="0">#REF!</definedName>
    <definedName name="TakımPuan" localSheetId="6">#REF!</definedName>
    <definedName name="TakımPuan">#REF!</definedName>
    <definedName name="ToplamPuanlar" localSheetId="5">#REF!</definedName>
    <definedName name="ToplamPuanlar" localSheetId="0">#REF!</definedName>
    <definedName name="ToplamPuanlar" localSheetId="6">#REF!</definedName>
    <definedName name="ToplamPuanlar">#REF!</definedName>
    <definedName name="_xlnm.Print_Area" localSheetId="2">'FERDİ SONUÇ'!$A$1:$H$306</definedName>
    <definedName name="_xlnm.Print_Area" localSheetId="5">FİNAL!$A$1:$K$205</definedName>
    <definedName name="_xlnm.Print_Area" localSheetId="1">'START LİSTE'!$A$1:$F$253</definedName>
    <definedName name="_xlnm.Print_Area" localSheetId="3">'TAKIM KAYIT'!$A$1:$O$205</definedName>
    <definedName name="_xlnm.Print_Area" localSheetId="4">'TAKIM SONUÇ'!$A$1:$K$205</definedName>
    <definedName name="_xlnm.Print_Titles" localSheetId="2">'FERDİ SONUÇ'!$1:$5</definedName>
    <definedName name="_xlnm.Print_Titles" localSheetId="5">FİNAL!$4:$5</definedName>
    <definedName name="_xlnm.Print_Titles" localSheetId="1">'START LİSTE'!$4:$5</definedName>
    <definedName name="_xlnm.Print_Titles" localSheetId="3">'TAKIM KAYIT'!$4:$5</definedName>
    <definedName name="_xlnm.Print_Titles" localSheetId="4">'TAKIM SONUÇ'!$4:$5</definedName>
  </definedNames>
  <calcPr calcId="145621"/>
</workbook>
</file>

<file path=xl/calcChain.xml><?xml version="1.0" encoding="utf-8"?>
<calcChain xmlns="http://schemas.openxmlformats.org/spreadsheetml/2006/main">
  <c r="A1" i="115" l="1"/>
  <c r="C3" i="115"/>
  <c r="F4" i="115"/>
  <c r="C4" i="115"/>
  <c r="A4" i="115"/>
  <c r="A2" i="115"/>
  <c r="A100" i="115" l="1"/>
  <c r="A84" i="115"/>
  <c r="A68" i="115"/>
  <c r="A52" i="115"/>
  <c r="A36" i="115"/>
  <c r="A20" i="115"/>
  <c r="A96" i="115"/>
  <c r="A80" i="115"/>
  <c r="A64" i="115"/>
  <c r="A48" i="115"/>
  <c r="A32" i="115"/>
  <c r="A16" i="115"/>
  <c r="A88" i="115"/>
  <c r="A56" i="115"/>
  <c r="A24" i="115"/>
  <c r="A76" i="115"/>
  <c r="A12" i="115"/>
  <c r="A104" i="115"/>
  <c r="A72" i="115"/>
  <c r="A40" i="115"/>
  <c r="A92" i="115"/>
  <c r="A60" i="115"/>
  <c r="A28" i="115"/>
  <c r="A44" i="115"/>
  <c r="A8" i="115"/>
  <c r="A108" i="115" l="1"/>
  <c r="B108" i="115" s="1"/>
  <c r="A156" i="115"/>
  <c r="C154" i="115" s="1"/>
  <c r="A152" i="115"/>
  <c r="C150" i="115" s="1"/>
  <c r="A164" i="115"/>
  <c r="C165" i="115" s="1"/>
  <c r="E165" i="115" s="1"/>
  <c r="A196" i="115"/>
  <c r="C195" i="115" s="1"/>
  <c r="A184" i="115"/>
  <c r="C183" i="115" s="1"/>
  <c r="A140" i="115"/>
  <c r="C138" i="115" s="1"/>
  <c r="A168" i="115"/>
  <c r="C167" i="115" s="1"/>
  <c r="A124" i="115"/>
  <c r="C123" i="115" s="1"/>
  <c r="D123" i="115" s="1"/>
  <c r="A180" i="115"/>
  <c r="C178" i="115" s="1"/>
  <c r="A192" i="115"/>
  <c r="C191" i="115" s="1"/>
  <c r="A112" i="115"/>
  <c r="C111" i="115" s="1"/>
  <c r="A188" i="115"/>
  <c r="C187" i="115" s="1"/>
  <c r="A148" i="115"/>
  <c r="C147" i="115" s="1"/>
  <c r="A136" i="115"/>
  <c r="C135" i="115" s="1"/>
  <c r="A160" i="115"/>
  <c r="C158" i="115" s="1"/>
  <c r="A204" i="115"/>
  <c r="A172" i="115"/>
  <c r="C173" i="115" s="1"/>
  <c r="E173" i="115" s="1"/>
  <c r="A144" i="115"/>
  <c r="C143" i="115" s="1"/>
  <c r="A120" i="115"/>
  <c r="C119" i="115" s="1"/>
  <c r="F119" i="115" s="1"/>
  <c r="A116" i="115"/>
  <c r="C115" i="115" s="1"/>
  <c r="A200" i="115"/>
  <c r="A132" i="115"/>
  <c r="C131" i="115" s="1"/>
  <c r="A176" i="115"/>
  <c r="C175" i="115" s="1"/>
  <c r="A128" i="115"/>
  <c r="C129" i="115" s="1"/>
  <c r="E129" i="115" s="1"/>
  <c r="H8" i="115"/>
  <c r="B8" i="115"/>
  <c r="J8" i="115"/>
  <c r="C8" i="115"/>
  <c r="C6" i="115" s="1"/>
  <c r="I8" i="115"/>
  <c r="K8" i="115"/>
  <c r="K92" i="115"/>
  <c r="J92" i="115"/>
  <c r="B92" i="115"/>
  <c r="I92" i="115"/>
  <c r="H92" i="115"/>
  <c r="C92" i="115"/>
  <c r="C93" i="115" s="1"/>
  <c r="K12" i="115"/>
  <c r="C12" i="115"/>
  <c r="C13" i="115" s="1"/>
  <c r="J12" i="115"/>
  <c r="B12" i="115"/>
  <c r="I12" i="115"/>
  <c r="H12" i="115"/>
  <c r="K88" i="115"/>
  <c r="I88" i="115"/>
  <c r="J88" i="115"/>
  <c r="C88" i="115"/>
  <c r="C89" i="115" s="1"/>
  <c r="B88" i="115"/>
  <c r="H88" i="115"/>
  <c r="K64" i="115"/>
  <c r="B64" i="115"/>
  <c r="J64" i="115"/>
  <c r="H64" i="115"/>
  <c r="I64" i="115"/>
  <c r="C64" i="115"/>
  <c r="C65" i="115" s="1"/>
  <c r="K36" i="115"/>
  <c r="J36" i="115"/>
  <c r="C36" i="115"/>
  <c r="C37" i="115" s="1"/>
  <c r="B36" i="115"/>
  <c r="H36" i="115"/>
  <c r="I36" i="115"/>
  <c r="K100" i="115"/>
  <c r="J100" i="115"/>
  <c r="I100" i="115"/>
  <c r="B100" i="115"/>
  <c r="H100" i="115"/>
  <c r="C100" i="115"/>
  <c r="C101" i="115" s="1"/>
  <c r="K44" i="115"/>
  <c r="J44" i="115"/>
  <c r="C44" i="115"/>
  <c r="C45" i="115" s="1"/>
  <c r="B44" i="115"/>
  <c r="I44" i="115"/>
  <c r="H44" i="115"/>
  <c r="K40" i="115"/>
  <c r="J40" i="115"/>
  <c r="H40" i="115"/>
  <c r="I40" i="115"/>
  <c r="C40" i="115"/>
  <c r="C41" i="115" s="1"/>
  <c r="B40" i="115"/>
  <c r="K76" i="115"/>
  <c r="J76" i="115"/>
  <c r="B76" i="115"/>
  <c r="H76" i="115"/>
  <c r="C76" i="115"/>
  <c r="C77" i="115" s="1"/>
  <c r="I76" i="115"/>
  <c r="K16" i="115"/>
  <c r="B16" i="115"/>
  <c r="J16" i="115"/>
  <c r="H16" i="115"/>
  <c r="C16" i="115"/>
  <c r="C17" i="115" s="1"/>
  <c r="I16" i="115"/>
  <c r="K80" i="115"/>
  <c r="B80" i="115"/>
  <c r="I80" i="115"/>
  <c r="J80" i="115"/>
  <c r="H80" i="115"/>
  <c r="C80" i="115"/>
  <c r="C81" i="115" s="1"/>
  <c r="K52" i="115"/>
  <c r="J52" i="115"/>
  <c r="C52" i="115"/>
  <c r="C53" i="115" s="1"/>
  <c r="H52" i="115"/>
  <c r="B52" i="115"/>
  <c r="I52" i="115"/>
  <c r="K28" i="115"/>
  <c r="J28" i="115"/>
  <c r="B28" i="115"/>
  <c r="I28" i="115"/>
  <c r="C28" i="115"/>
  <c r="C27" i="115" s="1"/>
  <c r="H28" i="115"/>
  <c r="K72" i="115"/>
  <c r="C72" i="115"/>
  <c r="C73" i="115" s="1"/>
  <c r="J72" i="115"/>
  <c r="H72" i="115"/>
  <c r="I72" i="115"/>
  <c r="B72" i="115"/>
  <c r="K24" i="115"/>
  <c r="J24" i="115"/>
  <c r="C24" i="115"/>
  <c r="C25" i="115" s="1"/>
  <c r="H24" i="115"/>
  <c r="B24" i="115"/>
  <c r="I24" i="115"/>
  <c r="K32" i="115"/>
  <c r="C32" i="115"/>
  <c r="C33" i="115" s="1"/>
  <c r="B32" i="115"/>
  <c r="J32" i="115"/>
  <c r="H32" i="115"/>
  <c r="I32" i="115"/>
  <c r="K96" i="115"/>
  <c r="B96" i="115"/>
  <c r="I96" i="115"/>
  <c r="J96" i="115"/>
  <c r="C96" i="115"/>
  <c r="C97" i="115" s="1"/>
  <c r="H96" i="115"/>
  <c r="K68" i="115"/>
  <c r="J68" i="115"/>
  <c r="C68" i="115"/>
  <c r="C69" i="115" s="1"/>
  <c r="B68" i="115"/>
  <c r="H68" i="115"/>
  <c r="I68" i="115"/>
  <c r="C67" i="115"/>
  <c r="K60" i="115"/>
  <c r="J60" i="115"/>
  <c r="B60" i="115"/>
  <c r="C60" i="115"/>
  <c r="C61" i="115" s="1"/>
  <c r="I60" i="115"/>
  <c r="H60" i="115"/>
  <c r="K104" i="115"/>
  <c r="J104" i="115"/>
  <c r="C104" i="115"/>
  <c r="C105" i="115" s="1"/>
  <c r="I104" i="115"/>
  <c r="H104" i="115"/>
  <c r="B104" i="115"/>
  <c r="K56" i="115"/>
  <c r="C56" i="115"/>
  <c r="C57" i="115" s="1"/>
  <c r="J56" i="115"/>
  <c r="H56" i="115"/>
  <c r="I56" i="115"/>
  <c r="B56" i="115"/>
  <c r="K48" i="115"/>
  <c r="C48" i="115"/>
  <c r="C49" i="115" s="1"/>
  <c r="B48" i="115"/>
  <c r="J48" i="115"/>
  <c r="H48" i="115"/>
  <c r="I48" i="115"/>
  <c r="K20" i="115"/>
  <c r="J20" i="115"/>
  <c r="H20" i="115"/>
  <c r="B20" i="115"/>
  <c r="C20" i="115"/>
  <c r="C19" i="115" s="1"/>
  <c r="I20" i="115"/>
  <c r="K84" i="115"/>
  <c r="J84" i="115"/>
  <c r="C84" i="115"/>
  <c r="C85" i="115" s="1"/>
  <c r="I84" i="115"/>
  <c r="B84" i="115"/>
  <c r="H84" i="115"/>
  <c r="C157" i="115" l="1"/>
  <c r="D157" i="115" s="1"/>
  <c r="C155" i="115"/>
  <c r="E155" i="115" s="1"/>
  <c r="C177" i="115"/>
  <c r="E177" i="115" s="1"/>
  <c r="C118" i="115"/>
  <c r="D118" i="115" s="1"/>
  <c r="C193" i="115"/>
  <c r="F193" i="115" s="1"/>
  <c r="C122" i="115"/>
  <c r="F122" i="115" s="1"/>
  <c r="C110" i="115"/>
  <c r="E110" i="115" s="1"/>
  <c r="C163" i="115"/>
  <c r="D163" i="115" s="1"/>
  <c r="C114" i="115"/>
  <c r="F114" i="115" s="1"/>
  <c r="C139" i="115"/>
  <c r="F139" i="115" s="1"/>
  <c r="C179" i="115"/>
  <c r="E179" i="115" s="1"/>
  <c r="C185" i="115"/>
  <c r="E185" i="115" s="1"/>
  <c r="C186" i="115"/>
  <c r="F186" i="115" s="1"/>
  <c r="C159" i="115"/>
  <c r="E159" i="115" s="1"/>
  <c r="C171" i="115"/>
  <c r="D171" i="115" s="1"/>
  <c r="C130" i="115"/>
  <c r="E130" i="115" s="1"/>
  <c r="C106" i="115"/>
  <c r="E106" i="115" s="1"/>
  <c r="C149" i="115"/>
  <c r="E149" i="115" s="1"/>
  <c r="C127" i="115"/>
  <c r="E127" i="115" s="1"/>
  <c r="K108" i="115"/>
  <c r="C166" i="115"/>
  <c r="F166" i="115" s="1"/>
  <c r="C151" i="115"/>
  <c r="E151" i="115" s="1"/>
  <c r="C107" i="115"/>
  <c r="D107" i="115" s="1"/>
  <c r="J108" i="115"/>
  <c r="I108" i="115"/>
  <c r="H108" i="115"/>
  <c r="C108" i="115"/>
  <c r="K140" i="115"/>
  <c r="C140" i="115"/>
  <c r="I140" i="115"/>
  <c r="H140" i="115"/>
  <c r="J140" i="115"/>
  <c r="B140" i="115"/>
  <c r="C196" i="115"/>
  <c r="H196" i="115"/>
  <c r="K196" i="115"/>
  <c r="J196" i="115"/>
  <c r="B196" i="115"/>
  <c r="C197" i="115"/>
  <c r="C194" i="115"/>
  <c r="I196" i="115"/>
  <c r="K152" i="115"/>
  <c r="C152" i="115"/>
  <c r="I152" i="115"/>
  <c r="J152" i="115"/>
  <c r="H152" i="115"/>
  <c r="B152" i="115"/>
  <c r="C156" i="115"/>
  <c r="H156" i="115"/>
  <c r="K156" i="115"/>
  <c r="J156" i="115"/>
  <c r="B156" i="115"/>
  <c r="I156" i="115"/>
  <c r="C142" i="115"/>
  <c r="F142" i="115" s="1"/>
  <c r="C169" i="115"/>
  <c r="E169" i="115" s="1"/>
  <c r="C137" i="115"/>
  <c r="E137" i="115" s="1"/>
  <c r="I164" i="115"/>
  <c r="B164" i="115"/>
  <c r="C164" i="115"/>
  <c r="H164" i="115"/>
  <c r="J164" i="115"/>
  <c r="K164" i="115"/>
  <c r="H184" i="115"/>
  <c r="C184" i="115"/>
  <c r="B184" i="115"/>
  <c r="K184" i="115"/>
  <c r="I184" i="115"/>
  <c r="J184" i="115"/>
  <c r="K176" i="115"/>
  <c r="C176" i="115"/>
  <c r="H176" i="115"/>
  <c r="I176" i="115"/>
  <c r="J176" i="115"/>
  <c r="B176" i="115"/>
  <c r="C201" i="115"/>
  <c r="H200" i="115"/>
  <c r="K200" i="115"/>
  <c r="C200" i="115"/>
  <c r="C198" i="115"/>
  <c r="B200" i="115"/>
  <c r="C199" i="115"/>
  <c r="J200" i="115"/>
  <c r="I200" i="115"/>
  <c r="B144" i="115"/>
  <c r="I144" i="115"/>
  <c r="K144" i="115"/>
  <c r="C144" i="115"/>
  <c r="J144" i="115"/>
  <c r="H144" i="115"/>
  <c r="B136" i="115"/>
  <c r="K136" i="115"/>
  <c r="C136" i="115"/>
  <c r="I136" i="115"/>
  <c r="J136" i="115"/>
  <c r="H136" i="115"/>
  <c r="B192" i="115"/>
  <c r="I192" i="115"/>
  <c r="K192" i="115"/>
  <c r="C192" i="115"/>
  <c r="J192" i="115"/>
  <c r="H192" i="115"/>
  <c r="B168" i="115"/>
  <c r="K168" i="115"/>
  <c r="C168" i="115"/>
  <c r="I168" i="115"/>
  <c r="J168" i="115"/>
  <c r="H168" i="115"/>
  <c r="K120" i="115"/>
  <c r="H120" i="115"/>
  <c r="I120" i="115"/>
  <c r="C120" i="115"/>
  <c r="J120" i="115"/>
  <c r="B120" i="115"/>
  <c r="K204" i="115"/>
  <c r="H204" i="115"/>
  <c r="C205" i="115"/>
  <c r="C203" i="115"/>
  <c r="C204" i="115"/>
  <c r="B204" i="115"/>
  <c r="C202" i="115"/>
  <c r="J204" i="115"/>
  <c r="I204" i="115"/>
  <c r="K112" i="115"/>
  <c r="H112" i="115"/>
  <c r="I112" i="115"/>
  <c r="J112" i="115"/>
  <c r="B112" i="115"/>
  <c r="C112" i="115"/>
  <c r="I124" i="115"/>
  <c r="J124" i="115"/>
  <c r="C124" i="115"/>
  <c r="H124" i="115"/>
  <c r="K124" i="115"/>
  <c r="B124" i="115"/>
  <c r="I128" i="115"/>
  <c r="J128" i="115"/>
  <c r="B128" i="115"/>
  <c r="H128" i="115"/>
  <c r="K128" i="115"/>
  <c r="C128" i="115"/>
  <c r="J116" i="115"/>
  <c r="C116" i="115"/>
  <c r="K116" i="115"/>
  <c r="H116" i="115"/>
  <c r="B116" i="115"/>
  <c r="I116" i="115"/>
  <c r="K148" i="115"/>
  <c r="H148" i="115"/>
  <c r="I148" i="115"/>
  <c r="C148" i="115"/>
  <c r="J148" i="115"/>
  <c r="B148" i="115"/>
  <c r="I188" i="115"/>
  <c r="B188" i="115"/>
  <c r="C188" i="115"/>
  <c r="H188" i="115"/>
  <c r="J188" i="115"/>
  <c r="K188" i="115"/>
  <c r="I180" i="115"/>
  <c r="J180" i="115"/>
  <c r="C180" i="115"/>
  <c r="H180" i="115"/>
  <c r="B180" i="115"/>
  <c r="K180" i="115"/>
  <c r="J132" i="115"/>
  <c r="B132" i="115"/>
  <c r="I132" i="115"/>
  <c r="C132" i="115"/>
  <c r="H132" i="115"/>
  <c r="K132" i="115"/>
  <c r="I172" i="115"/>
  <c r="C172" i="115"/>
  <c r="H172" i="115"/>
  <c r="B172" i="115"/>
  <c r="J172" i="115"/>
  <c r="K172" i="115"/>
  <c r="B160" i="115"/>
  <c r="I160" i="115"/>
  <c r="K160" i="115"/>
  <c r="C160" i="115"/>
  <c r="J160" i="115"/>
  <c r="H160" i="115"/>
  <c r="D119" i="115"/>
  <c r="D165" i="115"/>
  <c r="C58" i="115"/>
  <c r="F129" i="115"/>
  <c r="G129" i="115" s="1"/>
  <c r="C59" i="115"/>
  <c r="F59" i="115" s="1"/>
  <c r="F165" i="115"/>
  <c r="G165" i="115" s="1"/>
  <c r="C23" i="115"/>
  <c r="E23" i="115" s="1"/>
  <c r="C35" i="115"/>
  <c r="C78" i="115"/>
  <c r="F78" i="115" s="1"/>
  <c r="C90" i="115"/>
  <c r="C18" i="115"/>
  <c r="E18" i="115" s="1"/>
  <c r="C26" i="115"/>
  <c r="C7" i="115"/>
  <c r="E7" i="115" s="1"/>
  <c r="C29" i="115"/>
  <c r="D29" i="115" s="1"/>
  <c r="C102" i="115"/>
  <c r="C83" i="115"/>
  <c r="D83" i="115" s="1"/>
  <c r="D173" i="115"/>
  <c r="C9" i="115"/>
  <c r="D129" i="115"/>
  <c r="C43" i="115"/>
  <c r="E123" i="115"/>
  <c r="F123" i="115"/>
  <c r="C47" i="115"/>
  <c r="E47" i="115" s="1"/>
  <c r="C71" i="115"/>
  <c r="F71" i="115" s="1"/>
  <c r="C50" i="115"/>
  <c r="C63" i="115"/>
  <c r="F63" i="115" s="1"/>
  <c r="E119" i="115"/>
  <c r="G119" i="115" s="1"/>
  <c r="C55" i="115"/>
  <c r="D55" i="115" s="1"/>
  <c r="C70" i="115"/>
  <c r="C79" i="115"/>
  <c r="C99" i="115"/>
  <c r="C98" i="115"/>
  <c r="F173" i="115"/>
  <c r="G173" i="115" s="1"/>
  <c r="C30" i="115"/>
  <c r="C31" i="115"/>
  <c r="C11" i="115"/>
  <c r="E178" i="115"/>
  <c r="F178" i="115"/>
  <c r="D178" i="115"/>
  <c r="F158" i="115"/>
  <c r="D158" i="115"/>
  <c r="E158" i="115"/>
  <c r="E150" i="115"/>
  <c r="F150" i="115"/>
  <c r="D150" i="115"/>
  <c r="C66" i="115"/>
  <c r="C95" i="115"/>
  <c r="C22" i="115"/>
  <c r="E191" i="115"/>
  <c r="F191" i="115"/>
  <c r="D191" i="115"/>
  <c r="E135" i="115"/>
  <c r="F135" i="115"/>
  <c r="D135" i="115"/>
  <c r="C51" i="115"/>
  <c r="F51" i="115" s="1"/>
  <c r="C14" i="115"/>
  <c r="C74" i="115"/>
  <c r="C38" i="115"/>
  <c r="D38" i="115" s="1"/>
  <c r="C42" i="115"/>
  <c r="C86" i="115"/>
  <c r="D154" i="115"/>
  <c r="F154" i="115"/>
  <c r="E154" i="115"/>
  <c r="E175" i="115"/>
  <c r="F175" i="115"/>
  <c r="D175" i="115"/>
  <c r="E147" i="115"/>
  <c r="F147" i="115"/>
  <c r="D147" i="115"/>
  <c r="E183" i="115"/>
  <c r="F183" i="115"/>
  <c r="D183" i="115"/>
  <c r="C94" i="115"/>
  <c r="F94" i="115" s="1"/>
  <c r="C15" i="115"/>
  <c r="F15" i="115" s="1"/>
  <c r="C75" i="115"/>
  <c r="C39" i="115"/>
  <c r="D138" i="115"/>
  <c r="F138" i="115"/>
  <c r="E138" i="115"/>
  <c r="C82" i="115"/>
  <c r="C21" i="115"/>
  <c r="C46" i="115"/>
  <c r="F46" i="115" s="1"/>
  <c r="C54" i="115"/>
  <c r="C103" i="115"/>
  <c r="E187" i="115"/>
  <c r="F187" i="115"/>
  <c r="D187" i="115"/>
  <c r="E143" i="115"/>
  <c r="F143" i="115"/>
  <c r="D143" i="115"/>
  <c r="E131" i="115"/>
  <c r="F131" i="115"/>
  <c r="D131" i="115"/>
  <c r="D195" i="115"/>
  <c r="F195" i="115"/>
  <c r="E195" i="115"/>
  <c r="E167" i="115"/>
  <c r="F167" i="115"/>
  <c r="D167" i="115"/>
  <c r="C34" i="115"/>
  <c r="D34" i="115" s="1"/>
  <c r="C62" i="115"/>
  <c r="C87" i="115"/>
  <c r="E87" i="115" s="1"/>
  <c r="C10" i="115"/>
  <c r="C91" i="115"/>
  <c r="F25" i="115"/>
  <c r="F69" i="115"/>
  <c r="E53" i="115"/>
  <c r="F19" i="115"/>
  <c r="F97" i="115"/>
  <c r="E61" i="115"/>
  <c r="E89" i="115"/>
  <c r="E65" i="115"/>
  <c r="D85" i="115"/>
  <c r="D33" i="115"/>
  <c r="E33" i="115"/>
  <c r="F33" i="115"/>
  <c r="E77" i="115"/>
  <c r="D77" i="115"/>
  <c r="F77" i="115"/>
  <c r="E101" i="115"/>
  <c r="D101" i="115"/>
  <c r="F101" i="115"/>
  <c r="E104" i="115"/>
  <c r="F104" i="115"/>
  <c r="D104" i="115"/>
  <c r="F16" i="115"/>
  <c r="E16" i="115"/>
  <c r="D16" i="115"/>
  <c r="E81" i="115"/>
  <c r="F81" i="115"/>
  <c r="D81" i="115"/>
  <c r="D93" i="115"/>
  <c r="E93" i="115"/>
  <c r="F93" i="115"/>
  <c r="D92" i="115"/>
  <c r="F92" i="115"/>
  <c r="E92" i="115"/>
  <c r="F72" i="115"/>
  <c r="E72" i="115"/>
  <c r="D72" i="115"/>
  <c r="F28" i="115"/>
  <c r="E28" i="115"/>
  <c r="D28" i="115"/>
  <c r="E8" i="115"/>
  <c r="D8" i="115"/>
  <c r="F8" i="115"/>
  <c r="F24" i="115"/>
  <c r="E24" i="115"/>
  <c r="D24" i="115"/>
  <c r="D56" i="115"/>
  <c r="E56" i="115"/>
  <c r="F56" i="115"/>
  <c r="E44" i="115"/>
  <c r="D44" i="115"/>
  <c r="F44" i="115"/>
  <c r="F12" i="115"/>
  <c r="E12" i="115"/>
  <c r="D12" i="115"/>
  <c r="D40" i="115"/>
  <c r="F40" i="115"/>
  <c r="E40" i="115"/>
  <c r="F68" i="115"/>
  <c r="E68" i="115"/>
  <c r="D68" i="115"/>
  <c r="E52" i="115"/>
  <c r="F52" i="115"/>
  <c r="D52" i="115"/>
  <c r="E96" i="115"/>
  <c r="D96" i="115"/>
  <c r="F96" i="115"/>
  <c r="E88" i="115"/>
  <c r="D88" i="115"/>
  <c r="F88" i="115"/>
  <c r="D100" i="115"/>
  <c r="F100" i="115"/>
  <c r="E100" i="115"/>
  <c r="F115" i="115"/>
  <c r="D115" i="115"/>
  <c r="E115" i="115"/>
  <c r="F32" i="115"/>
  <c r="E32" i="115"/>
  <c r="D32" i="115"/>
  <c r="D76" i="115"/>
  <c r="F76" i="115"/>
  <c r="E76" i="115"/>
  <c r="E36" i="115"/>
  <c r="F36" i="115"/>
  <c r="D36" i="115"/>
  <c r="E84" i="115"/>
  <c r="F84" i="115"/>
  <c r="D84" i="115"/>
  <c r="F41" i="115"/>
  <c r="E41" i="115"/>
  <c r="D41" i="115"/>
  <c r="F67" i="115"/>
  <c r="D67" i="115"/>
  <c r="E67" i="115"/>
  <c r="F80" i="115"/>
  <c r="D80" i="115"/>
  <c r="E80" i="115"/>
  <c r="D111" i="115"/>
  <c r="F111" i="115"/>
  <c r="E111" i="115"/>
  <c r="D20" i="115"/>
  <c r="F20" i="115"/>
  <c r="E20" i="115"/>
  <c r="E60" i="115"/>
  <c r="F60" i="115"/>
  <c r="D60" i="115"/>
  <c r="F64" i="115"/>
  <c r="D64" i="115"/>
  <c r="E64" i="115"/>
  <c r="D48" i="115"/>
  <c r="F48" i="115"/>
  <c r="E48" i="115"/>
  <c r="F155" i="115" l="1"/>
  <c r="G155" i="115" s="1"/>
  <c r="E114" i="115"/>
  <c r="G114" i="115" s="1"/>
  <c r="D155" i="115"/>
  <c r="F177" i="115"/>
  <c r="G177" i="115" s="1"/>
  <c r="F157" i="115"/>
  <c r="F118" i="115"/>
  <c r="E157" i="115"/>
  <c r="F110" i="115"/>
  <c r="G110" i="115" s="1"/>
  <c r="E118" i="115"/>
  <c r="D177" i="115"/>
  <c r="E139" i="115"/>
  <c r="G139" i="115" s="1"/>
  <c r="D169" i="115"/>
  <c r="D139" i="115"/>
  <c r="D110" i="115"/>
  <c r="F185" i="115"/>
  <c r="G185" i="115" s="1"/>
  <c r="D185" i="115"/>
  <c r="E166" i="115"/>
  <c r="G166" i="115" s="1"/>
  <c r="D130" i="115"/>
  <c r="E193" i="115"/>
  <c r="G193" i="115" s="1"/>
  <c r="D193" i="115"/>
  <c r="F163" i="115"/>
  <c r="D179" i="115"/>
  <c r="E171" i="115"/>
  <c r="E186" i="115"/>
  <c r="G186" i="115" s="1"/>
  <c r="E122" i="115"/>
  <c r="G122" i="115" s="1"/>
  <c r="D151" i="115"/>
  <c r="D122" i="115"/>
  <c r="D159" i="115"/>
  <c r="D114" i="115"/>
  <c r="E107" i="115"/>
  <c r="F106" i="115"/>
  <c r="G106" i="115" s="1"/>
  <c r="F169" i="115"/>
  <c r="G169" i="115" s="1"/>
  <c r="E163" i="115"/>
  <c r="G163" i="115" s="1"/>
  <c r="D106" i="115"/>
  <c r="F179" i="115"/>
  <c r="G179" i="115" s="1"/>
  <c r="D166" i="115"/>
  <c r="D186" i="115"/>
  <c r="F107" i="115"/>
  <c r="F171" i="115"/>
  <c r="F159" i="115"/>
  <c r="G159" i="115" s="1"/>
  <c r="D127" i="115"/>
  <c r="F130" i="115"/>
  <c r="G130" i="115" s="1"/>
  <c r="F149" i="115"/>
  <c r="G149" i="115" s="1"/>
  <c r="D149" i="115"/>
  <c r="F127" i="115"/>
  <c r="G127" i="115" s="1"/>
  <c r="F151" i="115"/>
  <c r="G151" i="115" s="1"/>
  <c r="D142" i="115"/>
  <c r="C109" i="115"/>
  <c r="E108" i="115"/>
  <c r="F108" i="115"/>
  <c r="D108" i="115"/>
  <c r="F196" i="115"/>
  <c r="D196" i="115"/>
  <c r="E196" i="115"/>
  <c r="C162" i="115"/>
  <c r="E164" i="115"/>
  <c r="F164" i="115"/>
  <c r="D164" i="115"/>
  <c r="C153" i="115"/>
  <c r="E152" i="115"/>
  <c r="D152" i="115"/>
  <c r="F152" i="115"/>
  <c r="F197" i="115"/>
  <c r="E197" i="115"/>
  <c r="D197" i="115"/>
  <c r="E142" i="115"/>
  <c r="G142" i="115" s="1"/>
  <c r="C182" i="115"/>
  <c r="D184" i="115"/>
  <c r="E184" i="115"/>
  <c r="F184" i="115"/>
  <c r="D137" i="115"/>
  <c r="F137" i="115"/>
  <c r="G137" i="115" s="1"/>
  <c r="E156" i="115"/>
  <c r="F156" i="115"/>
  <c r="D156" i="115"/>
  <c r="D194" i="115"/>
  <c r="F194" i="115"/>
  <c r="E194" i="115"/>
  <c r="C141" i="115"/>
  <c r="E140" i="115"/>
  <c r="F140" i="115"/>
  <c r="D140" i="115"/>
  <c r="C189" i="115"/>
  <c r="F188" i="115"/>
  <c r="D188" i="115"/>
  <c r="E188" i="115"/>
  <c r="C121" i="115"/>
  <c r="E120" i="115"/>
  <c r="D120" i="115"/>
  <c r="F120" i="115"/>
  <c r="C145" i="115"/>
  <c r="F144" i="115"/>
  <c r="D144" i="115"/>
  <c r="E144" i="115"/>
  <c r="F198" i="115"/>
  <c r="E198" i="115"/>
  <c r="D198" i="115"/>
  <c r="D201" i="115"/>
  <c r="E201" i="115"/>
  <c r="F201" i="115"/>
  <c r="C146" i="115"/>
  <c r="F148" i="115"/>
  <c r="D148" i="115"/>
  <c r="E148" i="115"/>
  <c r="E202" i="115"/>
  <c r="F202" i="115"/>
  <c r="D202" i="115"/>
  <c r="E205" i="115"/>
  <c r="F205" i="115"/>
  <c r="D205" i="115"/>
  <c r="C181" i="115"/>
  <c r="F180" i="115"/>
  <c r="D180" i="115"/>
  <c r="E180" i="115"/>
  <c r="C125" i="115"/>
  <c r="D124" i="115"/>
  <c r="E124" i="115"/>
  <c r="F124" i="115"/>
  <c r="D203" i="115"/>
  <c r="E203" i="115"/>
  <c r="F203" i="115"/>
  <c r="C190" i="115"/>
  <c r="D192" i="115"/>
  <c r="E192" i="115"/>
  <c r="F192" i="115"/>
  <c r="F199" i="115"/>
  <c r="E199" i="115"/>
  <c r="D199" i="115"/>
  <c r="C161" i="115"/>
  <c r="F160" i="115"/>
  <c r="D160" i="115"/>
  <c r="E160" i="115"/>
  <c r="C170" i="115"/>
  <c r="D172" i="115"/>
  <c r="E172" i="115"/>
  <c r="F172" i="115"/>
  <c r="C133" i="115"/>
  <c r="F132" i="115"/>
  <c r="D132" i="115"/>
  <c r="E132" i="115"/>
  <c r="C117" i="115"/>
  <c r="E116" i="115"/>
  <c r="F116" i="115"/>
  <c r="D116" i="115"/>
  <c r="C126" i="115"/>
  <c r="D128" i="115"/>
  <c r="E128" i="115"/>
  <c r="F128" i="115"/>
  <c r="C113" i="115"/>
  <c r="F112" i="115"/>
  <c r="D112" i="115"/>
  <c r="E112" i="115"/>
  <c r="E204" i="115"/>
  <c r="F204" i="115"/>
  <c r="D204" i="115"/>
  <c r="F168" i="115"/>
  <c r="D168" i="115"/>
  <c r="E168" i="115"/>
  <c r="C134" i="115"/>
  <c r="D136" i="115"/>
  <c r="E136" i="115"/>
  <c r="F136" i="115"/>
  <c r="E200" i="115"/>
  <c r="F200" i="115"/>
  <c r="D200" i="115"/>
  <c r="C174" i="115"/>
  <c r="F176" i="115"/>
  <c r="D176" i="115"/>
  <c r="E176" i="115"/>
  <c r="D7" i="115"/>
  <c r="E29" i="115"/>
  <c r="E71" i="115"/>
  <c r="G71" i="115" s="1"/>
  <c r="F29" i="115"/>
  <c r="D63" i="115"/>
  <c r="E63" i="115"/>
  <c r="G63" i="115" s="1"/>
  <c r="F18" i="115"/>
  <c r="G18" i="115" s="1"/>
  <c r="F23" i="115"/>
  <c r="G23" i="115" s="1"/>
  <c r="E46" i="115"/>
  <c r="G46" i="115" s="1"/>
  <c r="E94" i="115"/>
  <c r="G94" i="115" s="1"/>
  <c r="D18" i="115"/>
  <c r="D46" i="115"/>
  <c r="D23" i="115"/>
  <c r="D59" i="115"/>
  <c r="E59" i="115"/>
  <c r="G59" i="115" s="1"/>
  <c r="D71" i="115"/>
  <c r="D87" i="115"/>
  <c r="F34" i="115"/>
  <c r="F87" i="115"/>
  <c r="G87" i="115" s="1"/>
  <c r="E34" i="115"/>
  <c r="G195" i="115"/>
  <c r="F7" i="115"/>
  <c r="G7" i="115" s="1"/>
  <c r="F83" i="115"/>
  <c r="E83" i="115"/>
  <c r="G123" i="115"/>
  <c r="E55" i="115"/>
  <c r="E51" i="115"/>
  <c r="G51" i="115" s="1"/>
  <c r="D47" i="115"/>
  <c r="G183" i="115"/>
  <c r="F47" i="115"/>
  <c r="G47" i="115" s="1"/>
  <c r="F55" i="115"/>
  <c r="D51" i="115"/>
  <c r="D15" i="115"/>
  <c r="G167" i="115"/>
  <c r="G187" i="115"/>
  <c r="G191" i="115"/>
  <c r="D94" i="115"/>
  <c r="E15" i="115"/>
  <c r="G15" i="115" s="1"/>
  <c r="G143" i="115"/>
  <c r="G175" i="115"/>
  <c r="G150" i="115"/>
  <c r="G158" i="115"/>
  <c r="G131" i="115"/>
  <c r="G138" i="115"/>
  <c r="G147" i="115"/>
  <c r="G154" i="115"/>
  <c r="G135" i="115"/>
  <c r="G178" i="115"/>
  <c r="E69" i="115"/>
  <c r="G69" i="115" s="1"/>
  <c r="E85" i="115"/>
  <c r="D65" i="115"/>
  <c r="D25" i="115"/>
  <c r="E25" i="115"/>
  <c r="G25" i="115" s="1"/>
  <c r="E38" i="115"/>
  <c r="E97" i="115"/>
  <c r="G97" i="115" s="1"/>
  <c r="E19" i="115"/>
  <c r="G19" i="115" s="1"/>
  <c r="D53" i="115"/>
  <c r="F89" i="115"/>
  <c r="G89" i="115" s="1"/>
  <c r="D19" i="115"/>
  <c r="F53" i="115"/>
  <c r="G53" i="115" s="1"/>
  <c r="G60" i="115"/>
  <c r="G84" i="115"/>
  <c r="F65" i="115"/>
  <c r="G65" i="115" s="1"/>
  <c r="F85" i="115"/>
  <c r="D69" i="115"/>
  <c r="F61" i="115"/>
  <c r="G61" i="115" s="1"/>
  <c r="G64" i="115"/>
  <c r="D61" i="115"/>
  <c r="G111" i="115"/>
  <c r="D78" i="115"/>
  <c r="F38" i="115"/>
  <c r="E78" i="115"/>
  <c r="G78" i="115" s="1"/>
  <c r="G115" i="115"/>
  <c r="G96" i="115"/>
  <c r="D97" i="115"/>
  <c r="G52" i="115"/>
  <c r="G104" i="115"/>
  <c r="G76" i="115"/>
  <c r="G100" i="115"/>
  <c r="G40" i="115"/>
  <c r="G12" i="115"/>
  <c r="G93" i="115"/>
  <c r="G77" i="115"/>
  <c r="G33" i="115"/>
  <c r="D89" i="115"/>
  <c r="E35" i="115"/>
  <c r="D35" i="115"/>
  <c r="F35" i="115"/>
  <c r="F43" i="115"/>
  <c r="D43" i="115"/>
  <c r="E43" i="115"/>
  <c r="D49" i="115"/>
  <c r="E49" i="115"/>
  <c r="F49" i="115"/>
  <c r="F21" i="115"/>
  <c r="E21" i="115"/>
  <c r="D21" i="115"/>
  <c r="D6" i="115"/>
  <c r="E6" i="115"/>
  <c r="F6" i="115"/>
  <c r="F79" i="115"/>
  <c r="D79" i="115"/>
  <c r="E79" i="115"/>
  <c r="D75" i="115"/>
  <c r="E75" i="115"/>
  <c r="F75" i="115"/>
  <c r="F90" i="115"/>
  <c r="D90" i="115"/>
  <c r="E90" i="115"/>
  <c r="D95" i="115"/>
  <c r="F95" i="115"/>
  <c r="E95" i="115"/>
  <c r="F11" i="115"/>
  <c r="D11" i="115"/>
  <c r="E11" i="115"/>
  <c r="F45" i="115"/>
  <c r="D45" i="115"/>
  <c r="E45" i="115"/>
  <c r="E91" i="115"/>
  <c r="D91" i="115"/>
  <c r="F91" i="115"/>
  <c r="G101" i="115"/>
  <c r="G48" i="115"/>
  <c r="F58" i="115"/>
  <c r="E58" i="115"/>
  <c r="D58" i="115"/>
  <c r="G20" i="115"/>
  <c r="E27" i="115"/>
  <c r="D27" i="115"/>
  <c r="F27" i="115"/>
  <c r="F70" i="115"/>
  <c r="D70" i="115"/>
  <c r="E70" i="115"/>
  <c r="G80" i="115"/>
  <c r="G67" i="115"/>
  <c r="E30" i="115"/>
  <c r="F30" i="115"/>
  <c r="D30" i="115"/>
  <c r="F82" i="115"/>
  <c r="D82" i="115"/>
  <c r="E82" i="115"/>
  <c r="G36" i="115"/>
  <c r="E74" i="115"/>
  <c r="D74" i="115"/>
  <c r="F74" i="115"/>
  <c r="F31" i="115"/>
  <c r="D31" i="115"/>
  <c r="E31" i="115"/>
  <c r="D13" i="115"/>
  <c r="F13" i="115"/>
  <c r="E13" i="115"/>
  <c r="E98" i="115"/>
  <c r="F98" i="115"/>
  <c r="D98" i="115"/>
  <c r="D9" i="115"/>
  <c r="E9" i="115"/>
  <c r="F9" i="115"/>
  <c r="G88" i="115"/>
  <c r="D17" i="115"/>
  <c r="F17" i="115"/>
  <c r="E17" i="115"/>
  <c r="F50" i="115"/>
  <c r="D50" i="115"/>
  <c r="E50" i="115"/>
  <c r="F66" i="115"/>
  <c r="E66" i="115"/>
  <c r="D66" i="115"/>
  <c r="E39" i="115"/>
  <c r="F39" i="115"/>
  <c r="D39" i="115"/>
  <c r="D103" i="115"/>
  <c r="F103" i="115"/>
  <c r="E103" i="115"/>
  <c r="G56" i="115"/>
  <c r="D22" i="115"/>
  <c r="F22" i="115"/>
  <c r="E22" i="115"/>
  <c r="G28" i="115"/>
  <c r="E73" i="115"/>
  <c r="D73" i="115"/>
  <c r="F73" i="115"/>
  <c r="G92" i="115"/>
  <c r="G81" i="115"/>
  <c r="G16" i="115"/>
  <c r="F102" i="115"/>
  <c r="E102" i="115"/>
  <c r="D102" i="115"/>
  <c r="D99" i="115"/>
  <c r="F99" i="115"/>
  <c r="E99" i="115"/>
  <c r="F62" i="115"/>
  <c r="E62" i="115"/>
  <c r="D62" i="115"/>
  <c r="E14" i="115"/>
  <c r="F14" i="115"/>
  <c r="D14" i="115"/>
  <c r="D37" i="115"/>
  <c r="E37" i="115"/>
  <c r="F37" i="115"/>
  <c r="E42" i="115"/>
  <c r="D42" i="115"/>
  <c r="F42" i="115"/>
  <c r="E105" i="115"/>
  <c r="D105" i="115"/>
  <c r="F105" i="115"/>
  <c r="F54" i="115"/>
  <c r="E54" i="115"/>
  <c r="D54" i="115"/>
  <c r="E26" i="115"/>
  <c r="D26" i="115"/>
  <c r="F26" i="115"/>
  <c r="F86" i="115"/>
  <c r="D86" i="115"/>
  <c r="E86" i="115"/>
  <c r="D10" i="115"/>
  <c r="E10" i="115"/>
  <c r="F10" i="115"/>
  <c r="F57" i="115"/>
  <c r="D57" i="115"/>
  <c r="E57" i="115"/>
  <c r="G41" i="115"/>
  <c r="G32" i="115"/>
  <c r="G68" i="115"/>
  <c r="G44" i="115"/>
  <c r="G24" i="115"/>
  <c r="G8" i="115"/>
  <c r="G72" i="115"/>
  <c r="G118" i="115" l="1"/>
  <c r="G157" i="115"/>
  <c r="G171" i="115"/>
  <c r="G197" i="115"/>
  <c r="G107" i="115"/>
  <c r="G180" i="115"/>
  <c r="G200" i="115"/>
  <c r="G128" i="115"/>
  <c r="G172" i="115"/>
  <c r="G108" i="115"/>
  <c r="F109" i="115"/>
  <c r="E109" i="115"/>
  <c r="D109" i="115"/>
  <c r="G198" i="115"/>
  <c r="G152" i="115"/>
  <c r="G168" i="115"/>
  <c r="G120" i="115"/>
  <c r="G194" i="115"/>
  <c r="G164" i="115"/>
  <c r="F182" i="115"/>
  <c r="D182" i="115"/>
  <c r="E182" i="115"/>
  <c r="F153" i="115"/>
  <c r="E153" i="115"/>
  <c r="D153" i="115"/>
  <c r="G140" i="115"/>
  <c r="F162" i="115"/>
  <c r="D162" i="115"/>
  <c r="E162" i="115"/>
  <c r="G199" i="115"/>
  <c r="G156" i="115"/>
  <c r="G184" i="115"/>
  <c r="G196" i="115"/>
  <c r="D141" i="115"/>
  <c r="E141" i="115"/>
  <c r="F141" i="115"/>
  <c r="D113" i="115"/>
  <c r="E113" i="115"/>
  <c r="F113" i="115"/>
  <c r="D126" i="115"/>
  <c r="E126" i="115"/>
  <c r="F126" i="115"/>
  <c r="D117" i="115"/>
  <c r="E117" i="115"/>
  <c r="F117" i="115"/>
  <c r="F133" i="115"/>
  <c r="D133" i="115"/>
  <c r="E133" i="115"/>
  <c r="E170" i="115"/>
  <c r="D170" i="115"/>
  <c r="F170" i="115"/>
  <c r="F161" i="115"/>
  <c r="D161" i="115"/>
  <c r="E161" i="115"/>
  <c r="E145" i="115"/>
  <c r="F145" i="115"/>
  <c r="D145" i="115"/>
  <c r="D121" i="115"/>
  <c r="E121" i="115"/>
  <c r="F121" i="115"/>
  <c r="F189" i="115"/>
  <c r="D189" i="115"/>
  <c r="E189" i="115"/>
  <c r="G176" i="115"/>
  <c r="G136" i="115"/>
  <c r="G204" i="115"/>
  <c r="G192" i="115"/>
  <c r="G203" i="115"/>
  <c r="G205" i="115"/>
  <c r="G148" i="115"/>
  <c r="G201" i="115"/>
  <c r="D174" i="115"/>
  <c r="F174" i="115"/>
  <c r="E174" i="115"/>
  <c r="F146" i="115"/>
  <c r="E146" i="115"/>
  <c r="D146" i="115"/>
  <c r="G116" i="115"/>
  <c r="G124" i="115"/>
  <c r="G202" i="115"/>
  <c r="F134" i="115"/>
  <c r="E134" i="115"/>
  <c r="D134" i="115"/>
  <c r="F190" i="115"/>
  <c r="E190" i="115"/>
  <c r="D190" i="115"/>
  <c r="F125" i="115"/>
  <c r="D125" i="115"/>
  <c r="E125" i="115"/>
  <c r="D181" i="115"/>
  <c r="E181" i="115"/>
  <c r="F181" i="115"/>
  <c r="G112" i="115"/>
  <c r="G132" i="115"/>
  <c r="G160" i="115"/>
  <c r="G144" i="115"/>
  <c r="G188" i="115"/>
  <c r="G34" i="115"/>
  <c r="G29" i="115"/>
  <c r="G83" i="115"/>
  <c r="G55" i="115"/>
  <c r="G85" i="115"/>
  <c r="G38" i="115"/>
  <c r="G90" i="115"/>
  <c r="G26" i="115"/>
  <c r="G31" i="115"/>
  <c r="G82" i="115"/>
  <c r="G70" i="115"/>
  <c r="G11" i="115"/>
  <c r="G86" i="115"/>
  <c r="G74" i="115"/>
  <c r="G27" i="115"/>
  <c r="G45" i="115"/>
  <c r="G54" i="115"/>
  <c r="G22" i="115"/>
  <c r="G9" i="115"/>
  <c r="G98" i="115"/>
  <c r="G58" i="115"/>
  <c r="G91" i="115"/>
  <c r="G6" i="115"/>
  <c r="G43" i="115"/>
  <c r="G35" i="115"/>
  <c r="G17" i="115"/>
  <c r="G75" i="115"/>
  <c r="G49" i="115"/>
  <c r="G105" i="115"/>
  <c r="G73" i="115"/>
  <c r="G57" i="115"/>
  <c r="G10" i="115"/>
  <c r="G42" i="115"/>
  <c r="G62" i="115"/>
  <c r="G102" i="115"/>
  <c r="G39" i="115"/>
  <c r="G50" i="115"/>
  <c r="G79" i="115"/>
  <c r="G21" i="115"/>
  <c r="G37" i="115"/>
  <c r="G14" i="115"/>
  <c r="G99" i="115"/>
  <c r="G103" i="115"/>
  <c r="G66" i="115"/>
  <c r="G13" i="115"/>
  <c r="G30" i="115"/>
  <c r="G95" i="115"/>
  <c r="G190" i="115" l="1"/>
  <c r="G153" i="115"/>
  <c r="G109" i="115"/>
  <c r="G162" i="115"/>
  <c r="G145" i="115"/>
  <c r="G113" i="115"/>
  <c r="G141" i="115"/>
  <c r="G161" i="115"/>
  <c r="G146" i="115"/>
  <c r="G125" i="115"/>
  <c r="G182" i="115"/>
  <c r="G181" i="115"/>
  <c r="G121" i="115"/>
  <c r="G117" i="115"/>
  <c r="G174" i="115"/>
  <c r="G134" i="115"/>
  <c r="G189" i="115"/>
  <c r="G170" i="115"/>
  <c r="G133" i="115"/>
  <c r="G126" i="115"/>
</calcChain>
</file>

<file path=xl/sharedStrings.xml><?xml version="1.0" encoding="utf-8"?>
<sst xmlns="http://schemas.openxmlformats.org/spreadsheetml/2006/main" count="5888" uniqueCount="105">
  <si>
    <t>Sıra No</t>
  </si>
  <si>
    <t>Göğüs No</t>
  </si>
  <si>
    <t>Doğum Tarihi</t>
  </si>
  <si>
    <t>Adı Soyadı</t>
  </si>
  <si>
    <t>Derecesi</t>
  </si>
  <si>
    <t>Takım Sırası</t>
  </si>
  <si>
    <t>Takım Puanı</t>
  </si>
  <si>
    <t>Derece</t>
  </si>
  <si>
    <t>Takım
Ferdi</t>
  </si>
  <si>
    <t>Geliş Sırası</t>
  </si>
  <si>
    <t>Yarışma Adı  :</t>
  </si>
  <si>
    <t>Mesafe  :</t>
  </si>
  <si>
    <t>Kategori  :</t>
  </si>
  <si>
    <t>Yarışma Yeri  :</t>
  </si>
  <si>
    <t>Yarışma Tarihi  :</t>
  </si>
  <si>
    <t>Geliş Puanı</t>
  </si>
  <si>
    <t>KROS KAYIT PROGRAMINI KULLANMA BİLGİLERİ</t>
  </si>
  <si>
    <t>Puan
Sırası</t>
  </si>
  <si>
    <r>
      <t xml:space="preserve">4.  </t>
    </r>
    <r>
      <rPr>
        <b/>
        <sz val="10"/>
        <rFont val="Arial Tur"/>
        <charset val="162"/>
      </rPr>
      <t>TAKIM KAYIT :</t>
    </r>
    <r>
      <rPr>
        <sz val="10"/>
        <rFont val="Arial Tur"/>
        <charset val="162"/>
      </rPr>
      <t xml:space="preserve"> Bu bölüme Start Listeleri yazıldıktan sonra sadece takım isimlerinin yazıldığı bölümden ( ferdi no'lar alınmayacak) Göğüs No'ları kopyalanarak TAKIM KAYIT'taki SARI ile işaretli olan Göğüs No Bölümüne kopyalanacaktır. Bu işlem Teknik Toplantı sonucunda start listeleri yazıldıktan hemen sonra yapılacaktır. Bu bölümden print alınmayacaktır.</t>
    </r>
  </si>
  <si>
    <r>
      <rPr>
        <b/>
        <sz val="16"/>
        <rFont val="Arial Tur"/>
        <charset val="162"/>
      </rPr>
      <t xml:space="preserve">!!!! </t>
    </r>
    <r>
      <rPr>
        <u/>
        <sz val="10"/>
        <rFont val="Arial Tur"/>
        <charset val="162"/>
      </rPr>
      <t>Gönderilen Programı Kullanmak</t>
    </r>
    <r>
      <rPr>
        <sz val="10"/>
        <rFont val="Arial Tur"/>
        <charset val="162"/>
      </rPr>
      <t xml:space="preserve"> için eğer daha önce bilgi yazılı ise </t>
    </r>
    <r>
      <rPr>
        <u/>
        <sz val="10"/>
        <rFont val="Arial Tur"/>
        <charset val="162"/>
      </rPr>
      <t>START LİSTESİ</t>
    </r>
    <r>
      <rPr>
        <sz val="10"/>
        <rFont val="Arial Tur"/>
        <charset val="162"/>
      </rPr>
      <t xml:space="preserve">nin tamamını, </t>
    </r>
    <r>
      <rPr>
        <u/>
        <sz val="10"/>
        <rFont val="Arial Tur"/>
        <charset val="162"/>
      </rPr>
      <t>FERDİ SONUÇ</t>
    </r>
    <r>
      <rPr>
        <sz val="10"/>
        <rFont val="Arial Tur"/>
        <charset val="162"/>
      </rPr>
      <t xml:space="preserve"> Bölümünde sadece Göğüs No ve DERECE Bölümünde yazılanları, 
</t>
    </r>
    <r>
      <rPr>
        <u/>
        <sz val="10"/>
        <rFont val="Arial Tur"/>
        <charset val="162"/>
      </rPr>
      <t>TAKIM KAYIT</t>
    </r>
    <r>
      <rPr>
        <sz val="10"/>
        <rFont val="Arial Tur"/>
        <charset val="162"/>
      </rPr>
      <t xml:space="preserve"> Bölümünde kopyalanan göğüs no'ları silerek kullanıma hazır edebilirsiniz. 
 </t>
    </r>
  </si>
  <si>
    <r>
      <t xml:space="preserve">5.  </t>
    </r>
    <r>
      <rPr>
        <b/>
        <sz val="10"/>
        <rFont val="Arial Tur"/>
        <charset val="162"/>
      </rPr>
      <t xml:space="preserve">TAKIM SONUÇ </t>
    </r>
    <r>
      <rPr>
        <sz val="10"/>
        <rFont val="Arial Tur"/>
        <charset val="162"/>
      </rPr>
      <t xml:space="preserve">: Bu bölüme hiçbir şey yazılmayacak, yarışma sonunda otomatik olarak TAKIM SONUCU çıkacak olup, yarış sonunda bu bölümden print alanı belirlenerek çıktı alınacaktır. </t>
    </r>
  </si>
  <si>
    <r>
      <t xml:space="preserve">3.  </t>
    </r>
    <r>
      <rPr>
        <b/>
        <sz val="10"/>
        <rFont val="Arial Tur"/>
        <charset val="162"/>
      </rPr>
      <t>FERDİ SONUÇ :</t>
    </r>
    <r>
      <rPr>
        <sz val="10"/>
        <rFont val="Arial Tur"/>
        <charset val="162"/>
      </rPr>
      <t xml:space="preserve"> Bu bölüme VARIŞ'tan gelen göğüs numaraları ve Dereceler yazılacak print alanı belirlenerek çıktı alınacaktır. Sporcu TERK = DNF, KATILMADI = DNS, DİSKALİFİYE = DQ olduğu takdirde DERECE Kısmına yazılacak, bu durumda olan sporcuların göğüs no'ları listenin en sonuna yazılacak, başka da hiçbir şey yazılmayacaktır.</t>
    </r>
  </si>
  <si>
    <t>6.  Takım Sonuç'da otomatik olarak Takımların sıralaması geldiğinde, eğer iki takım eşit puan almış ise takıma puan veren son sporcunun gelişine göre eşitlik bozulacağından sıralama yanlışlığı gördüğünüzde, TAKIM KAYIT bölümünde eşit puan alan takımların TAKIM SIRALARINA (formüllü alanın üzerine) takımın gelmesi gerektiği sıra yazılarak o iki takımın sıra numaraları değiştirilecektir. 
Bu uygulama sadece eşit puan alan takımlar için yapılacaktır. (Bu bölüm TAKIM KAYIT'ta SARI Alan ile işaretlenmiş ve koruma konulmamıştır.)</t>
  </si>
  <si>
    <t>İli-Kulüp/Okul Adı</t>
  </si>
  <si>
    <t>İli - Kulüp/Okul Adı</t>
  </si>
  <si>
    <t>FORMÜL</t>
  </si>
  <si>
    <t>1. kademe</t>
  </si>
  <si>
    <t>2. kademe</t>
  </si>
  <si>
    <t>3. kademe</t>
  </si>
  <si>
    <t>Toplam Puanı</t>
  </si>
  <si>
    <t>Türkiye Atletizm Federasyonu</t>
  </si>
  <si>
    <t>Katılan Takım Sayısı</t>
  </si>
  <si>
    <t>Katıla Sporcu Sayısı</t>
  </si>
  <si>
    <r>
      <t xml:space="preserve">FERDİ SONUÇ, TAKIM SONUÇ ve TAKIM KAYIT Bölümlerine Formül bölümleri bozulmaması için koruma konulmuştur. 
Bu kros programı sıralamada FERDİ koşanların puanlamaya dahil edilmeyecek şekilde hazırlanmıştır. </t>
    </r>
    <r>
      <rPr>
        <b/>
        <u/>
        <sz val="10"/>
        <rFont val="Arial Tur"/>
        <charset val="162"/>
      </rPr>
      <t>Ferdi Sporcular Puanlamaya dahil değildir.</t>
    </r>
    <r>
      <rPr>
        <sz val="10"/>
        <rFont val="Arial Tur"/>
        <charset val="162"/>
      </rPr>
      <t xml:space="preserve">
Tüm bilgi işlem hakemlerimize başarılar dilerim.</t>
    </r>
  </si>
  <si>
    <r>
      <t xml:space="preserve">7. Bu çizelge her kademede kullanılacaktır. </t>
    </r>
    <r>
      <rPr>
        <b/>
        <sz val="10"/>
        <rFont val="Arial Tur"/>
        <charset val="162"/>
      </rPr>
      <t>1. kademe</t>
    </r>
    <r>
      <rPr>
        <sz val="10"/>
        <rFont val="Arial Tur"/>
        <charset val="162"/>
      </rPr>
      <t xml:space="preserve"> bitiminde </t>
    </r>
    <r>
      <rPr>
        <b/>
        <sz val="10"/>
        <rFont val="Arial Tur"/>
        <charset val="162"/>
      </rPr>
      <t>TAKIM KAYIT</t>
    </r>
    <r>
      <rPr>
        <sz val="10"/>
        <rFont val="Arial Tur"/>
        <charset val="162"/>
      </rPr>
      <t xml:space="preserve"> ın içindeki takım puanları 1. kademe  puanı olarak manuel her takımın yanına yazılacaktır. Sonraki </t>
    </r>
    <r>
      <rPr>
        <b/>
        <sz val="10"/>
        <rFont val="Arial Tur"/>
        <charset val="162"/>
      </rPr>
      <t>2. kademede start liste</t>
    </r>
    <r>
      <rPr>
        <sz val="10"/>
        <rFont val="Arial Tur"/>
        <charset val="162"/>
      </rPr>
      <t>lerinde takım yerleri değiştirilmeden sadece</t>
    </r>
    <r>
      <rPr>
        <b/>
        <sz val="10"/>
        <rFont val="Arial Tur"/>
        <charset val="162"/>
      </rPr>
      <t xml:space="preserve"> ferdi sonuç</t>
    </r>
    <r>
      <rPr>
        <sz val="10"/>
        <rFont val="Arial Tur"/>
        <charset val="162"/>
      </rPr>
      <t>ta bulunan göğüs numaraları ve dereceleri silinecektir.</t>
    </r>
    <r>
      <rPr>
        <b/>
        <sz val="10"/>
        <rFont val="Arial Tur"/>
        <charset val="162"/>
      </rPr>
      <t xml:space="preserve"> 2. Kademe</t>
    </r>
    <r>
      <rPr>
        <sz val="10"/>
        <rFont val="Arial Tur"/>
        <charset val="162"/>
      </rPr>
      <t xml:space="preserve"> sonunda yine takımların aldıkları puanlar manuel olarak</t>
    </r>
    <r>
      <rPr>
        <b/>
        <sz val="10"/>
        <rFont val="Arial Tur"/>
        <charset val="162"/>
      </rPr>
      <t xml:space="preserve"> 2.kademe</t>
    </r>
    <r>
      <rPr>
        <sz val="10"/>
        <rFont val="Arial Tur"/>
        <charset val="162"/>
      </rPr>
      <t xml:space="preserve"> puanı olarak yazılacaktır.</t>
    </r>
    <r>
      <rPr>
        <b/>
        <sz val="10"/>
        <rFont val="Arial Tur"/>
        <charset val="162"/>
      </rPr>
      <t xml:space="preserve"> 3. kademede</t>
    </r>
    <r>
      <rPr>
        <sz val="10"/>
        <rFont val="Arial Tur"/>
        <charset val="162"/>
      </rPr>
      <t xml:space="preserve"> aynı şekil </t>
    </r>
    <r>
      <rPr>
        <b/>
        <sz val="10"/>
        <rFont val="Arial Tur"/>
        <charset val="162"/>
      </rPr>
      <t>start liste</t>
    </r>
    <r>
      <rPr>
        <sz val="10"/>
        <rFont val="Arial Tur"/>
        <charset val="162"/>
      </rPr>
      <t>sinde takımlar yer değişmeden ferdi sonuçtan sadece göğüs numaraları ve dereceler silinecek ve yarışma sonunda 3. kademe puanları manuel el ile girilecek ve hiçbir işlem yapmadan</t>
    </r>
    <r>
      <rPr>
        <b/>
        <sz val="10"/>
        <rFont val="Arial Tur"/>
        <charset val="162"/>
      </rPr>
      <t xml:space="preserve"> FİNAL</t>
    </r>
    <r>
      <rPr>
        <sz val="10"/>
        <rFont val="Arial Tur"/>
        <charset val="162"/>
      </rPr>
      <t xml:space="preserve"> içinde hepsi otomatik aldıkları puana göre sıralanacaktır ve Finale gelecek takımlar otomatik sıralanacaktır.</t>
    </r>
  </si>
  <si>
    <t>9. Her kademe sonunda takımların aldıkları puanlar TAKIM KAYIT ın içindeki takım adının karşılığındaki kademe puanına manuel el ile yazılarak her kademede bu çizelge kullanılabilecektir.</t>
  </si>
  <si>
    <t>8. Yarışma sonunda sporcuların derecelerinin tamamı yazılması gerekmektedir. Dereceler yazılırken 5:35.16 el kronometresi ile tutulan değer 5:36 olarak yuvarlanacak ve hücre biçimlendirme olduğu için 536 olarak yazdığında sütuna 5:36 olarak otomatik yazacaktır.</t>
  </si>
  <si>
    <r>
      <t xml:space="preserve">1.  </t>
    </r>
    <r>
      <rPr>
        <b/>
        <sz val="10"/>
        <rFont val="Arial Tur"/>
        <charset val="162"/>
      </rPr>
      <t xml:space="preserve">KAPAK BÖLÜMÜ : </t>
    </r>
    <r>
      <rPr>
        <sz val="10"/>
        <rFont val="Arial Tur"/>
        <charset val="162"/>
      </rPr>
      <t xml:space="preserve"> Yarışma Bilgileri bölümünü doldurduğunuzda tüm hanelere bilgiler otomatik olarak gidecektir. </t>
    </r>
  </si>
  <si>
    <r>
      <t xml:space="preserve">2.  </t>
    </r>
    <r>
      <rPr>
        <b/>
        <sz val="10"/>
        <rFont val="Arial Tur"/>
        <charset val="162"/>
      </rPr>
      <t>START LİSTE :</t>
    </r>
    <r>
      <rPr>
        <sz val="10"/>
        <rFont val="Arial Tur"/>
        <charset val="162"/>
      </rPr>
      <t xml:space="preserve"> Bu bölüme tüm takımların isim listeleri kayıt edilecektir. Her dört satıra bir takım kaydı yapılacaktır. Takım 3 kişi getirmiş ve takım oluşturmuş ise 3 kişi yazılacak, 4.cü satıra tire ( - ) konulacak ve bir sonraki takım kaydı yapılacaktır. Ferdi kayıtlar tüm takım kayıtları yapıldıktan sonra yazılacaktır. En önemli husus her takım için belirlenen 4 satıra bir takım kaydı yapılacaktır. TAKIM/FERDİ bölümüne Takıma = T, FERDİ= F harfi konulacaktır.</t>
    </r>
  </si>
  <si>
    <t>Kayseri</t>
  </si>
  <si>
    <t>T</t>
  </si>
  <si>
    <t>F</t>
  </si>
  <si>
    <t>ATLETİZM GELİŞTİRME GRUP YARIŞMALARI</t>
  </si>
  <si>
    <t>HATAY</t>
  </si>
  <si>
    <t>SİVAS</t>
  </si>
  <si>
    <t>ADANA</t>
  </si>
  <si>
    <t>KAHRAMANMARAŞ</t>
  </si>
  <si>
    <t>KAYSERİ</t>
  </si>
  <si>
    <t>NAİME AKSAK</t>
  </si>
  <si>
    <t>SEVDA ÇELİK</t>
  </si>
  <si>
    <t>HANİFE GÖKÇE</t>
  </si>
  <si>
    <t>AYNUR GÜVEN</t>
  </si>
  <si>
    <t>20 NİSAN 2015 10.00</t>
  </si>
  <si>
    <t>MERSİN</t>
  </si>
  <si>
    <t>YILDIZ  KIZLAR (2001 /2002)</t>
  </si>
  <si>
    <t>SUEDA TEKDEMİR</t>
  </si>
  <si>
    <t>YAREN GÜLENGÜL</t>
  </si>
  <si>
    <t>HÜRÜ SEREN BAŞTAN</t>
  </si>
  <si>
    <t>NAZMİYE ÖLMEZ</t>
  </si>
  <si>
    <t>OSMANİYE</t>
  </si>
  <si>
    <t>ELİF PAK</t>
  </si>
  <si>
    <t>HATİCE GÜL</t>
  </si>
  <si>
    <t>ŞİRİN AKTAŞ</t>
  </si>
  <si>
    <t>MERYEM YILDIZ</t>
  </si>
  <si>
    <t>HATİCE NUR MERT</t>
  </si>
  <si>
    <t>KÜBRA TATAR</t>
  </si>
  <si>
    <t>CANSEL KURTBOĞAN</t>
  </si>
  <si>
    <t>NURSENA DEMİRALAY</t>
  </si>
  <si>
    <t xml:space="preserve">GAZİANTEP </t>
  </si>
  <si>
    <t>ELİF DOĞAN</t>
  </si>
  <si>
    <t>RABİA YILDIZ</t>
  </si>
  <si>
    <t>EDA GENÇOĞLU</t>
  </si>
  <si>
    <t>BÜŞRA DOĞAN</t>
  </si>
  <si>
    <t>AMİNE ÇAM</t>
  </si>
  <si>
    <t>İKRA GÜLTEN</t>
  </si>
  <si>
    <t>ESRA HANÇERLİ</t>
  </si>
  <si>
    <t>TÜLAY DOĞRU</t>
  </si>
  <si>
    <t>GÜLBAHAR KÜÇÜKKKAYA</t>
  </si>
  <si>
    <t>ESRA AKBAN</t>
  </si>
  <si>
    <t>İPEK OTURAN</t>
  </si>
  <si>
    <t>HALE DEMİR</t>
  </si>
  <si>
    <t>AYŞE DOBO</t>
  </si>
  <si>
    <t>SONGÜL NURBIYIK</t>
  </si>
  <si>
    <t>FATMA KOZLU</t>
  </si>
  <si>
    <t>HÜSNA NUR DANIŞMAN</t>
  </si>
  <si>
    <t xml:space="preserve">KİLİS </t>
  </si>
  <si>
    <t>79F1</t>
  </si>
  <si>
    <t>79F2</t>
  </si>
  <si>
    <t>HATİCE GÜLDEMİR</t>
  </si>
  <si>
    <t>DÖNE AKKURT</t>
  </si>
  <si>
    <t>DNF</t>
  </si>
  <si>
    <t>ZEHRA UUSSEINI</t>
  </si>
  <si>
    <t>NEAN ALİZADEH</t>
  </si>
  <si>
    <t>SU EDA TEKDEMİR</t>
  </si>
  <si>
    <t>GÖKÇE ŞIK</t>
  </si>
  <si>
    <t>BETÜL ÇEVİK</t>
  </si>
  <si>
    <t>Hatice GÜLDEMİR</t>
  </si>
  <si>
    <t>KİLİS</t>
  </si>
  <si>
    <t>Döne AKKURT</t>
  </si>
  <si>
    <t xml:space="preserve"> </t>
  </si>
  <si>
    <t>Kayseri Atletizm İl Temsilciliği</t>
  </si>
  <si>
    <t>-</t>
  </si>
  <si>
    <t>DQ</t>
  </si>
  <si>
    <t/>
  </si>
  <si>
    <t>Kayseri-ATLETİZM GELİŞTİRME GRUP YARIŞMALARI</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</si>
</sst>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41F]d\ mmmm\ yyyy;@"/>
    <numFmt numFmtId="165" formatCode="[$-F800]dddd\,\ mmmm\ dd\,\ yyyy"/>
    <numFmt numFmtId="166" formatCode="[$-41F]d\ mmmm\ yyyy\ h:mm;@"/>
    <numFmt numFmtId="167" formatCode="00\:00"/>
    <numFmt numFmtId="168" formatCode="0\:00"/>
  </numFmts>
  <fonts count="63" x14ac:knownFonts="1">
    <font>
      <sz val="10"/>
      <name val="Arial Tur"/>
      <charset val="162"/>
    </font>
    <font>
      <sz val="11"/>
      <color theme="1"/>
      <name val="Calibri"/>
      <family val="2"/>
      <charset val="162"/>
      <scheme val="minor"/>
    </font>
    <font>
      <sz val="11"/>
      <color theme="1"/>
      <name val="Calibri"/>
      <family val="2"/>
      <charset val="162"/>
      <scheme val="minor"/>
    </font>
    <font>
      <sz val="10"/>
      <name val="Arial Tur"/>
      <charset val="162"/>
    </font>
    <font>
      <sz val="8"/>
      <name val="Arial Tur"/>
      <charset val="162"/>
    </font>
    <font>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b/>
      <i/>
      <sz val="18"/>
      <name val="Cambria"/>
      <family val="1"/>
      <charset val="162"/>
    </font>
    <font>
      <b/>
      <sz val="14"/>
      <name val="Cambria"/>
      <family val="1"/>
      <charset val="162"/>
    </font>
    <font>
      <b/>
      <i/>
      <sz val="18"/>
      <color indexed="10"/>
      <name val="Cambria"/>
      <family val="1"/>
      <charset val="162"/>
    </font>
    <font>
      <b/>
      <i/>
      <sz val="9"/>
      <name val="Cambria"/>
      <family val="1"/>
      <charset val="162"/>
    </font>
    <font>
      <b/>
      <i/>
      <sz val="8"/>
      <name val="Cambria"/>
      <family val="1"/>
      <charset val="162"/>
    </font>
    <font>
      <b/>
      <sz val="14"/>
      <name val="Arial Tur"/>
      <charset val="162"/>
    </font>
    <font>
      <b/>
      <sz val="10"/>
      <name val="Arial Tur"/>
      <charset val="162"/>
    </font>
    <font>
      <b/>
      <u/>
      <sz val="10"/>
      <name val="Arial Tur"/>
      <charset val="162"/>
    </font>
    <font>
      <b/>
      <sz val="16"/>
      <name val="Arial Tur"/>
      <charset val="162"/>
    </font>
    <font>
      <u/>
      <sz val="10"/>
      <name val="Arial Tur"/>
      <charset val="162"/>
    </font>
    <font>
      <b/>
      <i/>
      <sz val="12"/>
      <name val="Cambria"/>
      <family val="1"/>
      <charset val="162"/>
    </font>
    <font>
      <sz val="10"/>
      <name val="Cambria"/>
      <family val="1"/>
      <charset val="162"/>
      <scheme val="major"/>
    </font>
    <font>
      <sz val="10"/>
      <color indexed="8"/>
      <name val="Cambria"/>
      <family val="1"/>
      <charset val="162"/>
      <scheme val="major"/>
    </font>
    <font>
      <b/>
      <sz val="10"/>
      <color rgb="FFFF0000"/>
      <name val="Cambria"/>
      <family val="1"/>
      <charset val="162"/>
      <scheme val="major"/>
    </font>
    <font>
      <sz val="10"/>
      <color theme="0"/>
      <name val="Cambria"/>
      <family val="1"/>
      <charset val="162"/>
      <scheme val="major"/>
    </font>
    <font>
      <b/>
      <sz val="10"/>
      <name val="Cambria"/>
      <family val="1"/>
      <charset val="162"/>
      <scheme val="major"/>
    </font>
    <font>
      <b/>
      <sz val="8"/>
      <name val="Cambria"/>
      <family val="1"/>
      <charset val="162"/>
      <scheme val="major"/>
    </font>
    <font>
      <b/>
      <sz val="9"/>
      <color rgb="FFFF0000"/>
      <name val="Cambria"/>
      <family val="1"/>
      <charset val="162"/>
      <scheme val="major"/>
    </font>
    <font>
      <b/>
      <sz val="12"/>
      <name val="Cambria"/>
      <family val="1"/>
      <charset val="162"/>
      <scheme val="major"/>
    </font>
    <font>
      <b/>
      <sz val="10"/>
      <color indexed="10"/>
      <name val="Cambria"/>
      <family val="1"/>
      <charset val="162"/>
      <scheme val="major"/>
    </font>
    <font>
      <b/>
      <i/>
      <sz val="18"/>
      <color rgb="FF002060"/>
      <name val="Cambria"/>
      <family val="1"/>
      <charset val="162"/>
    </font>
    <font>
      <b/>
      <i/>
      <sz val="22"/>
      <color rgb="FF002060"/>
      <name val="Cambria"/>
      <family val="1"/>
      <charset val="162"/>
    </font>
    <font>
      <b/>
      <i/>
      <sz val="12"/>
      <color rgb="FF002060"/>
      <name val="Cambria"/>
      <family val="1"/>
      <charset val="162"/>
    </font>
    <font>
      <b/>
      <i/>
      <sz val="12"/>
      <color rgb="FFFF0000"/>
      <name val="Cambria"/>
      <family val="1"/>
      <charset val="162"/>
    </font>
    <font>
      <b/>
      <i/>
      <sz val="11"/>
      <color theme="1"/>
      <name val="Cambria"/>
      <family val="1"/>
      <charset val="162"/>
    </font>
    <font>
      <b/>
      <i/>
      <sz val="12"/>
      <color rgb="FF0070C0"/>
      <name val="Cambria"/>
      <family val="1"/>
      <charset val="162"/>
    </font>
    <font>
      <b/>
      <i/>
      <sz val="12"/>
      <color theme="1"/>
      <name val="Cambria"/>
      <family val="1"/>
      <charset val="162"/>
    </font>
    <font>
      <b/>
      <sz val="11"/>
      <name val="Cambria"/>
      <family val="1"/>
      <charset val="162"/>
      <scheme val="major"/>
    </font>
    <font>
      <b/>
      <sz val="12"/>
      <color indexed="10"/>
      <name val="Cambria"/>
      <family val="1"/>
      <charset val="162"/>
      <scheme val="major"/>
    </font>
    <font>
      <b/>
      <sz val="12"/>
      <color theme="1"/>
      <name val="Cambria"/>
      <family val="1"/>
      <charset val="162"/>
      <scheme val="major"/>
    </font>
    <font>
      <b/>
      <sz val="11"/>
      <color theme="1"/>
      <name val="Cambria"/>
      <family val="1"/>
      <charset val="162"/>
      <scheme val="major"/>
    </font>
    <font>
      <sz val="10"/>
      <name val="Arial"/>
      <family val="2"/>
      <charset val="162"/>
    </font>
    <font>
      <sz val="9"/>
      <name val="Verdana"/>
      <family val="2"/>
      <charset val="162"/>
    </font>
    <font>
      <sz val="10"/>
      <color theme="0" tint="-0.34998626667073579"/>
      <name val="Cambria"/>
      <family val="1"/>
      <charset val="162"/>
      <scheme val="major"/>
    </font>
    <font>
      <sz val="10"/>
      <color theme="0" tint="-0.34998626667073579"/>
      <name val="Arial"/>
      <family val="2"/>
      <charset val="162"/>
    </font>
    <font>
      <sz val="9"/>
      <color theme="0" tint="-0.34998626667073579"/>
      <name val="Verdana"/>
      <family val="2"/>
      <charset val="162"/>
    </font>
    <font>
      <sz val="10"/>
      <name val="Cambria"/>
      <family val="1"/>
      <charset val="162"/>
    </font>
    <font>
      <sz val="11"/>
      <name val="Cambria"/>
      <family val="1"/>
      <charset val="162"/>
    </font>
    <font>
      <sz val="10"/>
      <color rgb="FFFF0000"/>
      <name val="Cambria"/>
      <family val="1"/>
      <charset val="162"/>
    </font>
    <font>
      <sz val="10"/>
      <color rgb="FFFF0000"/>
      <name val="Cambria"/>
      <family val="1"/>
      <charset val="162"/>
      <scheme val="major"/>
    </font>
    <font>
      <b/>
      <sz val="10"/>
      <color theme="9" tint="0.79998168889431442"/>
      <name val="Cambria"/>
      <family val="1"/>
      <charset val="162"/>
      <scheme val="major"/>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theme="9" tint="0.79998168889431442"/>
        <bgColor indexed="64"/>
      </patternFill>
    </fill>
    <fill>
      <patternFill patternType="solid">
        <fgColor rgb="FFEBFFFF"/>
        <bgColor indexed="64"/>
      </patternFill>
    </fill>
    <fill>
      <patternFill patternType="solid">
        <fgColor theme="0"/>
        <bgColor indexed="64"/>
      </patternFill>
    </fill>
    <fill>
      <patternFill patternType="solid">
        <fgColor rgb="FFFFFF00"/>
        <bgColor indexed="64"/>
      </patternFill>
    </fill>
    <fill>
      <patternFill patternType="solid">
        <fgColor rgb="FFDDFFFF"/>
        <bgColor indexed="64"/>
      </patternFill>
    </fill>
    <fill>
      <patternFill patternType="solid">
        <fgColor rgb="FFCCFFFF"/>
        <bgColor indexed="64"/>
      </patternFill>
    </fill>
    <fill>
      <patternFill patternType="solid">
        <fgColor rgb="FFD9FFFF"/>
        <bgColor indexed="64"/>
      </patternFill>
    </fill>
    <fill>
      <patternFill patternType="solid">
        <fgColor rgb="FFFFFFCC"/>
        <bgColor indexed="64"/>
      </patternFill>
    </fill>
    <fill>
      <patternFill patternType="solid">
        <fgColor theme="8" tint="0.59999389629810485"/>
        <bgColor indexed="64"/>
      </patternFill>
    </fill>
    <fill>
      <patternFill patternType="solid">
        <fgColor indexed="26"/>
        <bgColor indexed="64"/>
      </patternFill>
    </fill>
  </fills>
  <borders count="56">
    <border>
      <left/>
      <right/>
      <top/>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style="thin">
        <color indexed="64"/>
      </right>
      <top style="hair">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Dot">
        <color indexed="64"/>
      </left>
      <right/>
      <top style="dashDot">
        <color indexed="64"/>
      </top>
      <bottom style="dashDot">
        <color indexed="64"/>
      </bottom>
      <diagonal/>
    </border>
    <border>
      <left/>
      <right style="medium">
        <color indexed="64"/>
      </right>
      <top style="dashDot">
        <color indexed="64"/>
      </top>
      <bottom style="dashDot">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s>
  <cellStyleXfs count="45">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9" fillId="0" borderId="1" applyNumberFormat="0" applyFill="0" applyAlignment="0" applyProtection="0"/>
    <xf numFmtId="0" fontId="10" fillId="0" borderId="2" applyNumberFormat="0" applyFill="0" applyAlignment="0" applyProtection="0"/>
    <xf numFmtId="0" fontId="11" fillId="0" borderId="3" applyNumberFormat="0" applyFill="0" applyAlignment="0" applyProtection="0"/>
    <xf numFmtId="0" fontId="12" fillId="0" borderId="4" applyNumberFormat="0" applyFill="0" applyAlignment="0" applyProtection="0"/>
    <xf numFmtId="0" fontId="12" fillId="0" borderId="0" applyNumberFormat="0" applyFill="0" applyBorder="0" applyAlignment="0" applyProtection="0"/>
    <xf numFmtId="0" fontId="13" fillId="16" borderId="5" applyNumberFormat="0" applyAlignment="0" applyProtection="0"/>
    <xf numFmtId="0" fontId="14" fillId="7" borderId="6" applyNumberFormat="0" applyAlignment="0" applyProtection="0"/>
    <xf numFmtId="0" fontId="15" fillId="16" borderId="6" applyNumberFormat="0" applyAlignment="0" applyProtection="0"/>
    <xf numFmtId="0" fontId="16" fillId="17" borderId="7" applyNumberFormat="0" applyAlignment="0" applyProtection="0"/>
    <xf numFmtId="0" fontId="17" fillId="4" borderId="0" applyNumberFormat="0" applyBorder="0" applyAlignment="0" applyProtection="0"/>
    <xf numFmtId="0" fontId="18" fillId="3" borderId="0" applyNumberFormat="0" applyBorder="0" applyAlignment="0" applyProtection="0"/>
    <xf numFmtId="0" fontId="3" fillId="18" borderId="8" applyNumberFormat="0" applyFont="0" applyAlignment="0" applyProtection="0"/>
    <xf numFmtId="0" fontId="19" fillId="19" borderId="0" applyNumberFormat="0" applyBorder="0" applyAlignment="0" applyProtection="0"/>
    <xf numFmtId="0" fontId="20" fillId="0" borderId="9" applyNumberFormat="0" applyFill="0" applyAlignment="0" applyProtection="0"/>
    <xf numFmtId="0" fontId="21" fillId="0" borderId="0" applyNumberFormat="0" applyFill="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23" borderId="0" applyNumberFormat="0" applyBorder="0" applyAlignment="0" applyProtection="0"/>
    <xf numFmtId="0" fontId="2" fillId="0" borderId="0"/>
    <xf numFmtId="0" fontId="53" fillId="0" borderId="0"/>
    <xf numFmtId="0" fontId="1" fillId="0" borderId="0"/>
  </cellStyleXfs>
  <cellXfs count="202">
    <xf numFmtId="0" fontId="0" fillId="0" borderId="0" xfId="0"/>
    <xf numFmtId="0" fontId="0" fillId="0" borderId="0" xfId="0" applyAlignment="1">
      <alignment wrapText="1"/>
    </xf>
    <xf numFmtId="0" fontId="0" fillId="0" borderId="10" xfId="0" applyBorder="1" applyAlignment="1">
      <alignment vertical="center" wrapText="1"/>
    </xf>
    <xf numFmtId="0" fontId="0" fillId="0" borderId="0" xfId="0" applyAlignment="1">
      <alignment vertical="center" wrapText="1"/>
    </xf>
    <xf numFmtId="0" fontId="0" fillId="0" borderId="10" xfId="0" applyBorder="1" applyAlignment="1">
      <alignment horizontal="center" vertical="center" wrapText="1"/>
    </xf>
    <xf numFmtId="0" fontId="33" fillId="0" borderId="0" xfId="0" applyFont="1" applyAlignment="1">
      <alignment horizontal="center" vertical="center"/>
    </xf>
    <xf numFmtId="0" fontId="34" fillId="24" borderId="11" xfId="0" applyFont="1" applyFill="1" applyBorder="1" applyAlignment="1" applyProtection="1">
      <alignment horizontal="center" vertical="center"/>
      <protection hidden="1"/>
    </xf>
    <xf numFmtId="0" fontId="33" fillId="24" borderId="12" xfId="0" applyFont="1" applyFill="1" applyBorder="1" applyAlignment="1" applyProtection="1">
      <alignment horizontal="left" vertical="center" shrinkToFit="1"/>
      <protection hidden="1"/>
    </xf>
    <xf numFmtId="0" fontId="33" fillId="24" borderId="12" xfId="0" applyFont="1" applyFill="1" applyBorder="1" applyAlignment="1" applyProtection="1">
      <alignment horizontal="center" vertical="center"/>
      <protection hidden="1"/>
    </xf>
    <xf numFmtId="14" fontId="33" fillId="24" borderId="12" xfId="0" applyNumberFormat="1" applyFont="1" applyFill="1" applyBorder="1" applyAlignment="1" applyProtection="1">
      <alignment horizontal="center" vertical="center"/>
      <protection hidden="1"/>
    </xf>
    <xf numFmtId="0" fontId="33" fillId="24" borderId="11" xfId="0" applyFont="1" applyFill="1" applyBorder="1" applyAlignment="1" applyProtection="1">
      <alignment horizontal="center" vertical="center"/>
      <protection hidden="1"/>
    </xf>
    <xf numFmtId="0" fontId="33" fillId="0" borderId="0" xfId="0" applyFont="1" applyFill="1" applyAlignment="1">
      <alignment vertical="center"/>
    </xf>
    <xf numFmtId="165" fontId="35" fillId="26" borderId="0" xfId="0" applyNumberFormat="1" applyFont="1" applyFill="1" applyBorder="1" applyAlignment="1">
      <alignment horizontal="left" vertical="center"/>
    </xf>
    <xf numFmtId="0" fontId="33" fillId="0" borderId="0" xfId="0" applyFont="1" applyFill="1" applyBorder="1" applyAlignment="1">
      <alignment vertical="center" wrapText="1"/>
    </xf>
    <xf numFmtId="0" fontId="33" fillId="0" borderId="0" xfId="0" applyFont="1" applyFill="1" applyBorder="1" applyAlignment="1">
      <alignment vertical="center"/>
    </xf>
    <xf numFmtId="0" fontId="33" fillId="0" borderId="13" xfId="0" applyFont="1" applyFill="1" applyBorder="1" applyAlignment="1">
      <alignment horizontal="center" vertical="center"/>
    </xf>
    <xf numFmtId="0" fontId="33" fillId="0" borderId="11" xfId="0" applyFont="1" applyFill="1" applyBorder="1" applyAlignment="1">
      <alignment horizontal="center" vertical="center"/>
    </xf>
    <xf numFmtId="0" fontId="33" fillId="0" borderId="12" xfId="0" applyFont="1" applyFill="1" applyBorder="1" applyAlignment="1">
      <alignment horizontal="left" vertical="center"/>
    </xf>
    <xf numFmtId="0" fontId="33" fillId="0" borderId="12" xfId="0" applyFont="1" applyFill="1" applyBorder="1" applyAlignment="1">
      <alignment horizontal="center" vertical="center" wrapText="1"/>
    </xf>
    <xf numFmtId="14" fontId="33" fillId="0" borderId="12" xfId="0" applyNumberFormat="1" applyFont="1" applyFill="1" applyBorder="1" applyAlignment="1">
      <alignment horizontal="center" vertical="center"/>
    </xf>
    <xf numFmtId="0" fontId="33" fillId="0" borderId="14" xfId="0" applyFont="1" applyFill="1" applyBorder="1" applyAlignment="1">
      <alignment horizontal="left" vertical="center"/>
    </xf>
    <xf numFmtId="0" fontId="33" fillId="0" borderId="14" xfId="0" applyFont="1" applyFill="1" applyBorder="1" applyAlignment="1">
      <alignment horizontal="center" vertical="center" wrapText="1"/>
    </xf>
    <xf numFmtId="14" fontId="33" fillId="0" borderId="14" xfId="0" applyNumberFormat="1" applyFont="1" applyFill="1" applyBorder="1" applyAlignment="1">
      <alignment horizontal="center" vertical="center"/>
    </xf>
    <xf numFmtId="0" fontId="33" fillId="0" borderId="0" xfId="0" applyFont="1" applyFill="1" applyAlignment="1">
      <alignment horizontal="center" vertical="center"/>
    </xf>
    <xf numFmtId="0" fontId="33" fillId="0" borderId="0" xfId="0" applyFont="1" applyFill="1" applyAlignment="1">
      <alignment horizontal="left" vertical="center"/>
    </xf>
    <xf numFmtId="14" fontId="33" fillId="0" borderId="0" xfId="0" applyNumberFormat="1" applyFont="1" applyFill="1" applyAlignment="1">
      <alignment horizontal="center" vertical="center"/>
    </xf>
    <xf numFmtId="0" fontId="36" fillId="0" borderId="0" xfId="0" applyFont="1" applyAlignment="1">
      <alignment horizontal="center" vertical="center"/>
    </xf>
    <xf numFmtId="0" fontId="33" fillId="0" borderId="0" xfId="0" applyFont="1" applyBorder="1" applyAlignment="1" applyProtection="1">
      <alignment horizontal="center" vertical="center" wrapText="1"/>
      <protection hidden="1"/>
    </xf>
    <xf numFmtId="0" fontId="33" fillId="0" borderId="0" xfId="0" applyFont="1" applyBorder="1" applyAlignment="1" applyProtection="1">
      <alignment horizontal="center" vertical="center"/>
      <protection hidden="1"/>
    </xf>
    <xf numFmtId="0" fontId="36" fillId="0" borderId="0" xfId="0" applyFont="1" applyBorder="1" applyAlignment="1" applyProtection="1">
      <alignment horizontal="center" vertical="center" wrapText="1"/>
      <protection hidden="1"/>
    </xf>
    <xf numFmtId="0" fontId="37" fillId="24" borderId="17" xfId="0" applyFont="1" applyFill="1" applyBorder="1" applyAlignment="1" applyProtection="1">
      <alignment horizontal="center" vertical="center"/>
      <protection hidden="1"/>
    </xf>
    <xf numFmtId="0" fontId="37" fillId="24" borderId="18" xfId="0" applyFont="1" applyFill="1" applyBorder="1" applyAlignment="1" applyProtection="1">
      <alignment horizontal="center" vertical="center"/>
      <protection hidden="1"/>
    </xf>
    <xf numFmtId="0" fontId="33" fillId="27" borderId="18" xfId="0" applyFont="1" applyFill="1" applyBorder="1" applyAlignment="1" applyProtection="1">
      <alignment horizontal="left" vertical="center" shrinkToFit="1"/>
      <protection hidden="1"/>
    </xf>
    <xf numFmtId="0" fontId="33" fillId="24" borderId="19" xfId="0" applyFont="1" applyFill="1" applyBorder="1" applyAlignment="1" applyProtection="1">
      <alignment horizontal="left" vertical="center" shrinkToFit="1"/>
      <protection hidden="1"/>
    </xf>
    <xf numFmtId="0" fontId="33" fillId="24" borderId="19" xfId="0" applyFont="1" applyFill="1" applyBorder="1" applyAlignment="1" applyProtection="1">
      <alignment horizontal="center" vertical="center"/>
      <protection hidden="1"/>
    </xf>
    <xf numFmtId="0" fontId="33" fillId="24" borderId="19" xfId="0" applyNumberFormat="1" applyFont="1" applyFill="1" applyBorder="1" applyAlignment="1" applyProtection="1">
      <alignment horizontal="center" vertical="center"/>
      <protection hidden="1"/>
    </xf>
    <xf numFmtId="0" fontId="33" fillId="24" borderId="20" xfId="0" applyFont="1" applyFill="1" applyBorder="1" applyAlignment="1" applyProtection="1">
      <alignment horizontal="center" vertical="center"/>
      <protection hidden="1"/>
    </xf>
    <xf numFmtId="0" fontId="33" fillId="0" borderId="0" xfId="0" applyFont="1" applyAlignment="1" applyProtection="1">
      <alignment horizontal="center" vertical="center"/>
      <protection hidden="1"/>
    </xf>
    <xf numFmtId="0" fontId="36" fillId="0" borderId="0" xfId="0" applyFont="1" applyAlignment="1" applyProtection="1">
      <alignment horizontal="center" vertical="center"/>
      <protection hidden="1"/>
    </xf>
    <xf numFmtId="0" fontId="37" fillId="24" borderId="21" xfId="0" applyFont="1" applyFill="1" applyBorder="1" applyAlignment="1" applyProtection="1">
      <alignment horizontal="center" vertical="center"/>
      <protection hidden="1"/>
    </xf>
    <xf numFmtId="0" fontId="37" fillId="24" borderId="22" xfId="0" applyFont="1" applyFill="1" applyBorder="1" applyAlignment="1" applyProtection="1">
      <alignment horizontal="center" vertical="center"/>
      <protection hidden="1"/>
    </xf>
    <xf numFmtId="0" fontId="33" fillId="27" borderId="22" xfId="0" applyFont="1" applyFill="1" applyBorder="1" applyAlignment="1" applyProtection="1">
      <alignment horizontal="left" vertical="center" shrinkToFit="1"/>
      <protection hidden="1"/>
    </xf>
    <xf numFmtId="0" fontId="33" fillId="24" borderId="23" xfId="0" applyFont="1" applyFill="1" applyBorder="1" applyAlignment="1" applyProtection="1">
      <alignment horizontal="left" vertical="center" shrinkToFit="1"/>
      <protection hidden="1"/>
    </xf>
    <xf numFmtId="0" fontId="33" fillId="24" borderId="23" xfId="0" applyFont="1" applyFill="1" applyBorder="1" applyAlignment="1" applyProtection="1">
      <alignment horizontal="center" vertical="center"/>
      <protection hidden="1"/>
    </xf>
    <xf numFmtId="0" fontId="33" fillId="24" borderId="23" xfId="0" applyNumberFormat="1" applyFont="1" applyFill="1" applyBorder="1" applyAlignment="1" applyProtection="1">
      <alignment horizontal="center" vertical="center"/>
      <protection hidden="1"/>
    </xf>
    <xf numFmtId="0" fontId="33" fillId="24" borderId="24" xfId="0" applyFont="1" applyFill="1" applyBorder="1" applyAlignment="1" applyProtection="1">
      <alignment horizontal="center" vertical="center"/>
      <protection hidden="1"/>
    </xf>
    <xf numFmtId="0" fontId="33" fillId="0" borderId="0" xfId="0" applyFont="1" applyAlignment="1" applyProtection="1">
      <alignment horizontal="center" vertical="center" wrapText="1"/>
      <protection hidden="1"/>
    </xf>
    <xf numFmtId="0" fontId="37" fillId="0" borderId="0" xfId="0" applyFont="1" applyAlignment="1" applyProtection="1">
      <alignment horizontal="center" vertical="center" wrapText="1"/>
      <protection hidden="1"/>
    </xf>
    <xf numFmtId="0" fontId="36" fillId="0" borderId="0" xfId="0" applyFont="1" applyAlignment="1" applyProtection="1">
      <alignment horizontal="center" vertical="center" wrapText="1"/>
      <protection hidden="1"/>
    </xf>
    <xf numFmtId="165" fontId="39" fillId="26" borderId="25" xfId="0" applyNumberFormat="1" applyFont="1" applyFill="1" applyBorder="1" applyAlignment="1">
      <alignment vertical="center"/>
    </xf>
    <xf numFmtId="0" fontId="37" fillId="25" borderId="26" xfId="0" applyFont="1" applyFill="1" applyBorder="1" applyAlignment="1" applyProtection="1">
      <alignment horizontal="center" vertical="center" wrapText="1"/>
      <protection hidden="1"/>
    </xf>
    <xf numFmtId="0" fontId="40" fillId="24" borderId="22" xfId="0" applyFont="1" applyFill="1" applyBorder="1" applyAlignment="1" applyProtection="1">
      <alignment horizontal="center" vertical="center"/>
      <protection hidden="1"/>
    </xf>
    <xf numFmtId="0" fontId="41" fillId="26" borderId="25" xfId="0" applyFont="1" applyFill="1" applyBorder="1" applyAlignment="1">
      <alignment vertical="center"/>
    </xf>
    <xf numFmtId="0" fontId="41" fillId="26" borderId="25" xfId="0" applyFont="1" applyFill="1" applyBorder="1" applyAlignment="1" applyProtection="1">
      <alignment vertical="center"/>
      <protection hidden="1"/>
    </xf>
    <xf numFmtId="165" fontId="35" fillId="26" borderId="25" xfId="0" applyNumberFormat="1" applyFont="1" applyFill="1" applyBorder="1" applyAlignment="1" applyProtection="1">
      <alignment vertical="center"/>
      <protection hidden="1"/>
    </xf>
    <xf numFmtId="0" fontId="33" fillId="24" borderId="20" xfId="0" applyNumberFormat="1" applyFont="1" applyFill="1" applyBorder="1" applyAlignment="1" applyProtection="1">
      <alignment horizontal="center" vertical="center"/>
      <protection hidden="1"/>
    </xf>
    <xf numFmtId="0" fontId="33" fillId="24" borderId="24" xfId="0" applyNumberFormat="1" applyFont="1" applyFill="1" applyBorder="1" applyAlignment="1" applyProtection="1">
      <alignment horizontal="center" vertical="center"/>
      <protection hidden="1"/>
    </xf>
    <xf numFmtId="0" fontId="40" fillId="24" borderId="21" xfId="0" applyFont="1" applyFill="1" applyBorder="1" applyAlignment="1" applyProtection="1">
      <alignment horizontal="center" vertical="center"/>
      <protection hidden="1"/>
    </xf>
    <xf numFmtId="0" fontId="33" fillId="0" borderId="0" xfId="0" applyFont="1" applyAlignment="1" applyProtection="1">
      <alignment vertical="center"/>
      <protection hidden="1"/>
    </xf>
    <xf numFmtId="164" fontId="33" fillId="0" borderId="0" xfId="0" applyNumberFormat="1" applyFont="1" applyAlignment="1" applyProtection="1">
      <alignment vertical="center"/>
      <protection hidden="1"/>
    </xf>
    <xf numFmtId="0" fontId="33" fillId="0" borderId="0" xfId="0" applyFont="1" applyBorder="1" applyAlignment="1" applyProtection="1">
      <alignment vertical="center" wrapText="1"/>
      <protection hidden="1"/>
    </xf>
    <xf numFmtId="0" fontId="33" fillId="0" borderId="0" xfId="0" applyFont="1" applyBorder="1" applyProtection="1">
      <protection hidden="1"/>
    </xf>
    <xf numFmtId="0" fontId="33" fillId="0" borderId="0" xfId="0" applyFont="1" applyAlignment="1" applyProtection="1">
      <alignment horizontal="left" vertical="center"/>
      <protection hidden="1"/>
    </xf>
    <xf numFmtId="0" fontId="24" fillId="29" borderId="30" xfId="0" applyFont="1" applyFill="1" applyBorder="1" applyAlignment="1" applyProtection="1">
      <alignment vertical="center"/>
      <protection hidden="1"/>
    </xf>
    <xf numFmtId="0" fontId="24" fillId="29" borderId="0" xfId="0" applyFont="1" applyFill="1" applyBorder="1" applyAlignment="1" applyProtection="1">
      <alignment vertical="center"/>
      <protection hidden="1"/>
    </xf>
    <xf numFmtId="0" fontId="24" fillId="29" borderId="31" xfId="0" applyFont="1" applyFill="1" applyBorder="1" applyAlignment="1" applyProtection="1">
      <alignment vertical="center"/>
      <protection hidden="1"/>
    </xf>
    <xf numFmtId="0" fontId="42" fillId="29" borderId="30" xfId="0" applyFont="1" applyFill="1" applyBorder="1" applyAlignment="1" applyProtection="1">
      <alignment vertical="center"/>
      <protection hidden="1"/>
    </xf>
    <xf numFmtId="0" fontId="43" fillId="29" borderId="0" xfId="0" applyFont="1" applyFill="1" applyBorder="1" applyAlignment="1" applyProtection="1">
      <alignment horizontal="center" vertical="center"/>
      <protection hidden="1"/>
    </xf>
    <xf numFmtId="0" fontId="42" fillId="29" borderId="31" xfId="0" applyFont="1" applyFill="1" applyBorder="1" applyAlignment="1" applyProtection="1">
      <alignment vertical="center"/>
      <protection hidden="1"/>
    </xf>
    <xf numFmtId="0" fontId="24" fillId="29" borderId="0" xfId="0" applyFont="1" applyFill="1" applyBorder="1" applyAlignment="1" applyProtection="1">
      <alignment horizontal="center" vertical="center"/>
      <protection hidden="1"/>
    </xf>
    <xf numFmtId="0" fontId="24" fillId="29" borderId="32" xfId="0" applyFont="1" applyFill="1" applyBorder="1" applyAlignment="1" applyProtection="1">
      <alignment vertical="center"/>
      <protection hidden="1"/>
    </xf>
    <xf numFmtId="0" fontId="24" fillId="29" borderId="33" xfId="0" applyFont="1" applyFill="1" applyBorder="1" applyAlignment="1" applyProtection="1">
      <alignment vertical="center"/>
      <protection hidden="1"/>
    </xf>
    <xf numFmtId="0" fontId="24" fillId="29" borderId="34" xfId="0" applyFont="1" applyFill="1" applyBorder="1" applyAlignment="1" applyProtection="1">
      <alignment vertical="center"/>
      <protection hidden="1"/>
    </xf>
    <xf numFmtId="0" fontId="23" fillId="0" borderId="0" xfId="0" applyFont="1" applyFill="1" applyProtection="1">
      <protection hidden="1"/>
    </xf>
    <xf numFmtId="0" fontId="23" fillId="0" borderId="0" xfId="0" applyFont="1" applyFill="1" applyAlignment="1" applyProtection="1">
      <protection hidden="1"/>
    </xf>
    <xf numFmtId="165" fontId="23" fillId="0" borderId="0" xfId="0" applyNumberFormat="1" applyFont="1" applyFill="1" applyAlignment="1" applyProtection="1">
      <protection hidden="1"/>
    </xf>
    <xf numFmtId="0" fontId="23" fillId="0" borderId="0" xfId="0" applyFont="1" applyFill="1" applyAlignment="1" applyProtection="1">
      <alignment vertical="center"/>
      <protection hidden="1"/>
    </xf>
    <xf numFmtId="0" fontId="44" fillId="30" borderId="30" xfId="0" applyFont="1" applyFill="1" applyBorder="1" applyAlignment="1" applyProtection="1">
      <alignment horizontal="right" vertical="center" wrapText="1"/>
      <protection hidden="1"/>
    </xf>
    <xf numFmtId="0" fontId="44" fillId="30" borderId="30" xfId="0" applyFont="1" applyFill="1" applyBorder="1" applyAlignment="1" applyProtection="1">
      <alignment horizontal="right" vertical="center"/>
      <protection hidden="1"/>
    </xf>
    <xf numFmtId="0" fontId="44" fillId="30" borderId="32" xfId="0" applyFont="1" applyFill="1" applyBorder="1" applyAlignment="1" applyProtection="1">
      <alignment horizontal="right" vertical="center" wrapText="1"/>
      <protection hidden="1"/>
    </xf>
    <xf numFmtId="0" fontId="45" fillId="29" borderId="30" xfId="0" applyFont="1" applyFill="1" applyBorder="1" applyAlignment="1" applyProtection="1">
      <alignment horizontal="right" vertical="center" wrapText="1"/>
      <protection hidden="1"/>
    </xf>
    <xf numFmtId="165" fontId="46" fillId="29" borderId="0" xfId="0" applyNumberFormat="1" applyFont="1" applyFill="1" applyBorder="1" applyAlignment="1" applyProtection="1">
      <alignment horizontal="left" vertical="center" wrapText="1"/>
      <protection hidden="1"/>
    </xf>
    <xf numFmtId="165" fontId="46" fillId="29" borderId="31" xfId="0" applyNumberFormat="1" applyFont="1" applyFill="1" applyBorder="1" applyAlignment="1" applyProtection="1">
      <alignment horizontal="left" vertical="center" wrapText="1"/>
      <protection hidden="1"/>
    </xf>
    <xf numFmtId="0" fontId="25" fillId="29" borderId="35" xfId="0" applyFont="1" applyFill="1" applyBorder="1" applyAlignment="1" applyProtection="1">
      <alignment horizontal="left" vertical="center"/>
      <protection hidden="1"/>
    </xf>
    <xf numFmtId="0" fontId="25" fillId="29" borderId="36" xfId="0" applyFont="1" applyFill="1" applyBorder="1" applyAlignment="1" applyProtection="1">
      <alignment vertical="center" wrapText="1"/>
      <protection hidden="1"/>
    </xf>
    <xf numFmtId="0" fontId="26" fillId="29" borderId="37" xfId="0" applyFont="1" applyFill="1" applyBorder="1" applyAlignment="1" applyProtection="1">
      <alignment vertical="center"/>
      <protection hidden="1"/>
    </xf>
    <xf numFmtId="0" fontId="40" fillId="28" borderId="21" xfId="0" quotePrefix="1" applyFont="1" applyFill="1" applyBorder="1" applyAlignment="1" applyProtection="1">
      <alignment horizontal="center" vertical="center"/>
      <protection locked="0"/>
    </xf>
    <xf numFmtId="0" fontId="0" fillId="0" borderId="0" xfId="0" quotePrefix="1"/>
    <xf numFmtId="166" fontId="0" fillId="0" borderId="0" xfId="0" quotePrefix="1" applyNumberFormat="1"/>
    <xf numFmtId="0" fontId="54" fillId="0" borderId="0" xfId="43" quotePrefix="1" applyFont="1"/>
    <xf numFmtId="0" fontId="54" fillId="0" borderId="0" xfId="0" quotePrefix="1" applyFont="1"/>
    <xf numFmtId="0" fontId="55" fillId="0" borderId="0" xfId="0" applyFont="1" applyFill="1" applyAlignment="1">
      <alignment vertical="center"/>
    </xf>
    <xf numFmtId="0" fontId="56" fillId="0" borderId="0" xfId="43" applyFont="1" applyFill="1" applyBorder="1" applyAlignment="1">
      <alignment horizontal="right" wrapText="1"/>
    </xf>
    <xf numFmtId="0" fontId="57" fillId="0" borderId="0" xfId="43" quotePrefix="1" applyFont="1"/>
    <xf numFmtId="0" fontId="57" fillId="0" borderId="0" xfId="0" quotePrefix="1" applyFont="1"/>
    <xf numFmtId="0" fontId="33" fillId="24" borderId="44" xfId="0" applyFont="1" applyFill="1" applyBorder="1" applyAlignment="1" applyProtection="1">
      <alignment horizontal="center" vertical="center"/>
      <protection hidden="1"/>
    </xf>
    <xf numFmtId="0" fontId="33" fillId="24" borderId="45" xfId="0" applyFont="1" applyFill="1" applyBorder="1" applyAlignment="1" applyProtection="1">
      <alignment horizontal="center" vertical="center"/>
      <protection hidden="1"/>
    </xf>
    <xf numFmtId="1" fontId="40" fillId="24" borderId="22" xfId="0" quotePrefix="1" applyNumberFormat="1" applyFont="1" applyFill="1" applyBorder="1" applyAlignment="1" applyProtection="1">
      <alignment horizontal="center" vertical="center"/>
      <protection hidden="1"/>
    </xf>
    <xf numFmtId="0" fontId="33" fillId="24" borderId="44" xfId="0" applyNumberFormat="1" applyFont="1" applyFill="1" applyBorder="1" applyAlignment="1" applyProtection="1">
      <alignment horizontal="center" vertical="center"/>
      <protection hidden="1"/>
    </xf>
    <xf numFmtId="0" fontId="33" fillId="24" borderId="45" xfId="0" applyNumberFormat="1" applyFont="1" applyFill="1" applyBorder="1" applyAlignment="1" applyProtection="1">
      <alignment horizontal="center" vertical="center"/>
      <protection hidden="1"/>
    </xf>
    <xf numFmtId="0" fontId="40" fillId="24" borderId="22" xfId="0" quotePrefix="1" applyFont="1" applyFill="1" applyBorder="1" applyAlignment="1" applyProtection="1">
      <alignment horizontal="center" vertical="center"/>
      <protection hidden="1"/>
    </xf>
    <xf numFmtId="165" fontId="52" fillId="26" borderId="0" xfId="0" applyNumberFormat="1" applyFont="1" applyFill="1" applyAlignment="1" applyProtection="1">
      <alignment vertical="center" wrapText="1"/>
      <protection hidden="1"/>
    </xf>
    <xf numFmtId="0" fontId="33" fillId="0" borderId="47" xfId="0" applyFont="1" applyFill="1" applyBorder="1" applyAlignment="1">
      <alignment horizontal="left" vertical="center"/>
    </xf>
    <xf numFmtId="0" fontId="33" fillId="0" borderId="47" xfId="0" applyFont="1" applyFill="1" applyBorder="1" applyAlignment="1">
      <alignment horizontal="center" vertical="center"/>
    </xf>
    <xf numFmtId="14" fontId="33" fillId="0" borderId="47" xfId="0" applyNumberFormat="1" applyFont="1" applyFill="1" applyBorder="1" applyAlignment="1">
      <alignment horizontal="center" vertical="center"/>
    </xf>
    <xf numFmtId="166" fontId="47" fillId="30" borderId="39" xfId="0" applyNumberFormat="1" applyFont="1" applyFill="1" applyBorder="1" applyAlignment="1" applyProtection="1">
      <alignment vertical="center" wrapText="1"/>
      <protection locked="0"/>
    </xf>
    <xf numFmtId="0" fontId="47" fillId="30" borderId="38" xfId="0" applyNumberFormat="1" applyFont="1" applyFill="1" applyBorder="1" applyAlignment="1" applyProtection="1">
      <alignment horizontal="left" vertical="center" wrapText="1"/>
      <protection locked="0"/>
    </xf>
    <xf numFmtId="167" fontId="33" fillId="0" borderId="0" xfId="0" applyNumberFormat="1" applyFont="1" applyAlignment="1" applyProtection="1">
      <alignment horizontal="center" vertical="center" wrapText="1"/>
      <protection hidden="1"/>
    </xf>
    <xf numFmtId="0" fontId="35" fillId="0" borderId="46" xfId="0" applyFont="1" applyFill="1" applyBorder="1" applyAlignment="1">
      <alignment horizontal="center" vertical="center"/>
    </xf>
    <xf numFmtId="0" fontId="35" fillId="0" borderId="11" xfId="0" applyFont="1" applyFill="1" applyBorder="1" applyAlignment="1">
      <alignment horizontal="center" vertical="center"/>
    </xf>
    <xf numFmtId="0" fontId="35" fillId="0" borderId="48" xfId="0" applyFont="1" applyFill="1" applyBorder="1" applyAlignment="1">
      <alignment horizontal="center" vertical="center"/>
    </xf>
    <xf numFmtId="168" fontId="33" fillId="0" borderId="0" xfId="0" applyNumberFormat="1" applyFont="1" applyAlignment="1" applyProtection="1">
      <alignment horizontal="center" vertical="center"/>
      <protection hidden="1"/>
    </xf>
    <xf numFmtId="0" fontId="40" fillId="24" borderId="45" xfId="0" applyFont="1" applyFill="1" applyBorder="1" applyAlignment="1" applyProtection="1">
      <alignment horizontal="center" vertical="center"/>
      <protection hidden="1"/>
    </xf>
    <xf numFmtId="168" fontId="33" fillId="0" borderId="0" xfId="0" applyNumberFormat="1" applyFont="1" applyAlignment="1" applyProtection="1">
      <alignment horizontal="center" vertical="center" wrapText="1"/>
      <protection hidden="1"/>
    </xf>
    <xf numFmtId="168" fontId="52" fillId="26" borderId="0" xfId="0" applyNumberFormat="1" applyFont="1" applyFill="1" applyAlignment="1" applyProtection="1">
      <alignment vertical="center" wrapText="1"/>
      <protection hidden="1"/>
    </xf>
    <xf numFmtId="0" fontId="33" fillId="28" borderId="0" xfId="0" applyFont="1" applyFill="1" applyAlignment="1" applyProtection="1">
      <alignment horizontal="center" vertical="center" wrapText="1"/>
      <protection hidden="1"/>
    </xf>
    <xf numFmtId="1" fontId="35" fillId="28" borderId="19" xfId="0" applyNumberFormat="1" applyFont="1" applyFill="1" applyBorder="1" applyAlignment="1" applyProtection="1">
      <alignment horizontal="center" vertical="center"/>
      <protection locked="0"/>
    </xf>
    <xf numFmtId="1" fontId="35" fillId="28" borderId="23" xfId="0" applyNumberFormat="1" applyFont="1" applyFill="1" applyBorder="1" applyAlignment="1" applyProtection="1">
      <alignment horizontal="center" vertical="center"/>
      <protection locked="0"/>
    </xf>
    <xf numFmtId="0" fontId="40" fillId="27" borderId="21" xfId="0" applyFont="1" applyFill="1" applyBorder="1" applyAlignment="1" applyProtection="1">
      <alignment horizontal="center" vertical="center"/>
      <protection hidden="1"/>
    </xf>
    <xf numFmtId="0" fontId="37" fillId="24" borderId="50" xfId="0" applyFont="1" applyFill="1" applyBorder="1" applyAlignment="1" applyProtection="1">
      <alignment horizontal="center" vertical="center"/>
      <protection hidden="1"/>
    </xf>
    <xf numFmtId="0" fontId="33" fillId="27" borderId="51" xfId="0" applyFont="1" applyFill="1" applyBorder="1" applyAlignment="1" applyProtection="1">
      <alignment horizontal="left" vertical="center" shrinkToFit="1"/>
      <protection hidden="1"/>
    </xf>
    <xf numFmtId="0" fontId="33" fillId="24" borderId="52" xfId="0" applyFont="1" applyFill="1" applyBorder="1" applyAlignment="1" applyProtection="1">
      <alignment horizontal="left" vertical="center" shrinkToFit="1"/>
      <protection hidden="1"/>
    </xf>
    <xf numFmtId="0" fontId="33" fillId="24" borderId="52" xfId="0" applyFont="1" applyFill="1" applyBorder="1" applyAlignment="1" applyProtection="1">
      <alignment horizontal="center" vertical="center"/>
      <protection hidden="1"/>
    </xf>
    <xf numFmtId="0" fontId="33" fillId="24" borderId="53" xfId="0" applyFont="1" applyFill="1" applyBorder="1" applyAlignment="1" applyProtection="1">
      <alignment horizontal="center" vertical="center"/>
      <protection hidden="1"/>
    </xf>
    <xf numFmtId="0" fontId="33" fillId="24" borderId="54" xfId="0" applyFont="1" applyFill="1" applyBorder="1" applyAlignment="1" applyProtection="1">
      <alignment horizontal="center" vertical="center"/>
      <protection hidden="1"/>
    </xf>
    <xf numFmtId="0" fontId="37" fillId="24" borderId="55" xfId="0" applyFont="1" applyFill="1" applyBorder="1" applyAlignment="1" applyProtection="1">
      <alignment horizontal="center" vertical="center"/>
      <protection hidden="1"/>
    </xf>
    <xf numFmtId="0" fontId="35" fillId="32" borderId="12" xfId="0" applyFont="1" applyFill="1" applyBorder="1" applyAlignment="1" applyProtection="1">
      <alignment horizontal="center" vertical="center"/>
      <protection locked="0"/>
    </xf>
    <xf numFmtId="1" fontId="35" fillId="24" borderId="19" xfId="0" applyNumberFormat="1" applyFont="1" applyFill="1" applyBorder="1" applyAlignment="1" applyProtection="1">
      <alignment horizontal="center" vertical="center"/>
      <protection hidden="1"/>
    </xf>
    <xf numFmtId="1" fontId="35" fillId="24" borderId="23" xfId="0" applyNumberFormat="1" applyFont="1" applyFill="1" applyBorder="1" applyAlignment="1" applyProtection="1">
      <alignment horizontal="center" vertical="center"/>
      <protection hidden="1"/>
    </xf>
    <xf numFmtId="1" fontId="35" fillId="24" borderId="52" xfId="0" applyNumberFormat="1" applyFont="1" applyFill="1" applyBorder="1" applyAlignment="1" applyProtection="1">
      <alignment horizontal="center" vertical="center"/>
      <protection hidden="1"/>
    </xf>
    <xf numFmtId="168" fontId="37" fillId="32" borderId="12" xfId="0" applyNumberFormat="1" applyFont="1" applyFill="1" applyBorder="1" applyAlignment="1" applyProtection="1">
      <alignment horizontal="center" vertical="center"/>
      <protection locked="0"/>
    </xf>
    <xf numFmtId="167" fontId="37" fillId="24" borderId="19" xfId="0" applyNumberFormat="1" applyFont="1" applyFill="1" applyBorder="1" applyAlignment="1" applyProtection="1">
      <alignment horizontal="center" vertical="center"/>
      <protection hidden="1"/>
    </xf>
    <xf numFmtId="167" fontId="37" fillId="24" borderId="23" xfId="0" applyNumberFormat="1" applyFont="1" applyFill="1" applyBorder="1" applyAlignment="1" applyProtection="1">
      <alignment horizontal="center" vertical="center"/>
      <protection hidden="1"/>
    </xf>
    <xf numFmtId="168" fontId="37" fillId="24" borderId="19" xfId="0" applyNumberFormat="1" applyFont="1" applyFill="1" applyBorder="1" applyAlignment="1" applyProtection="1">
      <alignment horizontal="center" vertical="center"/>
      <protection hidden="1"/>
    </xf>
    <xf numFmtId="168" fontId="37" fillId="24" borderId="23" xfId="0" applyNumberFormat="1" applyFont="1" applyFill="1" applyBorder="1" applyAlignment="1" applyProtection="1">
      <alignment horizontal="center" vertical="center"/>
      <protection hidden="1"/>
    </xf>
    <xf numFmtId="168" fontId="37" fillId="24" borderId="52" xfId="0" applyNumberFormat="1" applyFont="1" applyFill="1" applyBorder="1" applyAlignment="1" applyProtection="1">
      <alignment horizontal="center" vertical="center"/>
      <protection hidden="1"/>
    </xf>
    <xf numFmtId="0" fontId="37" fillId="33" borderId="26" xfId="0" applyFont="1" applyFill="1" applyBorder="1" applyAlignment="1" applyProtection="1">
      <alignment horizontal="center" vertical="center" wrapText="1"/>
      <protection hidden="1"/>
    </xf>
    <xf numFmtId="0" fontId="37" fillId="33" borderId="15" xfId="0" applyFont="1" applyFill="1" applyBorder="1" applyAlignment="1" applyProtection="1">
      <alignment horizontal="center" vertical="center" wrapText="1"/>
      <protection hidden="1"/>
    </xf>
    <xf numFmtId="14" fontId="37" fillId="33" borderId="15" xfId="0" applyNumberFormat="1" applyFont="1" applyFill="1" applyBorder="1" applyAlignment="1" applyProtection="1">
      <alignment horizontal="center" vertical="center" wrapText="1"/>
      <protection locked="0"/>
    </xf>
    <xf numFmtId="167" fontId="37" fillId="33" borderId="15" xfId="0" applyNumberFormat="1" applyFont="1" applyFill="1" applyBorder="1" applyAlignment="1" applyProtection="1">
      <alignment horizontal="center" vertical="center" wrapText="1"/>
      <protection hidden="1"/>
    </xf>
    <xf numFmtId="0" fontId="38" fillId="33" borderId="16" xfId="0" applyFont="1" applyFill="1" applyBorder="1" applyAlignment="1" applyProtection="1">
      <alignment horizontal="center" vertical="center" wrapText="1"/>
      <protection hidden="1"/>
    </xf>
    <xf numFmtId="0" fontId="38" fillId="33" borderId="43" xfId="0" applyFont="1" applyFill="1" applyBorder="1" applyAlignment="1" applyProtection="1">
      <alignment horizontal="center" vertical="center" textRotation="90" wrapText="1"/>
      <protection hidden="1"/>
    </xf>
    <xf numFmtId="0" fontId="37" fillId="33" borderId="10" xfId="0" applyFont="1" applyFill="1" applyBorder="1" applyAlignment="1" applyProtection="1">
      <alignment horizontal="center" vertical="center" wrapText="1"/>
      <protection hidden="1"/>
    </xf>
    <xf numFmtId="0" fontId="37" fillId="33" borderId="29" xfId="0" applyFont="1" applyFill="1" applyBorder="1" applyAlignment="1" applyProtection="1">
      <alignment horizontal="center" vertical="center" wrapText="1"/>
      <protection hidden="1"/>
    </xf>
    <xf numFmtId="14" fontId="37" fillId="33" borderId="29" xfId="0" applyNumberFormat="1" applyFont="1" applyFill="1" applyBorder="1" applyAlignment="1" applyProtection="1">
      <alignment horizontal="center" vertical="center" wrapText="1"/>
      <protection hidden="1"/>
    </xf>
    <xf numFmtId="168" fontId="37" fillId="33" borderId="29" xfId="0" applyNumberFormat="1" applyFont="1" applyFill="1" applyBorder="1" applyAlignment="1" applyProtection="1">
      <alignment horizontal="center" vertical="center" wrapText="1"/>
      <protection hidden="1"/>
    </xf>
    <xf numFmtId="0" fontId="37" fillId="33" borderId="27" xfId="0" applyFont="1" applyFill="1" applyBorder="1" applyAlignment="1">
      <alignment horizontal="center" vertical="center" wrapText="1"/>
    </xf>
    <xf numFmtId="0" fontId="37" fillId="33" borderId="28" xfId="0" applyFont="1" applyFill="1" applyBorder="1" applyAlignment="1">
      <alignment horizontal="center" vertical="center" wrapText="1"/>
    </xf>
    <xf numFmtId="14" fontId="37" fillId="33" borderId="27" xfId="0" applyNumberFormat="1" applyFont="1" applyFill="1" applyBorder="1" applyAlignment="1">
      <alignment horizontal="center" vertical="center" wrapText="1"/>
    </xf>
    <xf numFmtId="14" fontId="37" fillId="33" borderId="15" xfId="0" applyNumberFormat="1" applyFont="1" applyFill="1" applyBorder="1" applyAlignment="1" applyProtection="1">
      <alignment horizontal="center" vertical="center" wrapText="1"/>
      <protection hidden="1"/>
    </xf>
    <xf numFmtId="168" fontId="37" fillId="33" borderId="15" xfId="0" applyNumberFormat="1" applyFont="1" applyFill="1" applyBorder="1" applyAlignment="1" applyProtection="1">
      <alignment horizontal="center" vertical="center" wrapText="1"/>
      <protection hidden="1"/>
    </xf>
    <xf numFmtId="0" fontId="37" fillId="33" borderId="16" xfId="0" applyFont="1" applyFill="1" applyBorder="1" applyAlignment="1" applyProtection="1">
      <alignment horizontal="center" vertical="center" wrapText="1"/>
      <protection hidden="1"/>
    </xf>
    <xf numFmtId="0" fontId="37" fillId="33" borderId="43" xfId="0" applyFont="1" applyFill="1" applyBorder="1" applyAlignment="1" applyProtection="1">
      <alignment horizontal="center" vertical="center" wrapText="1"/>
      <protection hidden="1"/>
    </xf>
    <xf numFmtId="0" fontId="37" fillId="33" borderId="43" xfId="0" applyFont="1" applyFill="1" applyBorder="1" applyAlignment="1" applyProtection="1">
      <alignment horizontal="center" vertical="center" textRotation="90" wrapText="1"/>
      <protection hidden="1"/>
    </xf>
    <xf numFmtId="0" fontId="33" fillId="24" borderId="44" xfId="0" applyFont="1" applyFill="1" applyBorder="1" applyAlignment="1" applyProtection="1">
      <alignment horizontal="center" vertical="center"/>
      <protection locked="0"/>
    </xf>
    <xf numFmtId="0" fontId="33" fillId="24" borderId="45" xfId="0" applyFont="1" applyFill="1" applyBorder="1" applyAlignment="1" applyProtection="1">
      <alignment horizontal="center" vertical="center"/>
      <protection locked="0"/>
    </xf>
    <xf numFmtId="0" fontId="27" fillId="33" borderId="10" xfId="0" applyFont="1" applyFill="1" applyBorder="1" applyAlignment="1">
      <alignment horizontal="center" vertical="center" wrapText="1"/>
    </xf>
    <xf numFmtId="0" fontId="35" fillId="28" borderId="49" xfId="0" applyFont="1" applyFill="1" applyBorder="1" applyAlignment="1" applyProtection="1">
      <alignment horizontal="center" vertical="center" wrapText="1"/>
      <protection locked="0"/>
    </xf>
    <xf numFmtId="14" fontId="58" fillId="0" borderId="10" xfId="0" applyNumberFormat="1" applyFont="1" applyFill="1" applyBorder="1" applyAlignment="1">
      <alignment horizontal="center" vertical="center" wrapText="1"/>
    </xf>
    <xf numFmtId="0" fontId="58" fillId="0" borderId="10" xfId="0" applyFont="1" applyFill="1" applyBorder="1" applyAlignment="1">
      <alignment horizontal="left" vertical="center"/>
    </xf>
    <xf numFmtId="167" fontId="59" fillId="34" borderId="12" xfId="0" applyNumberFormat="1" applyFont="1" applyFill="1" applyBorder="1" applyAlignment="1" applyProtection="1">
      <alignment horizontal="center" vertical="center"/>
      <protection locked="0"/>
    </xf>
    <xf numFmtId="0" fontId="60" fillId="0" borderId="10" xfId="0" applyFont="1" applyFill="1" applyBorder="1" applyAlignment="1">
      <alignment horizontal="center" vertical="center"/>
    </xf>
    <xf numFmtId="0" fontId="61" fillId="0" borderId="47" xfId="0" applyFont="1" applyFill="1" applyBorder="1" applyAlignment="1">
      <alignment horizontal="center" vertical="center"/>
    </xf>
    <xf numFmtId="0" fontId="61" fillId="0" borderId="12" xfId="0" applyFont="1" applyFill="1" applyBorder="1" applyAlignment="1">
      <alignment horizontal="center" vertical="center" wrapText="1"/>
    </xf>
    <xf numFmtId="0" fontId="61" fillId="0" borderId="14" xfId="0" applyFont="1" applyFill="1" applyBorder="1" applyAlignment="1">
      <alignment horizontal="center" vertical="center" wrapText="1"/>
    </xf>
    <xf numFmtId="165" fontId="62" fillId="26" borderId="25" xfId="0" applyNumberFormat="1" applyFont="1" applyFill="1" applyBorder="1" applyAlignment="1" applyProtection="1">
      <alignment horizontal="center" vertical="center"/>
      <protection hidden="1"/>
    </xf>
    <xf numFmtId="168" fontId="33" fillId="32" borderId="12" xfId="0" applyNumberFormat="1" applyFont="1" applyFill="1" applyBorder="1" applyAlignment="1" applyProtection="1">
      <alignment horizontal="center" vertical="center"/>
      <protection locked="0"/>
    </xf>
    <xf numFmtId="0" fontId="47" fillId="30" borderId="38" xfId="0" applyFont="1" applyFill="1" applyBorder="1" applyAlignment="1" applyProtection="1">
      <alignment horizontal="left" vertical="center" wrapText="1"/>
      <protection locked="0"/>
    </xf>
    <xf numFmtId="0" fontId="47" fillId="30" borderId="39" xfId="0" applyFont="1" applyFill="1" applyBorder="1" applyAlignment="1" applyProtection="1">
      <alignment horizontal="left" vertical="center" wrapText="1"/>
      <protection locked="0"/>
    </xf>
    <xf numFmtId="166" fontId="47" fillId="30" borderId="38" xfId="0" applyNumberFormat="1" applyFont="1" applyFill="1" applyBorder="1" applyAlignment="1" applyProtection="1">
      <alignment horizontal="left" vertical="center" wrapText="1"/>
      <protection locked="0"/>
    </xf>
    <xf numFmtId="166" fontId="47" fillId="30" borderId="39" xfId="0" applyNumberFormat="1" applyFont="1" applyFill="1" applyBorder="1" applyAlignment="1" applyProtection="1">
      <alignment horizontal="left" vertical="center" wrapText="1"/>
      <protection locked="0"/>
    </xf>
    <xf numFmtId="0" fontId="22" fillId="29" borderId="40" xfId="0" applyFont="1" applyFill="1" applyBorder="1" applyAlignment="1" applyProtection="1">
      <alignment horizontal="center" wrapText="1"/>
      <protection hidden="1"/>
    </xf>
    <xf numFmtId="0" fontId="22" fillId="29" borderId="41" xfId="0" applyFont="1" applyFill="1" applyBorder="1" applyAlignment="1" applyProtection="1">
      <alignment horizontal="center" wrapText="1"/>
      <protection hidden="1"/>
    </xf>
    <xf numFmtId="0" fontId="22" fillId="29" borderId="42" xfId="0" applyFont="1" applyFill="1" applyBorder="1" applyAlignment="1" applyProtection="1">
      <alignment horizontal="center" wrapText="1"/>
      <protection hidden="1"/>
    </xf>
    <xf numFmtId="0" fontId="48" fillId="31" borderId="30" xfId="42" applyFont="1" applyFill="1" applyBorder="1" applyAlignment="1" applyProtection="1">
      <alignment horizontal="center" vertical="center" wrapText="1"/>
      <protection locked="0"/>
    </xf>
    <xf numFmtId="0" fontId="48" fillId="31" borderId="0" xfId="42" applyFont="1" applyFill="1" applyBorder="1" applyAlignment="1" applyProtection="1">
      <alignment horizontal="center" vertical="center"/>
      <protection locked="0"/>
    </xf>
    <xf numFmtId="0" fontId="48" fillId="31" borderId="31" xfId="42" applyFont="1" applyFill="1" applyBorder="1" applyAlignment="1" applyProtection="1">
      <alignment horizontal="center" vertical="center"/>
      <protection locked="0"/>
    </xf>
    <xf numFmtId="0" fontId="32" fillId="31" borderId="30" xfId="42" quotePrefix="1" applyFont="1" applyFill="1" applyBorder="1" applyAlignment="1" applyProtection="1">
      <alignment horizontal="center" vertical="center" wrapText="1"/>
      <protection locked="0"/>
    </xf>
    <xf numFmtId="0" fontId="32" fillId="31" borderId="0" xfId="42" applyFont="1" applyFill="1" applyBorder="1" applyAlignment="1" applyProtection="1">
      <alignment horizontal="center" vertical="center"/>
      <protection locked="0"/>
    </xf>
    <xf numFmtId="0" fontId="32" fillId="31" borderId="31" xfId="42" applyFont="1" applyFill="1" applyBorder="1" applyAlignment="1" applyProtection="1">
      <alignment horizontal="center" vertical="center"/>
      <protection locked="0"/>
    </xf>
    <xf numFmtId="0" fontId="43" fillId="29" borderId="30" xfId="0" applyFont="1" applyFill="1" applyBorder="1" applyAlignment="1" applyProtection="1">
      <alignment horizontal="center" vertical="center" wrapText="1"/>
      <protection hidden="1"/>
    </xf>
    <xf numFmtId="0" fontId="43" fillId="29" borderId="0" xfId="0" applyFont="1" applyFill="1" applyBorder="1" applyAlignment="1" applyProtection="1">
      <alignment horizontal="center" vertical="center"/>
      <protection hidden="1"/>
    </xf>
    <xf numFmtId="0" fontId="43" fillId="29" borderId="31" xfId="0" applyFont="1" applyFill="1" applyBorder="1" applyAlignment="1" applyProtection="1">
      <alignment horizontal="center" vertical="center"/>
      <protection hidden="1"/>
    </xf>
    <xf numFmtId="0" fontId="43" fillId="29" borderId="30" xfId="0" applyFont="1" applyFill="1" applyBorder="1" applyAlignment="1" applyProtection="1">
      <alignment horizontal="center" vertical="center"/>
      <protection hidden="1"/>
    </xf>
    <xf numFmtId="0" fontId="41" fillId="26" borderId="0" xfId="0" applyFont="1" applyFill="1" applyBorder="1" applyAlignment="1">
      <alignment horizontal="left" vertical="center"/>
    </xf>
    <xf numFmtId="0" fontId="49" fillId="26" borderId="0" xfId="0" applyFont="1" applyFill="1" applyAlignment="1">
      <alignment horizontal="center" vertical="center" wrapText="1"/>
    </xf>
    <xf numFmtId="0" fontId="49" fillId="26" borderId="0" xfId="0" applyFont="1" applyFill="1" applyAlignment="1">
      <alignment horizontal="center" vertical="center"/>
    </xf>
    <xf numFmtId="0" fontId="50" fillId="33" borderId="0" xfId="0" applyFont="1" applyFill="1" applyAlignment="1">
      <alignment horizontal="center" vertical="center" wrapText="1"/>
    </xf>
    <xf numFmtId="164" fontId="51" fillId="26" borderId="0" xfId="0" applyNumberFormat="1" applyFont="1" applyFill="1" applyAlignment="1">
      <alignment horizontal="center" vertical="center" wrapText="1"/>
    </xf>
    <xf numFmtId="166" fontId="35" fillId="26" borderId="25" xfId="0" applyNumberFormat="1" applyFont="1" applyFill="1" applyBorder="1" applyAlignment="1">
      <alignment horizontal="left" vertical="center"/>
    </xf>
    <xf numFmtId="0" fontId="41" fillId="26" borderId="0" xfId="0" applyFont="1" applyFill="1" applyBorder="1" applyAlignment="1" applyProtection="1">
      <alignment horizontal="left" vertical="center"/>
      <protection hidden="1"/>
    </xf>
    <xf numFmtId="0" fontId="40" fillId="26" borderId="0" xfId="0" applyFont="1" applyFill="1" applyAlignment="1" applyProtection="1">
      <alignment horizontal="center" vertical="center" wrapText="1"/>
      <protection hidden="1"/>
    </xf>
    <xf numFmtId="0" fontId="50" fillId="33" borderId="0" xfId="0" applyNumberFormat="1" applyFont="1" applyFill="1" applyAlignment="1" applyProtection="1">
      <alignment horizontal="center" vertical="center" wrapText="1"/>
      <protection hidden="1"/>
    </xf>
    <xf numFmtId="0" fontId="51" fillId="26" borderId="0" xfId="0" applyNumberFormat="1" applyFont="1" applyFill="1" applyAlignment="1" applyProtection="1">
      <alignment horizontal="center" vertical="center" wrapText="1"/>
      <protection hidden="1"/>
    </xf>
    <xf numFmtId="166" fontId="35" fillId="26" borderId="25" xfId="0" applyNumberFormat="1" applyFont="1" applyFill="1" applyBorder="1" applyAlignment="1" applyProtection="1">
      <alignment horizontal="center" vertical="center"/>
      <protection hidden="1"/>
    </xf>
    <xf numFmtId="166" fontId="35" fillId="26" borderId="25" xfId="0" applyNumberFormat="1" applyFont="1" applyFill="1" applyBorder="1" applyAlignment="1">
      <alignment horizontal="center" vertical="center"/>
    </xf>
    <xf numFmtId="165" fontId="52" fillId="26" borderId="0" xfId="0" applyNumberFormat="1" applyFont="1" applyFill="1" applyAlignment="1">
      <alignment horizontal="center" vertical="center" wrapText="1"/>
    </xf>
    <xf numFmtId="165" fontId="35" fillId="26" borderId="25" xfId="0" applyNumberFormat="1" applyFont="1" applyFill="1" applyBorder="1" applyAlignment="1">
      <alignment horizontal="left" vertical="center"/>
    </xf>
    <xf numFmtId="0" fontId="49" fillId="26" borderId="0" xfId="0" applyFont="1" applyFill="1" applyAlignment="1" applyProtection="1">
      <alignment horizontal="center" vertical="center" wrapText="1"/>
      <protection hidden="1"/>
    </xf>
    <xf numFmtId="0" fontId="50" fillId="33" borderId="0" xfId="0" applyFont="1" applyFill="1" applyAlignment="1" applyProtection="1">
      <alignment horizontal="center" vertical="center" wrapText="1"/>
      <protection hidden="1"/>
    </xf>
    <xf numFmtId="165" fontId="52" fillId="26" borderId="0" xfId="0" applyNumberFormat="1" applyFont="1" applyFill="1" applyAlignment="1" applyProtection="1">
      <alignment horizontal="center" vertical="center" wrapText="1"/>
      <protection hidden="1"/>
    </xf>
    <xf numFmtId="165" fontId="35" fillId="26" borderId="25" xfId="0" applyNumberFormat="1" applyFont="1" applyFill="1" applyBorder="1" applyAlignment="1" applyProtection="1">
      <alignment horizontal="center" vertical="center"/>
      <protection hidden="1"/>
    </xf>
  </cellXfs>
  <cellStyles count="45">
    <cellStyle name="%20 - Vurgu1" xfId="1" builtinId="30" customBuiltin="1"/>
    <cellStyle name="%20 - Vurgu2" xfId="2" builtinId="34" customBuiltin="1"/>
    <cellStyle name="%20 - Vurgu3" xfId="3" builtinId="38" customBuiltin="1"/>
    <cellStyle name="%20 - Vurgu4" xfId="4" builtinId="42" customBuiltin="1"/>
    <cellStyle name="%20 - Vurgu5" xfId="5" builtinId="46" customBuiltin="1"/>
    <cellStyle name="%20 - Vurgu6" xfId="6" builtinId="50" customBuiltin="1"/>
    <cellStyle name="%40 - Vurgu1" xfId="7" builtinId="31" customBuiltin="1"/>
    <cellStyle name="%40 - Vurgu2" xfId="8" builtinId="35" customBuiltin="1"/>
    <cellStyle name="%40 - Vurgu3" xfId="9" builtinId="39" customBuiltin="1"/>
    <cellStyle name="%40 - Vurgu4" xfId="10" builtinId="43" customBuiltin="1"/>
    <cellStyle name="%40 - Vurgu5" xfId="11" builtinId="47" customBuiltin="1"/>
    <cellStyle name="%40 - Vurgu6" xfId="12" builtinId="51" customBuiltin="1"/>
    <cellStyle name="%60 - Vurgu1" xfId="13" builtinId="32" customBuiltin="1"/>
    <cellStyle name="%60 - Vurgu2" xfId="14" builtinId="36" customBuiltin="1"/>
    <cellStyle name="%60 - Vurgu3" xfId="15" builtinId="40" customBuiltin="1"/>
    <cellStyle name="%60 - Vurgu4" xfId="16" builtinId="44" customBuiltin="1"/>
    <cellStyle name="%60 - Vurgu5" xfId="17" builtinId="48" customBuiltin="1"/>
    <cellStyle name="%60 - Vurgu6" xfId="18" builtinId="52" customBuiltin="1"/>
    <cellStyle name="Açıklama Metni" xfId="19" builtinId="53" customBuiltin="1"/>
    <cellStyle name="Ana Başlık" xfId="20" builtinId="15" customBuiltin="1"/>
    <cellStyle name="Bağlı Hücre" xfId="21" builtinId="24" customBuiltin="1"/>
    <cellStyle name="Başlık 1" xfId="22" builtinId="16" customBuiltin="1"/>
    <cellStyle name="Başlık 2" xfId="23" builtinId="17" customBuiltin="1"/>
    <cellStyle name="Başlık 3" xfId="24" builtinId="18" customBuiltin="1"/>
    <cellStyle name="Başlık 4" xfId="25" builtinId="19" customBuiltin="1"/>
    <cellStyle name="Çıkış" xfId="26" builtinId="21" customBuiltin="1"/>
    <cellStyle name="Giriş" xfId="27" builtinId="20" customBuiltin="1"/>
    <cellStyle name="Hesaplama" xfId="28" builtinId="22" customBuiltin="1"/>
    <cellStyle name="İşaretli Hücre" xfId="29" builtinId="23" customBuiltin="1"/>
    <cellStyle name="İyi" xfId="30" builtinId="26" customBuiltin="1"/>
    <cellStyle name="Kötü" xfId="31" builtinId="27" customBuiltin="1"/>
    <cellStyle name="Normal" xfId="0" builtinId="0"/>
    <cellStyle name="Normal 2" xfId="42"/>
    <cellStyle name="Normal 2 2" xfId="44"/>
    <cellStyle name="Normal 3" xfId="43"/>
    <cellStyle name="Not" xfId="32" builtinId="10" customBuiltin="1"/>
    <cellStyle name="Nötr" xfId="33" builtinId="28" customBuiltin="1"/>
    <cellStyle name="Toplam" xfId="34" builtinId="25" customBuiltin="1"/>
    <cellStyle name="Uyarı Metni" xfId="35" builtinId="11" customBuiltin="1"/>
    <cellStyle name="Vurgu1" xfId="36" builtinId="29" customBuiltin="1"/>
    <cellStyle name="Vurgu2" xfId="37" builtinId="33" customBuiltin="1"/>
    <cellStyle name="Vurgu3" xfId="38" builtinId="37" customBuiltin="1"/>
    <cellStyle name="Vurgu4" xfId="39" builtinId="41" customBuiltin="1"/>
    <cellStyle name="Vurgu5" xfId="40" builtinId="45" customBuiltin="1"/>
    <cellStyle name="Vurgu6" xfId="41" builtinId="49" customBuiltin="1"/>
  </cellStyles>
  <dxfs count="2707">
    <dxf>
      <fill>
        <patternFill>
          <bgColor rgb="FFFFC7CE"/>
        </patternFill>
      </fill>
    </dxf>
    <dxf>
      <font>
        <condense val="0"/>
        <extend val="0"/>
        <color rgb="FF9C0006"/>
      </font>
      <fill>
        <patternFill>
          <bgColor rgb="FFFFC7CE"/>
        </patternFill>
      </fill>
    </dxf>
    <dxf>
      <font>
        <color theme="0"/>
      </font>
    </dxf>
    <dxf>
      <fill>
        <patternFill>
          <bgColor rgb="FFFFC7CE"/>
        </patternFill>
      </fill>
    </dxf>
    <dxf>
      <font>
        <condense val="0"/>
        <extend val="0"/>
        <color rgb="FF9C0006"/>
      </font>
      <fill>
        <patternFill>
          <bgColor rgb="FFFFC7CE"/>
        </patternFill>
      </fill>
    </dxf>
    <dxf>
      <font>
        <color theme="0"/>
      </font>
    </dxf>
    <dxf>
      <fill>
        <patternFill>
          <bgColor rgb="FFFFC7CE"/>
        </patternFill>
      </fill>
    </dxf>
    <dxf>
      <font>
        <condense val="0"/>
        <extend val="0"/>
        <color rgb="FF9C0006"/>
      </font>
      <fill>
        <patternFill>
          <bgColor rgb="FFFFC7CE"/>
        </patternFill>
      </fill>
    </dxf>
    <dxf>
      <font>
        <color theme="0"/>
      </font>
    </dxf>
    <dxf>
      <fill>
        <patternFill>
          <bgColor rgb="FFFFC7CE"/>
        </patternFill>
      </fill>
    </dxf>
    <dxf>
      <font>
        <condense val="0"/>
        <extend val="0"/>
        <color rgb="FF9C0006"/>
      </font>
      <fill>
        <patternFill>
          <bgColor rgb="FFFFC7CE"/>
        </patternFill>
      </fill>
    </dxf>
    <dxf>
      <font>
        <color theme="0"/>
      </font>
    </dxf>
    <dxf>
      <fill>
        <patternFill>
          <bgColor rgb="FFFFC7CE"/>
        </patternFill>
      </fill>
    </dxf>
    <dxf>
      <font>
        <condense val="0"/>
        <extend val="0"/>
        <color rgb="FF9C0006"/>
      </font>
      <fill>
        <patternFill>
          <bgColor rgb="FFFFC7CE"/>
        </patternFill>
      </fill>
    </dxf>
    <dxf>
      <font>
        <color theme="0"/>
      </font>
    </dxf>
    <dxf>
      <fill>
        <patternFill>
          <bgColor rgb="FFFFC7CE"/>
        </patternFill>
      </fill>
    </dxf>
    <dxf>
      <font>
        <condense val="0"/>
        <extend val="0"/>
        <color rgb="FF9C0006"/>
      </font>
      <fill>
        <patternFill>
          <bgColor rgb="FFFFC7CE"/>
        </patternFill>
      </fill>
    </dxf>
    <dxf>
      <font>
        <color theme="0"/>
      </font>
    </dxf>
    <dxf>
      <fill>
        <patternFill>
          <bgColor rgb="FFFFC7CE"/>
        </patternFill>
      </fill>
    </dxf>
    <dxf>
      <font>
        <condense val="0"/>
        <extend val="0"/>
        <color rgb="FF9C0006"/>
      </font>
      <fill>
        <patternFill>
          <bgColor rgb="FFFFC7CE"/>
        </patternFill>
      </fill>
    </dxf>
    <dxf>
      <font>
        <color theme="0"/>
      </font>
    </dxf>
    <dxf>
      <fill>
        <patternFill>
          <bgColor rgb="FFFFC7CE"/>
        </patternFill>
      </fill>
    </dxf>
    <dxf>
      <font>
        <condense val="0"/>
        <extend val="0"/>
        <color rgb="FF9C0006"/>
      </font>
      <fill>
        <patternFill>
          <bgColor rgb="FFFFC7CE"/>
        </patternFill>
      </fill>
    </dxf>
    <dxf>
      <font>
        <color theme="0"/>
      </font>
    </dxf>
    <dxf>
      <fill>
        <patternFill>
          <bgColor rgb="FFFFC7CE"/>
        </patternFill>
      </fill>
    </dxf>
    <dxf>
      <font>
        <condense val="0"/>
        <extend val="0"/>
        <color rgb="FF9C0006"/>
      </font>
      <fill>
        <patternFill>
          <bgColor rgb="FFFFC7CE"/>
        </patternFill>
      </fill>
    </dxf>
    <dxf>
      <font>
        <color theme="0"/>
      </font>
    </dxf>
    <dxf>
      <fill>
        <patternFill>
          <bgColor rgb="FFFFC7CE"/>
        </patternFill>
      </fill>
    </dxf>
    <dxf>
      <font>
        <condense val="0"/>
        <extend val="0"/>
        <color rgb="FF9C0006"/>
      </font>
      <fill>
        <patternFill>
          <bgColor rgb="FFFFC7CE"/>
        </patternFill>
      </fill>
    </dxf>
    <dxf>
      <font>
        <color theme="0"/>
      </font>
    </dxf>
    <dxf>
      <fill>
        <patternFill>
          <bgColor rgb="FFFFC7CE"/>
        </patternFill>
      </fill>
    </dxf>
    <dxf>
      <font>
        <condense val="0"/>
        <extend val="0"/>
        <color rgb="FF9C0006"/>
      </font>
      <fill>
        <patternFill>
          <bgColor rgb="FFFFC7CE"/>
        </patternFill>
      </fill>
    </dxf>
    <dxf>
      <font>
        <color theme="0"/>
      </font>
    </dxf>
    <dxf>
      <fill>
        <patternFill>
          <bgColor rgb="FFFFC7CE"/>
        </patternFill>
      </fill>
    </dxf>
    <dxf>
      <font>
        <condense val="0"/>
        <extend val="0"/>
        <color rgb="FF9C0006"/>
      </font>
      <fill>
        <patternFill>
          <bgColor rgb="FFFFC7CE"/>
        </patternFill>
      </fill>
    </dxf>
    <dxf>
      <font>
        <color theme="0"/>
      </font>
    </dxf>
    <dxf>
      <fill>
        <patternFill>
          <bgColor rgb="FFFFC7CE"/>
        </patternFill>
      </fill>
    </dxf>
    <dxf>
      <font>
        <condense val="0"/>
        <extend val="0"/>
        <color rgb="FF9C0006"/>
      </font>
      <fill>
        <patternFill>
          <bgColor rgb="FFFFC7CE"/>
        </patternFill>
      </fill>
    </dxf>
    <dxf>
      <font>
        <color theme="0"/>
      </font>
    </dxf>
    <dxf>
      <fill>
        <patternFill>
          <bgColor rgb="FFFFC7CE"/>
        </patternFill>
      </fill>
    </dxf>
    <dxf>
      <font>
        <condense val="0"/>
        <extend val="0"/>
        <color rgb="FF9C0006"/>
      </font>
      <fill>
        <patternFill>
          <bgColor rgb="FFFFC7CE"/>
        </patternFill>
      </fill>
    </dxf>
    <dxf>
      <font>
        <color theme="0"/>
      </font>
    </dxf>
    <dxf>
      <fill>
        <patternFill>
          <bgColor rgb="FFFFC7CE"/>
        </patternFill>
      </fill>
    </dxf>
    <dxf>
      <font>
        <condense val="0"/>
        <extend val="0"/>
        <color rgb="FF9C0006"/>
      </font>
      <fill>
        <patternFill>
          <bgColor rgb="FFFFC7CE"/>
        </patternFill>
      </fill>
    </dxf>
    <dxf>
      <font>
        <color theme="0"/>
      </font>
    </dxf>
    <dxf>
      <fill>
        <patternFill>
          <bgColor rgb="FFFFC7CE"/>
        </patternFill>
      </fill>
    </dxf>
    <dxf>
      <font>
        <condense val="0"/>
        <extend val="0"/>
        <color rgb="FF9C0006"/>
      </font>
      <fill>
        <patternFill>
          <bgColor rgb="FFFFC7CE"/>
        </patternFill>
      </fill>
    </dxf>
    <dxf>
      <font>
        <color theme="0"/>
      </font>
    </dxf>
    <dxf>
      <fill>
        <patternFill>
          <bgColor rgb="FFFFC7CE"/>
        </patternFill>
      </fill>
    </dxf>
    <dxf>
      <font>
        <condense val="0"/>
        <extend val="0"/>
        <color rgb="FF9C0006"/>
      </font>
      <fill>
        <patternFill>
          <bgColor rgb="FFFFC7CE"/>
        </patternFill>
      </fill>
    </dxf>
    <dxf>
      <font>
        <color theme="0"/>
      </font>
    </dxf>
    <dxf>
      <fill>
        <patternFill>
          <bgColor rgb="FFFFC7CE"/>
        </patternFill>
      </fill>
    </dxf>
    <dxf>
      <font>
        <condense val="0"/>
        <extend val="0"/>
        <color rgb="FF9C0006"/>
      </font>
      <fill>
        <patternFill>
          <bgColor rgb="FFFFC7CE"/>
        </patternFill>
      </fill>
    </dxf>
    <dxf>
      <font>
        <color theme="0"/>
      </font>
    </dxf>
    <dxf>
      <fill>
        <patternFill>
          <bgColor rgb="FFFFC7CE"/>
        </patternFill>
      </fill>
    </dxf>
    <dxf>
      <font>
        <condense val="0"/>
        <extend val="0"/>
        <color rgb="FF9C0006"/>
      </font>
      <fill>
        <patternFill>
          <bgColor rgb="FFFFC7CE"/>
        </patternFill>
      </fill>
    </dxf>
    <dxf>
      <font>
        <color theme="0"/>
      </font>
    </dxf>
    <dxf>
      <fill>
        <patternFill>
          <bgColor rgb="FFFFC7CE"/>
        </patternFill>
      </fill>
    </dxf>
    <dxf>
      <font>
        <condense val="0"/>
        <extend val="0"/>
        <color rgb="FF9C0006"/>
      </font>
      <fill>
        <patternFill>
          <bgColor rgb="FFFFC7CE"/>
        </patternFill>
      </fill>
    </dxf>
    <dxf>
      <font>
        <color theme="0"/>
      </font>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lor theme="0"/>
      </font>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lor theme="0"/>
      </font>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lor theme="0"/>
      </font>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lor theme="0"/>
      </font>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lor theme="0"/>
      </font>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lor theme="0"/>
      </font>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lor theme="0"/>
      </font>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lor theme="0"/>
      </font>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lor theme="0"/>
      </font>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lor theme="0"/>
      </font>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lor theme="0"/>
      </font>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lor theme="0"/>
      </font>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lor theme="0"/>
      </font>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lor theme="0"/>
      </font>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lor theme="0"/>
      </font>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lor theme="0"/>
      </font>
    </dxf>
    <dxf>
      <font>
        <condense val="0"/>
        <extend val="0"/>
        <color rgb="FF9C0006"/>
      </font>
      <fill>
        <patternFill>
          <bgColor rgb="FFFFC7CE"/>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ill>
        <patternFill>
          <bgColor rgb="FFFFC7CE"/>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ndense val="0"/>
        <extend val="0"/>
        <color rgb="FF9C0006"/>
      </font>
      <fill>
        <patternFill>
          <bgColor rgb="FFFFC7CE"/>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92D050"/>
        </patternFill>
      </fill>
    </dxf>
    <dxf>
      <fill>
        <patternFill>
          <bgColor rgb="FF92D050"/>
        </patternFill>
      </fill>
    </dxf>
    <dxf>
      <font>
        <color rgb="FF9C0006"/>
      </font>
      <fill>
        <patternFill>
          <bgColor rgb="FFFFC7CE"/>
        </patternFill>
      </fill>
    </dxf>
    <dxf>
      <font>
        <condense val="0"/>
        <extend val="0"/>
        <color rgb="FF9C0006"/>
      </font>
      <fill>
        <patternFill>
          <bgColor rgb="FFFFC7CE"/>
        </patternFill>
      </fill>
    </dxf>
    <dxf>
      <fill>
        <patternFill>
          <bgColor rgb="FF92D050"/>
        </patternFill>
      </fill>
    </dxf>
    <dxf>
      <font>
        <condense val="0"/>
        <extend val="0"/>
        <color rgb="FF9C0006"/>
      </font>
      <fill>
        <patternFill>
          <bgColor rgb="FFFFC7CE"/>
        </patternFill>
      </fill>
    </dxf>
    <dxf>
      <fill>
        <patternFill>
          <bgColor rgb="FF92D050"/>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92D050"/>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FF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1809750</xdr:colOff>
      <xdr:row>8</xdr:row>
      <xdr:rowOff>251113</xdr:rowOff>
    </xdr:from>
    <xdr:to>
      <xdr:col>2</xdr:col>
      <xdr:colOff>155863</xdr:colOff>
      <xdr:row>11</xdr:row>
      <xdr:rowOff>190500</xdr:rowOff>
    </xdr:to>
    <xdr:pic>
      <xdr:nvPicPr>
        <xdr:cNvPr id="6" name="5 Resim" descr="TUUUUUUUUU.png"/>
        <xdr:cNvPicPr>
          <a:picLocks noChangeAspect="1"/>
        </xdr:cNvPicPr>
      </xdr:nvPicPr>
      <xdr:blipFill>
        <a:blip xmlns:r="http://schemas.openxmlformats.org/officeDocument/2006/relationships" r:embed="rId1" cstate="print"/>
        <a:stretch>
          <a:fillRect/>
        </a:stretch>
      </xdr:blipFill>
      <xdr:spPr>
        <a:xfrm>
          <a:off x="1809750" y="2874818"/>
          <a:ext cx="2398568" cy="796637"/>
        </a:xfrm>
        <a:prstGeom prst="rect">
          <a:avLst/>
        </a:prstGeom>
      </xdr:spPr>
    </xdr:pic>
    <xdr:clientData/>
  </xdr:twoCellAnchor>
  <xdr:twoCellAnchor>
    <xdr:from>
      <xdr:col>1</xdr:col>
      <xdr:colOff>441613</xdr:colOff>
      <xdr:row>3</xdr:row>
      <xdr:rowOff>95250</xdr:rowOff>
    </xdr:from>
    <xdr:to>
      <xdr:col>1</xdr:col>
      <xdr:colOff>1627908</xdr:colOff>
      <xdr:row>7</xdr:row>
      <xdr:rowOff>173182</xdr:rowOff>
    </xdr:to>
    <xdr:pic>
      <xdr:nvPicPr>
        <xdr:cNvPr id="4" name="Picture 2" descr="tafbiglogo"/>
        <xdr:cNvPicPr preferRelativeResize="0">
          <a:picLocks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467840" y="1160318"/>
          <a:ext cx="1186295" cy="13248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2190750</xdr:colOff>
      <xdr:row>0</xdr:row>
      <xdr:rowOff>9525</xdr:rowOff>
    </xdr:from>
    <xdr:to>
      <xdr:col>6</xdr:col>
      <xdr:colOff>28575</xdr:colOff>
      <xdr:row>0</xdr:row>
      <xdr:rowOff>368012</xdr:rowOff>
    </xdr:to>
    <xdr:pic>
      <xdr:nvPicPr>
        <xdr:cNvPr id="6" name="5 Resim" descr="TUUUUUUUUU.png"/>
        <xdr:cNvPicPr>
          <a:picLocks noChangeAspect="1"/>
        </xdr:cNvPicPr>
      </xdr:nvPicPr>
      <xdr:blipFill>
        <a:blip xmlns:r="http://schemas.openxmlformats.org/officeDocument/2006/relationships" r:embed="rId1" cstate="print"/>
        <a:stretch>
          <a:fillRect/>
        </a:stretch>
      </xdr:blipFill>
      <xdr:spPr>
        <a:xfrm>
          <a:off x="4953000" y="9525"/>
          <a:ext cx="1514475" cy="358487"/>
        </a:xfrm>
        <a:prstGeom prst="rect">
          <a:avLst/>
        </a:prstGeom>
      </xdr:spPr>
    </xdr:pic>
    <xdr:clientData/>
  </xdr:twoCellAnchor>
  <xdr:twoCellAnchor>
    <xdr:from>
      <xdr:col>0</xdr:col>
      <xdr:colOff>85725</xdr:colOff>
      <xdr:row>0</xdr:row>
      <xdr:rowOff>66675</xdr:rowOff>
    </xdr:from>
    <xdr:to>
      <xdr:col>2</xdr:col>
      <xdr:colOff>266700</xdr:colOff>
      <xdr:row>3</xdr:row>
      <xdr:rowOff>0</xdr:rowOff>
    </xdr:to>
    <xdr:pic>
      <xdr:nvPicPr>
        <xdr:cNvPr id="5" name="Picture 2" descr="tafbiglogo"/>
        <xdr:cNvPicPr preferRelativeResize="0">
          <a:picLocks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5725" y="66675"/>
          <a:ext cx="8953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257175</xdr:colOff>
      <xdr:row>0</xdr:row>
      <xdr:rowOff>9525</xdr:rowOff>
    </xdr:from>
    <xdr:to>
      <xdr:col>7</xdr:col>
      <xdr:colOff>466725</xdr:colOff>
      <xdr:row>0</xdr:row>
      <xdr:rowOff>368012</xdr:rowOff>
    </xdr:to>
    <xdr:pic>
      <xdr:nvPicPr>
        <xdr:cNvPr id="5" name="4 Resim" descr="TUUUUUUUUU.png"/>
        <xdr:cNvPicPr>
          <a:picLocks noChangeAspect="1"/>
        </xdr:cNvPicPr>
      </xdr:nvPicPr>
      <xdr:blipFill>
        <a:blip xmlns:r="http://schemas.openxmlformats.org/officeDocument/2006/relationships" r:embed="rId1" cstate="print"/>
        <a:stretch>
          <a:fillRect/>
        </a:stretch>
      </xdr:blipFill>
      <xdr:spPr>
        <a:xfrm>
          <a:off x="5038725" y="9525"/>
          <a:ext cx="1514475" cy="358487"/>
        </a:xfrm>
        <a:prstGeom prst="rect">
          <a:avLst/>
        </a:prstGeom>
      </xdr:spPr>
    </xdr:pic>
    <xdr:clientData/>
  </xdr:twoCellAnchor>
  <xdr:twoCellAnchor>
    <xdr:from>
      <xdr:col>0</xdr:col>
      <xdr:colOff>85725</xdr:colOff>
      <xdr:row>0</xdr:row>
      <xdr:rowOff>38100</xdr:rowOff>
    </xdr:from>
    <xdr:to>
      <xdr:col>2</xdr:col>
      <xdr:colOff>266700</xdr:colOff>
      <xdr:row>2</xdr:row>
      <xdr:rowOff>161925</xdr:rowOff>
    </xdr:to>
    <xdr:pic>
      <xdr:nvPicPr>
        <xdr:cNvPr id="7" name="Picture 2" descr="tafbiglogo"/>
        <xdr:cNvPicPr preferRelativeResize="0">
          <a:picLocks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5725" y="38100"/>
          <a:ext cx="8953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485775</xdr:colOff>
      <xdr:row>0</xdr:row>
      <xdr:rowOff>9525</xdr:rowOff>
    </xdr:from>
    <xdr:to>
      <xdr:col>15</xdr:col>
      <xdr:colOff>161925</xdr:colOff>
      <xdr:row>0</xdr:row>
      <xdr:rowOff>368012</xdr:rowOff>
    </xdr:to>
    <xdr:pic>
      <xdr:nvPicPr>
        <xdr:cNvPr id="4" name="3 Resim" descr="TUUUUUUUUU.png"/>
        <xdr:cNvPicPr>
          <a:picLocks noChangeAspect="1"/>
        </xdr:cNvPicPr>
      </xdr:nvPicPr>
      <xdr:blipFill>
        <a:blip xmlns:r="http://schemas.openxmlformats.org/officeDocument/2006/relationships" r:embed="rId1" cstate="print"/>
        <a:stretch>
          <a:fillRect/>
        </a:stretch>
      </xdr:blipFill>
      <xdr:spPr>
        <a:xfrm>
          <a:off x="5724525" y="9525"/>
          <a:ext cx="1514475" cy="358487"/>
        </a:xfrm>
        <a:prstGeom prst="rect">
          <a:avLst/>
        </a:prstGeom>
      </xdr:spPr>
    </xdr:pic>
    <xdr:clientData/>
  </xdr:twoCellAnchor>
  <xdr:twoCellAnchor>
    <xdr:from>
      <xdr:col>1</xdr:col>
      <xdr:colOff>314325</xdr:colOff>
      <xdr:row>0</xdr:row>
      <xdr:rowOff>38100</xdr:rowOff>
    </xdr:from>
    <xdr:to>
      <xdr:col>2</xdr:col>
      <xdr:colOff>628650</xdr:colOff>
      <xdr:row>3</xdr:row>
      <xdr:rowOff>9525</xdr:rowOff>
    </xdr:to>
    <xdr:pic>
      <xdr:nvPicPr>
        <xdr:cNvPr id="5" name="Picture 2" descr="tafbiglogo"/>
        <xdr:cNvPicPr preferRelativeResize="0">
          <a:picLocks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14325" y="38100"/>
          <a:ext cx="8953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1740477</xdr:colOff>
      <xdr:row>0</xdr:row>
      <xdr:rowOff>294409</xdr:rowOff>
    </xdr:from>
    <xdr:to>
      <xdr:col>11</xdr:col>
      <xdr:colOff>116897</xdr:colOff>
      <xdr:row>2</xdr:row>
      <xdr:rowOff>72737</xdr:rowOff>
    </xdr:to>
    <xdr:pic>
      <xdr:nvPicPr>
        <xdr:cNvPr id="3" name="2 Resim" descr="TUUUUUUUUU.png"/>
        <xdr:cNvPicPr>
          <a:picLocks noChangeAspect="1"/>
        </xdr:cNvPicPr>
      </xdr:nvPicPr>
      <xdr:blipFill>
        <a:blip xmlns:r="http://schemas.openxmlformats.org/officeDocument/2006/relationships" r:embed="rId1" cstate="print"/>
        <a:stretch>
          <a:fillRect/>
        </a:stretch>
      </xdr:blipFill>
      <xdr:spPr>
        <a:xfrm>
          <a:off x="4675909" y="294409"/>
          <a:ext cx="1514475" cy="358487"/>
        </a:xfrm>
        <a:prstGeom prst="rect">
          <a:avLst/>
        </a:prstGeom>
      </xdr:spPr>
    </xdr:pic>
    <xdr:clientData/>
  </xdr:twoCellAnchor>
  <xdr:twoCellAnchor>
    <xdr:from>
      <xdr:col>0</xdr:col>
      <xdr:colOff>718705</xdr:colOff>
      <xdr:row>0</xdr:row>
      <xdr:rowOff>43296</xdr:rowOff>
    </xdr:from>
    <xdr:to>
      <xdr:col>1</xdr:col>
      <xdr:colOff>574964</xdr:colOff>
      <xdr:row>3</xdr:row>
      <xdr:rowOff>14721</xdr:rowOff>
    </xdr:to>
    <xdr:pic>
      <xdr:nvPicPr>
        <xdr:cNvPr id="4" name="Picture 2" descr="tafbiglogo"/>
        <xdr:cNvPicPr preferRelativeResize="0">
          <a:picLocks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18705" y="43296"/>
          <a:ext cx="8953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199159</xdr:colOff>
      <xdr:row>0</xdr:row>
      <xdr:rowOff>25977</xdr:rowOff>
    </xdr:from>
    <xdr:to>
      <xdr:col>10</xdr:col>
      <xdr:colOff>414770</xdr:colOff>
      <xdr:row>1</xdr:row>
      <xdr:rowOff>3464</xdr:rowOff>
    </xdr:to>
    <xdr:pic>
      <xdr:nvPicPr>
        <xdr:cNvPr id="3" name="2 Resim" descr="TUUUUUUUUU.png"/>
        <xdr:cNvPicPr>
          <a:picLocks noChangeAspect="1"/>
        </xdr:cNvPicPr>
      </xdr:nvPicPr>
      <xdr:blipFill>
        <a:blip xmlns:r="http://schemas.openxmlformats.org/officeDocument/2006/relationships" r:embed="rId1" cstate="print"/>
        <a:stretch>
          <a:fillRect/>
        </a:stretch>
      </xdr:blipFill>
      <xdr:spPr>
        <a:xfrm>
          <a:off x="6286500" y="25977"/>
          <a:ext cx="1514475" cy="358487"/>
        </a:xfrm>
        <a:prstGeom prst="rect">
          <a:avLst/>
        </a:prstGeom>
      </xdr:spPr>
    </xdr:pic>
    <xdr:clientData/>
  </xdr:twoCellAnchor>
  <xdr:twoCellAnchor>
    <xdr:from>
      <xdr:col>0</xdr:col>
      <xdr:colOff>484909</xdr:colOff>
      <xdr:row>0</xdr:row>
      <xdr:rowOff>43296</xdr:rowOff>
    </xdr:from>
    <xdr:to>
      <xdr:col>1</xdr:col>
      <xdr:colOff>886691</xdr:colOff>
      <xdr:row>3</xdr:row>
      <xdr:rowOff>14721</xdr:rowOff>
    </xdr:to>
    <xdr:pic>
      <xdr:nvPicPr>
        <xdr:cNvPr id="4" name="Picture 2" descr="tafbiglogo"/>
        <xdr:cNvPicPr preferRelativeResize="0">
          <a:picLocks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84909" y="43296"/>
          <a:ext cx="8953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tabColor rgb="FFFFFF00"/>
  </sheetPr>
  <dimension ref="A1:E34"/>
  <sheetViews>
    <sheetView view="pageBreakPreview" topLeftCell="A25" zoomScale="110" zoomScaleSheetLayoutView="110" workbookViewId="0">
      <selection activeCell="D26" sqref="D26"/>
    </sheetView>
  </sheetViews>
  <sheetFormatPr defaultRowHeight="18" x14ac:dyDescent="0.25"/>
  <cols>
    <col min="1" max="2" width="30.42578125" style="73" customWidth="1"/>
    <col min="3" max="3" width="30.85546875" style="73" customWidth="1"/>
    <col min="4" max="12" width="6.7109375" style="73" customWidth="1"/>
    <col min="13" max="16384" width="9.140625" style="73"/>
  </cols>
  <sheetData>
    <row r="1" spans="1:5" ht="24" customHeight="1" x14ac:dyDescent="0.3">
      <c r="A1" s="171"/>
      <c r="B1" s="172"/>
      <c r="C1" s="173"/>
    </row>
    <row r="2" spans="1:5" ht="29.25" customHeight="1" x14ac:dyDescent="0.25">
      <c r="A2" s="174" t="s">
        <v>30</v>
      </c>
      <c r="B2" s="175"/>
      <c r="C2" s="176"/>
      <c r="D2" s="74"/>
      <c r="E2" s="74"/>
    </row>
    <row r="3" spans="1:5" ht="30.75" customHeight="1" x14ac:dyDescent="0.25">
      <c r="A3" s="177" t="s">
        <v>100</v>
      </c>
      <c r="B3" s="178"/>
      <c r="C3" s="179"/>
      <c r="D3" s="75"/>
      <c r="E3" s="75"/>
    </row>
    <row r="4" spans="1:5" s="76" customFormat="1" ht="24.95" customHeight="1" x14ac:dyDescent="0.2">
      <c r="A4" s="63"/>
      <c r="B4" s="64"/>
      <c r="C4" s="65"/>
    </row>
    <row r="5" spans="1:5" s="76" customFormat="1" ht="24.95" customHeight="1" x14ac:dyDescent="0.2">
      <c r="A5" s="63"/>
      <c r="B5" s="64"/>
      <c r="C5" s="65"/>
    </row>
    <row r="6" spans="1:5" s="76" customFormat="1" ht="24.95" customHeight="1" x14ac:dyDescent="0.2">
      <c r="A6" s="63"/>
      <c r="B6" s="64"/>
      <c r="C6" s="65"/>
    </row>
    <row r="7" spans="1:5" s="76" customFormat="1" ht="24.95" customHeight="1" x14ac:dyDescent="0.2">
      <c r="A7" s="63"/>
      <c r="B7" s="64"/>
      <c r="C7" s="65"/>
    </row>
    <row r="8" spans="1:5" s="76" customFormat="1" ht="24.95" customHeight="1" x14ac:dyDescent="0.2">
      <c r="A8" s="63"/>
      <c r="B8" s="64"/>
      <c r="C8" s="65"/>
    </row>
    <row r="9" spans="1:5" ht="22.5" x14ac:dyDescent="0.25">
      <c r="A9" s="63"/>
      <c r="B9" s="64"/>
      <c r="C9" s="65"/>
    </row>
    <row r="10" spans="1:5" ht="22.5" x14ac:dyDescent="0.25">
      <c r="A10" s="63"/>
      <c r="B10" s="64"/>
      <c r="C10" s="65"/>
    </row>
    <row r="11" spans="1:5" ht="22.5" x14ac:dyDescent="0.25">
      <c r="A11" s="63"/>
      <c r="B11" s="64"/>
      <c r="C11" s="65"/>
    </row>
    <row r="12" spans="1:5" ht="22.5" x14ac:dyDescent="0.25">
      <c r="A12" s="63"/>
      <c r="B12" s="64"/>
      <c r="C12" s="65"/>
    </row>
    <row r="13" spans="1:5" ht="22.5" x14ac:dyDescent="0.25">
      <c r="A13" s="63"/>
      <c r="B13" s="64"/>
      <c r="C13" s="65"/>
    </row>
    <row r="14" spans="1:5" ht="22.5" x14ac:dyDescent="0.25">
      <c r="A14" s="63"/>
      <c r="B14" s="64"/>
      <c r="C14" s="65"/>
    </row>
    <row r="15" spans="1:5" ht="22.5" x14ac:dyDescent="0.25">
      <c r="A15" s="63"/>
      <c r="B15" s="64"/>
      <c r="C15" s="65"/>
    </row>
    <row r="16" spans="1:5" ht="22.5" x14ac:dyDescent="0.25">
      <c r="A16" s="63"/>
      <c r="B16" s="64"/>
      <c r="C16" s="65"/>
    </row>
    <row r="17" spans="1:3" ht="22.5" x14ac:dyDescent="0.25">
      <c r="A17" s="63"/>
      <c r="B17" s="64"/>
      <c r="C17" s="65"/>
    </row>
    <row r="18" spans="1:3" ht="22.5" x14ac:dyDescent="0.25">
      <c r="A18" s="63"/>
      <c r="B18" s="64"/>
      <c r="C18" s="65"/>
    </row>
    <row r="19" spans="1:3" ht="18" customHeight="1" x14ac:dyDescent="0.25">
      <c r="A19" s="180" t="s">
        <v>42</v>
      </c>
      <c r="B19" s="181"/>
      <c r="C19" s="182"/>
    </row>
    <row r="20" spans="1:3" ht="42" customHeight="1" x14ac:dyDescent="0.25">
      <c r="A20" s="183"/>
      <c r="B20" s="181"/>
      <c r="C20" s="182"/>
    </row>
    <row r="21" spans="1:3" ht="27" x14ac:dyDescent="0.25">
      <c r="A21" s="66"/>
      <c r="B21" s="67" t="s">
        <v>39</v>
      </c>
      <c r="C21" s="68"/>
    </row>
    <row r="22" spans="1:3" ht="22.5" x14ac:dyDescent="0.25">
      <c r="A22" s="63"/>
      <c r="B22" s="69"/>
      <c r="C22" s="65"/>
    </row>
    <row r="23" spans="1:3" ht="22.5" x14ac:dyDescent="0.25">
      <c r="A23" s="63"/>
      <c r="B23" s="69"/>
      <c r="C23" s="65"/>
    </row>
    <row r="24" spans="1:3" ht="22.5" x14ac:dyDescent="0.25">
      <c r="A24" s="63"/>
      <c r="B24" s="69"/>
      <c r="C24" s="65"/>
    </row>
    <row r="25" spans="1:3" ht="22.5" x14ac:dyDescent="0.25">
      <c r="A25" s="70"/>
      <c r="B25" s="71"/>
      <c r="C25" s="72"/>
    </row>
    <row r="26" spans="1:3" ht="30" customHeight="1" x14ac:dyDescent="0.25">
      <c r="A26" s="77" t="s">
        <v>10</v>
      </c>
      <c r="B26" s="167" t="s">
        <v>42</v>
      </c>
      <c r="C26" s="168"/>
    </row>
    <row r="27" spans="1:3" ht="25.5" customHeight="1" x14ac:dyDescent="0.25">
      <c r="A27" s="77" t="s">
        <v>11</v>
      </c>
      <c r="B27" s="167">
        <v>2000</v>
      </c>
      <c r="C27" s="168"/>
    </row>
    <row r="28" spans="1:3" ht="25.5" customHeight="1" x14ac:dyDescent="0.25">
      <c r="A28" s="78" t="s">
        <v>12</v>
      </c>
      <c r="B28" s="167" t="s">
        <v>54</v>
      </c>
      <c r="C28" s="168"/>
    </row>
    <row r="29" spans="1:3" ht="25.5" customHeight="1" x14ac:dyDescent="0.25">
      <c r="A29" s="77" t="s">
        <v>13</v>
      </c>
      <c r="B29" s="167" t="s">
        <v>39</v>
      </c>
      <c r="C29" s="168"/>
    </row>
    <row r="30" spans="1:3" ht="25.5" customHeight="1" x14ac:dyDescent="0.25">
      <c r="A30" s="79" t="s">
        <v>14</v>
      </c>
      <c r="B30" s="169" t="s">
        <v>52</v>
      </c>
      <c r="C30" s="170"/>
    </row>
    <row r="31" spans="1:3" ht="21" customHeight="1" x14ac:dyDescent="0.25">
      <c r="A31" s="79" t="s">
        <v>31</v>
      </c>
      <c r="B31" s="106"/>
      <c r="C31" s="105"/>
    </row>
    <row r="32" spans="1:3" ht="19.5" customHeight="1" x14ac:dyDescent="0.25">
      <c r="A32" s="79" t="s">
        <v>32</v>
      </c>
      <c r="B32" s="106"/>
      <c r="C32" s="105"/>
    </row>
    <row r="33" spans="1:3" x14ac:dyDescent="0.25">
      <c r="A33" s="80"/>
      <c r="B33" s="81"/>
      <c r="C33" s="82"/>
    </row>
    <row r="34" spans="1:3" ht="18.75" thickBot="1" x14ac:dyDescent="0.3">
      <c r="A34" s="83"/>
      <c r="B34" s="84"/>
      <c r="C34" s="85"/>
    </row>
  </sheetData>
  <sheetProtection formatCells="0" formatColumns="0" formatRows="0" insertColumns="0" insertRows="0" insertHyperlinks="0" deleteColumns="0" deleteRows="0" sort="0" autoFilter="0" pivotTables="0"/>
  <mergeCells count="9">
    <mergeCell ref="B27:C27"/>
    <mergeCell ref="B28:C28"/>
    <mergeCell ref="B29:C29"/>
    <mergeCell ref="B30:C30"/>
    <mergeCell ref="A1:C1"/>
    <mergeCell ref="A2:C2"/>
    <mergeCell ref="A3:C3"/>
    <mergeCell ref="A19:C20"/>
    <mergeCell ref="B26:C26"/>
  </mergeCells>
  <printOptions horizontalCentered="1"/>
  <pageMargins left="0.65" right="0.25" top="0.49" bottom="0.27" header="0.31496062992125984" footer="0.17"/>
  <pageSetup paperSize="9" scale="9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tabColor rgb="FF0000FF"/>
  </sheetPr>
  <dimension ref="A1:V507"/>
  <sheetViews>
    <sheetView view="pageBreakPreview" zoomScaleSheetLayoutView="100" workbookViewId="0">
      <selection activeCell="D26" sqref="D26"/>
    </sheetView>
  </sheetViews>
  <sheetFormatPr defaultRowHeight="12.75" x14ac:dyDescent="0.2"/>
  <cols>
    <col min="1" max="1" width="4.28515625" style="23" bestFit="1" customWidth="1"/>
    <col min="2" max="2" width="6.42578125" style="23" bestFit="1" customWidth="1"/>
    <col min="3" max="3" width="30.7109375" style="24" customWidth="1"/>
    <col min="4" max="4" width="35.7109375" style="24" customWidth="1"/>
    <col min="5" max="5" width="6.7109375" style="23" customWidth="1"/>
    <col min="6" max="6" width="12.7109375" style="25" customWidth="1"/>
    <col min="7" max="8" width="9.140625" style="11"/>
    <col min="9" max="9" width="0" style="11" hidden="1" customWidth="1"/>
    <col min="10" max="10" width="42.28515625" style="11" hidden="1" customWidth="1"/>
    <col min="11" max="16384" width="9.140625" style="11"/>
  </cols>
  <sheetData>
    <row r="1" spans="1:22" ht="31.5" customHeight="1" x14ac:dyDescent="0.2">
      <c r="A1" s="185" t="s">
        <v>30</v>
      </c>
      <c r="B1" s="186"/>
      <c r="C1" s="186"/>
      <c r="D1" s="186"/>
      <c r="E1" s="186"/>
      <c r="F1" s="186"/>
    </row>
    <row r="2" spans="1:22" ht="15.75" x14ac:dyDescent="0.2">
      <c r="A2" s="187" t="s">
        <v>42</v>
      </c>
      <c r="B2" s="187"/>
      <c r="C2" s="187"/>
      <c r="D2" s="187"/>
      <c r="E2" s="187"/>
      <c r="F2" s="187"/>
    </row>
    <row r="3" spans="1:22" ht="15.75" x14ac:dyDescent="0.2">
      <c r="A3" s="188" t="s">
        <v>39</v>
      </c>
      <c r="B3" s="188"/>
      <c r="C3" s="188"/>
      <c r="D3" s="188"/>
      <c r="E3" s="188"/>
      <c r="F3" s="188"/>
    </row>
    <row r="4" spans="1:22" x14ac:dyDescent="0.2">
      <c r="A4" s="184" t="s">
        <v>54</v>
      </c>
      <c r="B4" s="184"/>
      <c r="C4" s="184"/>
      <c r="D4" s="12">
        <v>2000</v>
      </c>
      <c r="E4" s="189" t="s">
        <v>52</v>
      </c>
      <c r="F4" s="189"/>
      <c r="I4" s="91"/>
      <c r="J4" s="91" t="s">
        <v>25</v>
      </c>
    </row>
    <row r="5" spans="1:22" s="13" customFormat="1" ht="31.5" customHeight="1" thickBot="1" x14ac:dyDescent="0.25">
      <c r="A5" s="146" t="s">
        <v>0</v>
      </c>
      <c r="B5" s="146" t="s">
        <v>1</v>
      </c>
      <c r="C5" s="147" t="s">
        <v>3</v>
      </c>
      <c r="D5" s="146" t="s">
        <v>23</v>
      </c>
      <c r="E5" s="146" t="s">
        <v>8</v>
      </c>
      <c r="F5" s="148" t="s">
        <v>2</v>
      </c>
      <c r="G5" s="14"/>
      <c r="I5" s="92">
        <v>0</v>
      </c>
      <c r="J5" s="93">
        <v>11</v>
      </c>
      <c r="V5" s="89"/>
    </row>
    <row r="6" spans="1:22" ht="18" customHeight="1" thickBot="1" x14ac:dyDescent="0.2">
      <c r="A6" s="15">
        <v>1</v>
      </c>
      <c r="B6" s="108">
        <v>10</v>
      </c>
      <c r="C6" s="102" t="s">
        <v>55</v>
      </c>
      <c r="D6" s="102" t="s">
        <v>45</v>
      </c>
      <c r="E6" s="103" t="s">
        <v>40</v>
      </c>
      <c r="F6" s="104">
        <v>37108</v>
      </c>
      <c r="H6" s="90"/>
      <c r="I6" s="94">
        <v>1</v>
      </c>
      <c r="J6" s="93" t="s">
        <v>45</v>
      </c>
      <c r="U6" s="90"/>
      <c r="V6" s="89"/>
    </row>
    <row r="7" spans="1:22" ht="18" customHeight="1" thickBot="1" x14ac:dyDescent="0.2">
      <c r="A7" s="16">
        <v>2</v>
      </c>
      <c r="B7" s="109">
        <v>11</v>
      </c>
      <c r="C7" s="17" t="s">
        <v>56</v>
      </c>
      <c r="D7" s="102" t="s">
        <v>45</v>
      </c>
      <c r="E7" s="18" t="s">
        <v>40</v>
      </c>
      <c r="F7" s="19">
        <v>37599</v>
      </c>
      <c r="I7" s="94" t="s">
        <v>103</v>
      </c>
      <c r="J7" s="93" t="s">
        <v>59</v>
      </c>
    </row>
    <row r="8" spans="1:22" ht="18" customHeight="1" thickBot="1" x14ac:dyDescent="0.2">
      <c r="A8" s="16">
        <v>3</v>
      </c>
      <c r="B8" s="109">
        <v>12</v>
      </c>
      <c r="C8" s="17" t="s">
        <v>57</v>
      </c>
      <c r="D8" s="102" t="s">
        <v>45</v>
      </c>
      <c r="E8" s="18" t="s">
        <v>40</v>
      </c>
      <c r="F8" s="19">
        <v>37433</v>
      </c>
      <c r="I8" s="94" t="s">
        <v>103</v>
      </c>
      <c r="J8" s="93" t="s">
        <v>68</v>
      </c>
    </row>
    <row r="9" spans="1:22" ht="18" customHeight="1" thickBot="1" x14ac:dyDescent="0.2">
      <c r="A9" s="16">
        <v>4</v>
      </c>
      <c r="B9" s="110">
        <v>13</v>
      </c>
      <c r="C9" s="20" t="s">
        <v>58</v>
      </c>
      <c r="D9" s="102" t="s">
        <v>45</v>
      </c>
      <c r="E9" s="21" t="s">
        <v>40</v>
      </c>
      <c r="F9" s="22">
        <v>37337</v>
      </c>
      <c r="I9" s="94" t="s">
        <v>103</v>
      </c>
      <c r="J9" s="93" t="s">
        <v>43</v>
      </c>
    </row>
    <row r="10" spans="1:22" ht="18" customHeight="1" x14ac:dyDescent="0.15">
      <c r="A10" s="16">
        <v>5</v>
      </c>
      <c r="B10" s="108">
        <v>801</v>
      </c>
      <c r="C10" s="102" t="s">
        <v>60</v>
      </c>
      <c r="D10" s="102" t="s">
        <v>59</v>
      </c>
      <c r="E10" s="103" t="s">
        <v>40</v>
      </c>
      <c r="F10" s="104">
        <v>37348</v>
      </c>
      <c r="I10" s="94">
        <v>2</v>
      </c>
      <c r="J10" s="93" t="s">
        <v>44</v>
      </c>
    </row>
    <row r="11" spans="1:22" ht="18" customHeight="1" x14ac:dyDescent="0.15">
      <c r="A11" s="16">
        <v>6</v>
      </c>
      <c r="B11" s="109">
        <v>802</v>
      </c>
      <c r="C11" s="17" t="s">
        <v>61</v>
      </c>
      <c r="D11" s="17" t="s">
        <v>59</v>
      </c>
      <c r="E11" s="18" t="s">
        <v>40</v>
      </c>
      <c r="F11" s="19">
        <v>37534</v>
      </c>
      <c r="I11" s="94" t="s">
        <v>103</v>
      </c>
      <c r="J11" s="93" t="s">
        <v>53</v>
      </c>
    </row>
    <row r="12" spans="1:22" ht="18" customHeight="1" x14ac:dyDescent="0.15">
      <c r="A12" s="16">
        <v>7</v>
      </c>
      <c r="B12" s="109">
        <v>803</v>
      </c>
      <c r="C12" s="17" t="s">
        <v>62</v>
      </c>
      <c r="D12" s="17" t="s">
        <v>59</v>
      </c>
      <c r="E12" s="18" t="s">
        <v>40</v>
      </c>
      <c r="F12" s="19">
        <v>36965</v>
      </c>
      <c r="I12" s="94" t="s">
        <v>103</v>
      </c>
      <c r="J12" s="93" t="s">
        <v>47</v>
      </c>
    </row>
    <row r="13" spans="1:22" ht="18" customHeight="1" thickBot="1" x14ac:dyDescent="0.2">
      <c r="A13" s="16">
        <v>8</v>
      </c>
      <c r="B13" s="110">
        <v>804</v>
      </c>
      <c r="C13" s="20" t="s">
        <v>63</v>
      </c>
      <c r="D13" s="17" t="s">
        <v>59</v>
      </c>
      <c r="E13" s="21" t="s">
        <v>40</v>
      </c>
      <c r="F13" s="22">
        <v>37618</v>
      </c>
      <c r="I13" s="94" t="s">
        <v>103</v>
      </c>
      <c r="J13" s="93" t="s">
        <v>46</v>
      </c>
    </row>
    <row r="14" spans="1:22" ht="18" customHeight="1" x14ac:dyDescent="0.15">
      <c r="A14" s="16">
        <v>9</v>
      </c>
      <c r="B14" s="108">
        <v>270</v>
      </c>
      <c r="C14" s="102" t="s">
        <v>64</v>
      </c>
      <c r="D14" s="102" t="s">
        <v>68</v>
      </c>
      <c r="E14" s="103" t="s">
        <v>40</v>
      </c>
      <c r="F14" s="104">
        <v>37260</v>
      </c>
      <c r="I14" s="94">
        <v>3</v>
      </c>
      <c r="J14" s="93" t="s">
        <v>85</v>
      </c>
    </row>
    <row r="15" spans="1:22" ht="18" customHeight="1" x14ac:dyDescent="0.15">
      <c r="A15" s="16">
        <v>10</v>
      </c>
      <c r="B15" s="109">
        <v>271</v>
      </c>
      <c r="C15" s="17" t="s">
        <v>65</v>
      </c>
      <c r="D15" s="17" t="s">
        <v>68</v>
      </c>
      <c r="E15" s="18" t="s">
        <v>40</v>
      </c>
      <c r="F15" s="19">
        <v>37179</v>
      </c>
      <c r="I15" s="94" t="s">
        <v>103</v>
      </c>
      <c r="J15" s="93" t="s">
        <v>97</v>
      </c>
    </row>
    <row r="16" spans="1:22" ht="18" customHeight="1" x14ac:dyDescent="0.15">
      <c r="A16" s="16">
        <v>11</v>
      </c>
      <c r="B16" s="109">
        <v>272</v>
      </c>
      <c r="C16" s="17" t="s">
        <v>66</v>
      </c>
      <c r="D16" s="17" t="s">
        <v>68</v>
      </c>
      <c r="E16" s="18" t="s">
        <v>40</v>
      </c>
      <c r="F16" s="19">
        <v>37353</v>
      </c>
      <c r="I16" s="94" t="s">
        <v>103</v>
      </c>
      <c r="J16" s="93">
        <v>0</v>
      </c>
    </row>
    <row r="17" spans="1:10" ht="18" customHeight="1" thickBot="1" x14ac:dyDescent="0.2">
      <c r="A17" s="16">
        <v>12</v>
      </c>
      <c r="B17" s="110">
        <v>273</v>
      </c>
      <c r="C17" s="20" t="s">
        <v>67</v>
      </c>
      <c r="D17" s="20" t="s">
        <v>68</v>
      </c>
      <c r="E17" s="21" t="s">
        <v>40</v>
      </c>
      <c r="F17" s="22">
        <v>37464</v>
      </c>
      <c r="I17" s="94" t="s">
        <v>103</v>
      </c>
      <c r="J17" s="93" t="s">
        <v>103</v>
      </c>
    </row>
    <row r="18" spans="1:10" ht="18" customHeight="1" x14ac:dyDescent="0.15">
      <c r="A18" s="16">
        <v>13</v>
      </c>
      <c r="B18" s="108">
        <v>310</v>
      </c>
      <c r="C18" s="102" t="s">
        <v>72</v>
      </c>
      <c r="D18" s="102" t="s">
        <v>43</v>
      </c>
      <c r="E18" s="103" t="s">
        <v>40</v>
      </c>
      <c r="F18" s="104">
        <v>36976</v>
      </c>
      <c r="I18" s="94">
        <v>4</v>
      </c>
      <c r="J18" s="93" t="s">
        <v>103</v>
      </c>
    </row>
    <row r="19" spans="1:10" ht="18" customHeight="1" x14ac:dyDescent="0.15">
      <c r="A19" s="16">
        <v>14</v>
      </c>
      <c r="B19" s="109">
        <v>311</v>
      </c>
      <c r="C19" s="17" t="s">
        <v>69</v>
      </c>
      <c r="D19" s="17" t="s">
        <v>43</v>
      </c>
      <c r="E19" s="18" t="s">
        <v>40</v>
      </c>
      <c r="F19" s="19">
        <v>37312</v>
      </c>
      <c r="I19" s="94" t="s">
        <v>103</v>
      </c>
      <c r="J19" s="93" t="s">
        <v>103</v>
      </c>
    </row>
    <row r="20" spans="1:10" ht="18" customHeight="1" x14ac:dyDescent="0.15">
      <c r="A20" s="16">
        <v>15</v>
      </c>
      <c r="B20" s="109">
        <v>312</v>
      </c>
      <c r="C20" s="17" t="s">
        <v>70</v>
      </c>
      <c r="D20" s="17" t="s">
        <v>43</v>
      </c>
      <c r="E20" s="18" t="s">
        <v>40</v>
      </c>
      <c r="F20" s="19">
        <v>37379</v>
      </c>
      <c r="I20" s="94" t="s">
        <v>103</v>
      </c>
      <c r="J20" s="93" t="s">
        <v>103</v>
      </c>
    </row>
    <row r="21" spans="1:10" ht="18" customHeight="1" thickBot="1" x14ac:dyDescent="0.2">
      <c r="A21" s="16">
        <v>16</v>
      </c>
      <c r="B21" s="110">
        <v>313</v>
      </c>
      <c r="C21" s="20" t="s">
        <v>71</v>
      </c>
      <c r="D21" s="20" t="s">
        <v>43</v>
      </c>
      <c r="E21" s="21" t="s">
        <v>40</v>
      </c>
      <c r="F21" s="22">
        <v>37316</v>
      </c>
      <c r="I21" s="94" t="s">
        <v>103</v>
      </c>
      <c r="J21" s="93" t="s">
        <v>103</v>
      </c>
    </row>
    <row r="22" spans="1:10" ht="18" customHeight="1" x14ac:dyDescent="0.15">
      <c r="A22" s="16">
        <v>17</v>
      </c>
      <c r="B22" s="108">
        <v>585</v>
      </c>
      <c r="C22" s="102" t="s">
        <v>73</v>
      </c>
      <c r="D22" s="102" t="s">
        <v>44</v>
      </c>
      <c r="E22" s="103" t="s">
        <v>40</v>
      </c>
      <c r="F22" s="19">
        <v>37343</v>
      </c>
      <c r="I22" s="94">
        <v>5</v>
      </c>
      <c r="J22" s="93" t="s">
        <v>103</v>
      </c>
    </row>
    <row r="23" spans="1:10" ht="18" customHeight="1" thickBot="1" x14ac:dyDescent="0.2">
      <c r="A23" s="16">
        <v>18</v>
      </c>
      <c r="B23" s="109">
        <v>586</v>
      </c>
      <c r="C23" s="17" t="s">
        <v>74</v>
      </c>
      <c r="D23" s="17" t="s">
        <v>44</v>
      </c>
      <c r="E23" s="18" t="s">
        <v>40</v>
      </c>
      <c r="F23" s="22">
        <v>37334</v>
      </c>
      <c r="I23" s="94" t="s">
        <v>103</v>
      </c>
      <c r="J23" s="93" t="s">
        <v>103</v>
      </c>
    </row>
    <row r="24" spans="1:10" ht="18" customHeight="1" x14ac:dyDescent="0.15">
      <c r="A24" s="16">
        <v>19</v>
      </c>
      <c r="B24" s="109">
        <v>587</v>
      </c>
      <c r="C24" s="17" t="s">
        <v>75</v>
      </c>
      <c r="D24" s="17" t="s">
        <v>44</v>
      </c>
      <c r="E24" s="18" t="s">
        <v>40</v>
      </c>
      <c r="F24" s="104">
        <v>37361</v>
      </c>
      <c r="I24" s="94" t="s">
        <v>103</v>
      </c>
      <c r="J24" s="93" t="s">
        <v>103</v>
      </c>
    </row>
    <row r="25" spans="1:10" ht="18" customHeight="1" thickBot="1" x14ac:dyDescent="0.2">
      <c r="A25" s="16">
        <v>20</v>
      </c>
      <c r="B25" s="110">
        <v>588</v>
      </c>
      <c r="C25" s="20" t="s">
        <v>76</v>
      </c>
      <c r="D25" s="20" t="s">
        <v>44</v>
      </c>
      <c r="E25" s="21" t="s">
        <v>40</v>
      </c>
      <c r="F25" s="19">
        <v>37322</v>
      </c>
      <c r="I25" s="94" t="s">
        <v>103</v>
      </c>
      <c r="J25" s="93" t="s">
        <v>103</v>
      </c>
    </row>
    <row r="26" spans="1:10" ht="18" customHeight="1" x14ac:dyDescent="0.15">
      <c r="A26" s="16">
        <v>21</v>
      </c>
      <c r="B26" s="108">
        <v>330</v>
      </c>
      <c r="C26" s="102" t="s">
        <v>77</v>
      </c>
      <c r="D26" s="102" t="s">
        <v>53</v>
      </c>
      <c r="E26" s="103" t="s">
        <v>40</v>
      </c>
      <c r="F26" s="104">
        <v>37257</v>
      </c>
      <c r="I26" s="94">
        <v>6</v>
      </c>
      <c r="J26" s="93" t="s">
        <v>103</v>
      </c>
    </row>
    <row r="27" spans="1:10" ht="18" customHeight="1" x14ac:dyDescent="0.15">
      <c r="A27" s="16">
        <v>22</v>
      </c>
      <c r="B27" s="109">
        <v>331</v>
      </c>
      <c r="C27" s="17" t="s">
        <v>78</v>
      </c>
      <c r="D27" s="17" t="s">
        <v>53</v>
      </c>
      <c r="E27" s="18" t="s">
        <v>40</v>
      </c>
      <c r="F27" s="19">
        <v>37257</v>
      </c>
      <c r="I27" s="94" t="s">
        <v>103</v>
      </c>
      <c r="J27" s="93" t="s">
        <v>103</v>
      </c>
    </row>
    <row r="28" spans="1:10" ht="18" customHeight="1" x14ac:dyDescent="0.15">
      <c r="A28" s="16">
        <v>23</v>
      </c>
      <c r="B28" s="109">
        <v>332</v>
      </c>
      <c r="C28" s="17" t="s">
        <v>80</v>
      </c>
      <c r="D28" s="17" t="s">
        <v>53</v>
      </c>
      <c r="E28" s="18" t="s">
        <v>40</v>
      </c>
      <c r="F28" s="19">
        <v>36892</v>
      </c>
      <c r="I28" s="94" t="s">
        <v>103</v>
      </c>
      <c r="J28" s="93" t="s">
        <v>103</v>
      </c>
    </row>
    <row r="29" spans="1:10" ht="18" customHeight="1" thickBot="1" x14ac:dyDescent="0.2">
      <c r="A29" s="16">
        <v>24</v>
      </c>
      <c r="B29" s="110">
        <v>333</v>
      </c>
      <c r="C29" s="20" t="s">
        <v>79</v>
      </c>
      <c r="D29" s="20" t="s">
        <v>53</v>
      </c>
      <c r="E29" s="21" t="s">
        <v>40</v>
      </c>
      <c r="F29" s="22">
        <v>37257</v>
      </c>
      <c r="I29" s="94" t="s">
        <v>103</v>
      </c>
      <c r="J29" s="93" t="s">
        <v>103</v>
      </c>
    </row>
    <row r="30" spans="1:10" ht="18" customHeight="1" thickBot="1" x14ac:dyDescent="0.2">
      <c r="A30" s="16">
        <v>25</v>
      </c>
      <c r="B30" s="108">
        <v>380</v>
      </c>
      <c r="C30" s="102" t="s">
        <v>48</v>
      </c>
      <c r="D30" s="102" t="s">
        <v>47</v>
      </c>
      <c r="E30" s="103" t="s">
        <v>40</v>
      </c>
      <c r="F30" s="104">
        <v>36892</v>
      </c>
      <c r="I30" s="94">
        <v>7</v>
      </c>
      <c r="J30" s="93" t="s">
        <v>103</v>
      </c>
    </row>
    <row r="31" spans="1:10" ht="18" customHeight="1" thickBot="1" x14ac:dyDescent="0.2">
      <c r="A31" s="16">
        <v>26</v>
      </c>
      <c r="B31" s="109">
        <v>381</v>
      </c>
      <c r="C31" s="17" t="s">
        <v>49</v>
      </c>
      <c r="D31" s="102" t="s">
        <v>47</v>
      </c>
      <c r="E31" s="18" t="s">
        <v>40</v>
      </c>
      <c r="F31" s="19">
        <v>37257</v>
      </c>
      <c r="I31" s="94" t="s">
        <v>103</v>
      </c>
      <c r="J31" s="93" t="s">
        <v>103</v>
      </c>
    </row>
    <row r="32" spans="1:10" ht="18" customHeight="1" thickBot="1" x14ac:dyDescent="0.2">
      <c r="A32" s="16">
        <v>27</v>
      </c>
      <c r="B32" s="109">
        <v>382</v>
      </c>
      <c r="C32" s="17" t="s">
        <v>50</v>
      </c>
      <c r="D32" s="102" t="s">
        <v>47</v>
      </c>
      <c r="E32" s="18" t="s">
        <v>40</v>
      </c>
      <c r="F32" s="19">
        <v>36892</v>
      </c>
      <c r="I32" s="94" t="s">
        <v>103</v>
      </c>
      <c r="J32" s="93" t="s">
        <v>103</v>
      </c>
    </row>
    <row r="33" spans="1:10" ht="18" customHeight="1" thickBot="1" x14ac:dyDescent="0.2">
      <c r="A33" s="16">
        <v>28</v>
      </c>
      <c r="B33" s="110">
        <v>383</v>
      </c>
      <c r="C33" s="20" t="s">
        <v>51</v>
      </c>
      <c r="D33" s="102" t="s">
        <v>47</v>
      </c>
      <c r="E33" s="21" t="s">
        <v>40</v>
      </c>
      <c r="F33" s="22">
        <v>36892</v>
      </c>
      <c r="I33" s="94" t="s">
        <v>103</v>
      </c>
      <c r="J33" s="93" t="s">
        <v>103</v>
      </c>
    </row>
    <row r="34" spans="1:10" ht="18" customHeight="1" x14ac:dyDescent="0.15">
      <c r="A34" s="16">
        <v>29</v>
      </c>
      <c r="B34" s="108">
        <v>461</v>
      </c>
      <c r="C34" s="102" t="s">
        <v>81</v>
      </c>
      <c r="D34" s="102" t="s">
        <v>46</v>
      </c>
      <c r="E34" s="103" t="s">
        <v>40</v>
      </c>
      <c r="F34" s="104">
        <v>37599</v>
      </c>
      <c r="I34" s="94">
        <v>8</v>
      </c>
      <c r="J34" s="93" t="s">
        <v>103</v>
      </c>
    </row>
    <row r="35" spans="1:10" ht="18" customHeight="1" x14ac:dyDescent="0.15">
      <c r="A35" s="16">
        <v>30</v>
      </c>
      <c r="B35" s="109">
        <v>462</v>
      </c>
      <c r="C35" s="17" t="s">
        <v>82</v>
      </c>
      <c r="D35" s="17" t="s">
        <v>46</v>
      </c>
      <c r="E35" s="18" t="s">
        <v>40</v>
      </c>
      <c r="F35" s="19">
        <v>36996</v>
      </c>
      <c r="I35" s="94" t="s">
        <v>103</v>
      </c>
      <c r="J35" s="93" t="s">
        <v>103</v>
      </c>
    </row>
    <row r="36" spans="1:10" ht="18" customHeight="1" thickBot="1" x14ac:dyDescent="0.2">
      <c r="A36" s="16">
        <v>31</v>
      </c>
      <c r="B36" s="109">
        <v>463</v>
      </c>
      <c r="C36" s="17" t="s">
        <v>83</v>
      </c>
      <c r="D36" s="17" t="s">
        <v>46</v>
      </c>
      <c r="E36" s="18" t="s">
        <v>40</v>
      </c>
      <c r="F36" s="19">
        <v>37549</v>
      </c>
      <c r="I36" s="94" t="s">
        <v>103</v>
      </c>
      <c r="J36" s="93" t="s">
        <v>103</v>
      </c>
    </row>
    <row r="37" spans="1:10" ht="18" customHeight="1" thickBot="1" x14ac:dyDescent="0.2">
      <c r="A37" s="16">
        <v>32</v>
      </c>
      <c r="B37" s="110">
        <v>464</v>
      </c>
      <c r="C37" s="20" t="s">
        <v>84</v>
      </c>
      <c r="D37" s="20" t="s">
        <v>46</v>
      </c>
      <c r="E37" s="21" t="s">
        <v>40</v>
      </c>
      <c r="F37" s="104">
        <v>37284</v>
      </c>
      <c r="I37" s="94" t="s">
        <v>103</v>
      </c>
      <c r="J37" s="93" t="s">
        <v>103</v>
      </c>
    </row>
    <row r="38" spans="1:10" ht="18" customHeight="1" x14ac:dyDescent="0.15">
      <c r="A38" s="16">
        <v>33</v>
      </c>
      <c r="B38" s="108" t="s">
        <v>86</v>
      </c>
      <c r="C38" s="102" t="s">
        <v>88</v>
      </c>
      <c r="D38" s="102" t="s">
        <v>85</v>
      </c>
      <c r="E38" s="103" t="s">
        <v>41</v>
      </c>
      <c r="F38" s="104">
        <v>37501</v>
      </c>
      <c r="I38" s="94">
        <v>9</v>
      </c>
      <c r="J38" s="93" t="s">
        <v>103</v>
      </c>
    </row>
    <row r="39" spans="1:10" ht="18" customHeight="1" x14ac:dyDescent="0.15">
      <c r="A39" s="16">
        <v>34</v>
      </c>
      <c r="B39" s="109" t="s">
        <v>87</v>
      </c>
      <c r="C39" s="17" t="s">
        <v>89</v>
      </c>
      <c r="D39" s="17" t="s">
        <v>85</v>
      </c>
      <c r="E39" s="18" t="s">
        <v>41</v>
      </c>
      <c r="F39" s="19">
        <v>37382</v>
      </c>
      <c r="I39" s="94" t="s">
        <v>103</v>
      </c>
      <c r="J39" s="93" t="s">
        <v>103</v>
      </c>
    </row>
    <row r="40" spans="1:10" ht="18" customHeight="1" x14ac:dyDescent="0.15">
      <c r="A40" s="16">
        <v>35</v>
      </c>
      <c r="B40" s="109"/>
      <c r="C40" s="17"/>
      <c r="D40" s="17"/>
      <c r="E40" s="18"/>
      <c r="F40" s="19"/>
      <c r="I40" s="94" t="s">
        <v>103</v>
      </c>
      <c r="J40" s="93" t="s">
        <v>103</v>
      </c>
    </row>
    <row r="41" spans="1:10" ht="18" customHeight="1" thickBot="1" x14ac:dyDescent="0.2">
      <c r="A41" s="16">
        <v>36</v>
      </c>
      <c r="B41" s="110"/>
      <c r="C41" s="20"/>
      <c r="D41" s="20"/>
      <c r="E41" s="21"/>
      <c r="F41" s="22"/>
      <c r="I41" s="94" t="s">
        <v>103</v>
      </c>
      <c r="J41" s="93" t="s">
        <v>103</v>
      </c>
    </row>
    <row r="42" spans="1:10" ht="18" customHeight="1" x14ac:dyDescent="0.15">
      <c r="A42" s="16">
        <v>37</v>
      </c>
      <c r="B42" s="108"/>
      <c r="C42" s="102"/>
      <c r="D42" s="102"/>
      <c r="E42" s="103"/>
      <c r="F42" s="104"/>
      <c r="I42" s="94" t="s">
        <v>103</v>
      </c>
      <c r="J42" s="93" t="s">
        <v>103</v>
      </c>
    </row>
    <row r="43" spans="1:10" ht="18" customHeight="1" x14ac:dyDescent="0.15">
      <c r="A43" s="16">
        <v>38</v>
      </c>
      <c r="B43" s="109"/>
      <c r="C43" s="17"/>
      <c r="D43" s="17"/>
      <c r="E43" s="18"/>
      <c r="F43" s="19"/>
      <c r="I43" s="94" t="s">
        <v>103</v>
      </c>
      <c r="J43" s="93" t="s">
        <v>103</v>
      </c>
    </row>
    <row r="44" spans="1:10" ht="18" customHeight="1" x14ac:dyDescent="0.15">
      <c r="A44" s="16">
        <v>39</v>
      </c>
      <c r="B44" s="109"/>
      <c r="C44" s="17"/>
      <c r="D44" s="17"/>
      <c r="E44" s="18"/>
      <c r="F44" s="19"/>
      <c r="I44" s="94" t="s">
        <v>103</v>
      </c>
      <c r="J44" s="93" t="s">
        <v>103</v>
      </c>
    </row>
    <row r="45" spans="1:10" ht="18" customHeight="1" thickBot="1" x14ac:dyDescent="0.2">
      <c r="A45" s="16">
        <v>40</v>
      </c>
      <c r="B45" s="110"/>
      <c r="C45" s="20"/>
      <c r="D45" s="20"/>
      <c r="E45" s="21"/>
      <c r="F45" s="22"/>
      <c r="I45" s="94" t="s">
        <v>103</v>
      </c>
      <c r="J45" s="93" t="s">
        <v>103</v>
      </c>
    </row>
    <row r="46" spans="1:10" ht="18" customHeight="1" x14ac:dyDescent="0.15">
      <c r="A46" s="16">
        <v>41</v>
      </c>
      <c r="B46" s="108"/>
      <c r="C46" s="102"/>
      <c r="D46" s="102"/>
      <c r="E46" s="103"/>
      <c r="F46" s="104"/>
      <c r="I46" s="94" t="s">
        <v>103</v>
      </c>
      <c r="J46" s="93" t="s">
        <v>103</v>
      </c>
    </row>
    <row r="47" spans="1:10" ht="18" customHeight="1" x14ac:dyDescent="0.15">
      <c r="A47" s="16">
        <v>42</v>
      </c>
      <c r="B47" s="109"/>
      <c r="C47" s="17"/>
      <c r="D47" s="17"/>
      <c r="E47" s="18"/>
      <c r="F47" s="19"/>
      <c r="I47" s="94" t="s">
        <v>103</v>
      </c>
      <c r="J47" s="93" t="s">
        <v>103</v>
      </c>
    </row>
    <row r="48" spans="1:10" ht="18" customHeight="1" x14ac:dyDescent="0.15">
      <c r="A48" s="16">
        <v>43</v>
      </c>
      <c r="B48" s="109"/>
      <c r="C48" s="17"/>
      <c r="D48" s="17"/>
      <c r="E48" s="18"/>
      <c r="F48" s="19"/>
      <c r="I48" s="94" t="s">
        <v>103</v>
      </c>
      <c r="J48" s="93" t="s">
        <v>103</v>
      </c>
    </row>
    <row r="49" spans="1:10" ht="18" customHeight="1" thickBot="1" x14ac:dyDescent="0.2">
      <c r="A49" s="16">
        <v>44</v>
      </c>
      <c r="B49" s="110"/>
      <c r="C49" s="20"/>
      <c r="D49" s="20"/>
      <c r="E49" s="21"/>
      <c r="F49" s="22"/>
      <c r="I49" s="94" t="s">
        <v>103</v>
      </c>
      <c r="J49" s="93" t="s">
        <v>103</v>
      </c>
    </row>
    <row r="50" spans="1:10" ht="18" customHeight="1" x14ac:dyDescent="0.15">
      <c r="A50" s="16">
        <v>45</v>
      </c>
      <c r="B50" s="108"/>
      <c r="C50" s="102"/>
      <c r="D50" s="102"/>
      <c r="E50" s="103"/>
      <c r="F50" s="104"/>
      <c r="I50" s="94" t="s">
        <v>103</v>
      </c>
      <c r="J50" s="93" t="s">
        <v>103</v>
      </c>
    </row>
    <row r="51" spans="1:10" ht="18" customHeight="1" x14ac:dyDescent="0.15">
      <c r="A51" s="16">
        <v>46</v>
      </c>
      <c r="B51" s="109"/>
      <c r="C51" s="17"/>
      <c r="D51" s="17"/>
      <c r="E51" s="18"/>
      <c r="F51" s="19"/>
      <c r="I51" s="94" t="s">
        <v>103</v>
      </c>
      <c r="J51" s="93" t="s">
        <v>103</v>
      </c>
    </row>
    <row r="52" spans="1:10" ht="18" customHeight="1" x14ac:dyDescent="0.15">
      <c r="A52" s="16">
        <v>47</v>
      </c>
      <c r="B52" s="109"/>
      <c r="C52" s="17"/>
      <c r="D52" s="17"/>
      <c r="E52" s="18"/>
      <c r="F52" s="19"/>
      <c r="I52" s="94" t="s">
        <v>103</v>
      </c>
      <c r="J52" s="93" t="s">
        <v>103</v>
      </c>
    </row>
    <row r="53" spans="1:10" ht="18" customHeight="1" thickBot="1" x14ac:dyDescent="0.2">
      <c r="A53" s="16">
        <v>48</v>
      </c>
      <c r="B53" s="110"/>
      <c r="C53" s="20"/>
      <c r="D53" s="20"/>
      <c r="E53" s="21"/>
      <c r="F53" s="22"/>
      <c r="I53" s="94" t="s">
        <v>103</v>
      </c>
      <c r="J53" s="93" t="s">
        <v>103</v>
      </c>
    </row>
    <row r="54" spans="1:10" ht="18" customHeight="1" x14ac:dyDescent="0.15">
      <c r="A54" s="16">
        <v>49</v>
      </c>
      <c r="B54" s="108"/>
      <c r="C54" s="102"/>
      <c r="D54" s="102"/>
      <c r="E54" s="103"/>
      <c r="F54" s="104"/>
      <c r="I54" s="94" t="s">
        <v>103</v>
      </c>
      <c r="J54" s="93" t="s">
        <v>103</v>
      </c>
    </row>
    <row r="55" spans="1:10" ht="18" customHeight="1" x14ac:dyDescent="0.15">
      <c r="A55" s="16">
        <v>50</v>
      </c>
      <c r="B55" s="109"/>
      <c r="C55" s="17"/>
      <c r="D55" s="17"/>
      <c r="E55" s="18"/>
      <c r="F55" s="19"/>
      <c r="I55" s="94" t="s">
        <v>103</v>
      </c>
      <c r="J55" s="93" t="s">
        <v>103</v>
      </c>
    </row>
    <row r="56" spans="1:10" ht="18" customHeight="1" x14ac:dyDescent="0.15">
      <c r="A56" s="16">
        <v>51</v>
      </c>
      <c r="B56" s="109"/>
      <c r="C56" s="17"/>
      <c r="D56" s="17"/>
      <c r="E56" s="18" t="s">
        <v>40</v>
      </c>
      <c r="F56" s="19"/>
      <c r="I56" s="94" t="s">
        <v>103</v>
      </c>
      <c r="J56" s="93" t="s">
        <v>103</v>
      </c>
    </row>
    <row r="57" spans="1:10" ht="18" customHeight="1" thickBot="1" x14ac:dyDescent="0.2">
      <c r="A57" s="16">
        <v>52</v>
      </c>
      <c r="B57" s="110"/>
      <c r="C57" s="20"/>
      <c r="D57" s="20"/>
      <c r="E57" s="21" t="s">
        <v>40</v>
      </c>
      <c r="F57" s="22"/>
      <c r="I57" s="94" t="s">
        <v>103</v>
      </c>
      <c r="J57" s="93" t="s">
        <v>103</v>
      </c>
    </row>
    <row r="58" spans="1:10" ht="18" customHeight="1" x14ac:dyDescent="0.15">
      <c r="A58" s="16">
        <v>53</v>
      </c>
      <c r="B58" s="108"/>
      <c r="C58" s="159"/>
      <c r="D58" s="159"/>
      <c r="E58" s="161"/>
      <c r="F58" s="158"/>
      <c r="I58" s="94" t="s">
        <v>103</v>
      </c>
      <c r="J58" s="93" t="s">
        <v>103</v>
      </c>
    </row>
    <row r="59" spans="1:10" ht="18" customHeight="1" x14ac:dyDescent="0.15">
      <c r="A59" s="16">
        <v>54</v>
      </c>
      <c r="B59" s="109"/>
      <c r="C59" s="159"/>
      <c r="D59" s="159"/>
      <c r="E59" s="161"/>
      <c r="F59" s="158"/>
      <c r="I59" s="94" t="s">
        <v>103</v>
      </c>
      <c r="J59" s="93" t="s">
        <v>103</v>
      </c>
    </row>
    <row r="60" spans="1:10" ht="18" customHeight="1" x14ac:dyDescent="0.15">
      <c r="A60" s="16">
        <v>55</v>
      </c>
      <c r="B60" s="109"/>
      <c r="C60" s="159"/>
      <c r="D60" s="159"/>
      <c r="E60" s="161"/>
      <c r="F60" s="158"/>
      <c r="I60" s="94" t="s">
        <v>103</v>
      </c>
      <c r="J60" s="93" t="s">
        <v>103</v>
      </c>
    </row>
    <row r="61" spans="1:10" ht="18" customHeight="1" thickBot="1" x14ac:dyDescent="0.2">
      <c r="A61" s="16">
        <v>56</v>
      </c>
      <c r="B61" s="110"/>
      <c r="C61" s="159"/>
      <c r="D61" s="159"/>
      <c r="E61" s="161"/>
      <c r="F61" s="158"/>
      <c r="I61" s="94" t="s">
        <v>103</v>
      </c>
      <c r="J61" s="93" t="s">
        <v>103</v>
      </c>
    </row>
    <row r="62" spans="1:10" ht="18" customHeight="1" x14ac:dyDescent="0.15">
      <c r="A62" s="16">
        <v>57</v>
      </c>
      <c r="B62" s="108"/>
      <c r="C62" s="102"/>
      <c r="D62" s="102"/>
      <c r="E62" s="162"/>
      <c r="F62" s="104"/>
      <c r="I62" s="94" t="s">
        <v>103</v>
      </c>
      <c r="J62" s="93" t="s">
        <v>103</v>
      </c>
    </row>
    <row r="63" spans="1:10" ht="18" customHeight="1" x14ac:dyDescent="0.15">
      <c r="A63" s="16">
        <v>58</v>
      </c>
      <c r="B63" s="109"/>
      <c r="C63" s="17"/>
      <c r="D63" s="17"/>
      <c r="E63" s="163"/>
      <c r="F63" s="19"/>
      <c r="I63" s="94" t="s">
        <v>103</v>
      </c>
      <c r="J63" s="93" t="s">
        <v>103</v>
      </c>
    </row>
    <row r="64" spans="1:10" ht="18" customHeight="1" x14ac:dyDescent="0.15">
      <c r="A64" s="16">
        <v>59</v>
      </c>
      <c r="B64" s="109"/>
      <c r="C64" s="17"/>
      <c r="D64" s="17"/>
      <c r="E64" s="163"/>
      <c r="F64" s="19"/>
      <c r="I64" s="94" t="s">
        <v>103</v>
      </c>
      <c r="J64" s="93" t="s">
        <v>103</v>
      </c>
    </row>
    <row r="65" spans="1:10" ht="18" customHeight="1" thickBot="1" x14ac:dyDescent="0.2">
      <c r="A65" s="16">
        <v>60</v>
      </c>
      <c r="B65" s="110"/>
      <c r="C65" s="20"/>
      <c r="D65" s="20"/>
      <c r="E65" s="164"/>
      <c r="F65" s="22"/>
      <c r="I65" s="94" t="s">
        <v>103</v>
      </c>
      <c r="J65" s="93" t="s">
        <v>103</v>
      </c>
    </row>
    <row r="66" spans="1:10" ht="18" customHeight="1" x14ac:dyDescent="0.15">
      <c r="A66" s="16">
        <v>61</v>
      </c>
      <c r="B66" s="108"/>
      <c r="C66" s="102"/>
      <c r="D66" s="102"/>
      <c r="E66" s="162"/>
      <c r="F66" s="104"/>
      <c r="I66" s="94" t="s">
        <v>103</v>
      </c>
      <c r="J66" s="93" t="s">
        <v>103</v>
      </c>
    </row>
    <row r="67" spans="1:10" ht="18" customHeight="1" x14ac:dyDescent="0.15">
      <c r="A67" s="16">
        <v>62</v>
      </c>
      <c r="B67" s="109"/>
      <c r="C67" s="17"/>
      <c r="D67" s="17"/>
      <c r="E67" s="163"/>
      <c r="F67" s="19"/>
      <c r="I67" s="94" t="s">
        <v>103</v>
      </c>
      <c r="J67" s="93" t="s">
        <v>103</v>
      </c>
    </row>
    <row r="68" spans="1:10" ht="18" customHeight="1" x14ac:dyDescent="0.15">
      <c r="A68" s="16">
        <v>63</v>
      </c>
      <c r="B68" s="109">
        <v>584</v>
      </c>
      <c r="C68" s="17" t="s">
        <v>91</v>
      </c>
      <c r="D68" s="17" t="s">
        <v>44</v>
      </c>
      <c r="E68" s="163" t="s">
        <v>40</v>
      </c>
      <c r="F68" s="19">
        <v>37257</v>
      </c>
      <c r="I68" s="94" t="s">
        <v>103</v>
      </c>
      <c r="J68" s="93" t="s">
        <v>103</v>
      </c>
    </row>
    <row r="69" spans="1:10" ht="18" customHeight="1" thickBot="1" x14ac:dyDescent="0.2">
      <c r="A69" s="16">
        <v>64</v>
      </c>
      <c r="B69" s="110">
        <v>585</v>
      </c>
      <c r="C69" s="20" t="s">
        <v>92</v>
      </c>
      <c r="D69" s="20" t="s">
        <v>44</v>
      </c>
      <c r="E69" s="164" t="s">
        <v>40</v>
      </c>
      <c r="F69" s="22">
        <v>37257</v>
      </c>
      <c r="I69" s="94" t="s">
        <v>103</v>
      </c>
      <c r="J69" s="93" t="s">
        <v>103</v>
      </c>
    </row>
    <row r="70" spans="1:10" ht="18" customHeight="1" x14ac:dyDescent="0.15">
      <c r="A70" s="16">
        <v>65</v>
      </c>
      <c r="B70" s="108"/>
      <c r="C70" s="102" t="s">
        <v>93</v>
      </c>
      <c r="D70" s="102" t="s">
        <v>45</v>
      </c>
      <c r="E70" s="162" t="s">
        <v>40</v>
      </c>
      <c r="F70" s="104">
        <v>37108</v>
      </c>
      <c r="I70" s="94" t="s">
        <v>103</v>
      </c>
      <c r="J70" s="93" t="s">
        <v>103</v>
      </c>
    </row>
    <row r="71" spans="1:10" ht="18" customHeight="1" x14ac:dyDescent="0.15">
      <c r="A71" s="16">
        <v>66</v>
      </c>
      <c r="B71" s="109"/>
      <c r="C71" s="17" t="s">
        <v>94</v>
      </c>
      <c r="D71" s="17" t="s">
        <v>45</v>
      </c>
      <c r="E71" s="163" t="s">
        <v>40</v>
      </c>
      <c r="F71" s="19">
        <v>36989</v>
      </c>
      <c r="I71" s="94" t="s">
        <v>103</v>
      </c>
      <c r="J71" s="93" t="s">
        <v>103</v>
      </c>
    </row>
    <row r="72" spans="1:10" ht="18" customHeight="1" x14ac:dyDescent="0.15">
      <c r="A72" s="16">
        <v>67</v>
      </c>
      <c r="B72" s="109"/>
      <c r="C72" s="17" t="s">
        <v>95</v>
      </c>
      <c r="D72" s="17" t="s">
        <v>45</v>
      </c>
      <c r="E72" s="163" t="s">
        <v>40</v>
      </c>
      <c r="F72" s="19">
        <v>37073</v>
      </c>
      <c r="I72" s="94" t="s">
        <v>103</v>
      </c>
      <c r="J72" s="93" t="s">
        <v>103</v>
      </c>
    </row>
    <row r="73" spans="1:10" ht="18" customHeight="1" thickBot="1" x14ac:dyDescent="0.2">
      <c r="A73" s="16">
        <v>68</v>
      </c>
      <c r="B73" s="110"/>
      <c r="C73" s="20" t="s">
        <v>58</v>
      </c>
      <c r="D73" s="20" t="s">
        <v>45</v>
      </c>
      <c r="E73" s="164" t="s">
        <v>40</v>
      </c>
      <c r="F73" s="22">
        <v>37337</v>
      </c>
      <c r="I73" s="94" t="s">
        <v>103</v>
      </c>
      <c r="J73" s="93" t="s">
        <v>103</v>
      </c>
    </row>
    <row r="74" spans="1:10" ht="18" customHeight="1" x14ac:dyDescent="0.15">
      <c r="A74" s="16">
        <v>69</v>
      </c>
      <c r="B74" s="108"/>
      <c r="C74" s="102"/>
      <c r="D74" s="102"/>
      <c r="E74" s="162"/>
      <c r="F74" s="104"/>
      <c r="I74" s="94" t="s">
        <v>103</v>
      </c>
      <c r="J74" s="93" t="s">
        <v>103</v>
      </c>
    </row>
    <row r="75" spans="1:10" ht="18" customHeight="1" x14ac:dyDescent="0.15">
      <c r="A75" s="16">
        <v>70</v>
      </c>
      <c r="B75" s="109"/>
      <c r="C75" s="17"/>
      <c r="D75" s="17"/>
      <c r="E75" s="18"/>
      <c r="F75" s="19"/>
      <c r="I75" s="94" t="s">
        <v>103</v>
      </c>
      <c r="J75" s="93" t="s">
        <v>103</v>
      </c>
    </row>
    <row r="76" spans="1:10" ht="18" customHeight="1" x14ac:dyDescent="0.15">
      <c r="A76" s="16">
        <v>71</v>
      </c>
      <c r="B76" s="109"/>
      <c r="C76" s="17"/>
      <c r="D76" s="17"/>
      <c r="E76" s="18" t="s">
        <v>40</v>
      </c>
      <c r="F76" s="19"/>
      <c r="I76" s="94" t="s">
        <v>103</v>
      </c>
      <c r="J76" s="93" t="s">
        <v>103</v>
      </c>
    </row>
    <row r="77" spans="1:10" ht="18" customHeight="1" thickBot="1" x14ac:dyDescent="0.2">
      <c r="A77" s="16">
        <v>72</v>
      </c>
      <c r="B77" s="110"/>
      <c r="C77" s="20"/>
      <c r="D77" s="20"/>
      <c r="E77" s="21" t="s">
        <v>40</v>
      </c>
      <c r="F77" s="22"/>
      <c r="I77" s="94" t="s">
        <v>103</v>
      </c>
      <c r="J77" s="93" t="s">
        <v>103</v>
      </c>
    </row>
    <row r="78" spans="1:10" ht="18" customHeight="1" x14ac:dyDescent="0.15">
      <c r="A78" s="16">
        <v>73</v>
      </c>
      <c r="B78" s="108"/>
      <c r="C78" s="102"/>
      <c r="D78" s="102"/>
      <c r="E78" s="103" t="s">
        <v>40</v>
      </c>
      <c r="F78" s="104"/>
      <c r="I78" s="94" t="s">
        <v>103</v>
      </c>
      <c r="J78" s="93" t="s">
        <v>103</v>
      </c>
    </row>
    <row r="79" spans="1:10" ht="18" customHeight="1" x14ac:dyDescent="0.15">
      <c r="A79" s="16">
        <v>74</v>
      </c>
      <c r="B79" s="109"/>
      <c r="C79" s="17"/>
      <c r="D79" s="17"/>
      <c r="E79" s="18" t="s">
        <v>40</v>
      </c>
      <c r="F79" s="19"/>
      <c r="I79" s="94" t="s">
        <v>103</v>
      </c>
      <c r="J79" s="93" t="s">
        <v>103</v>
      </c>
    </row>
    <row r="80" spans="1:10" ht="18" customHeight="1" x14ac:dyDescent="0.15">
      <c r="A80" s="16">
        <v>75</v>
      </c>
      <c r="B80" s="109"/>
      <c r="C80" s="17"/>
      <c r="D80" s="17"/>
      <c r="E80" s="18" t="s">
        <v>40</v>
      </c>
      <c r="F80" s="19"/>
      <c r="I80" s="94" t="s">
        <v>103</v>
      </c>
      <c r="J80" s="93" t="s">
        <v>103</v>
      </c>
    </row>
    <row r="81" spans="1:10" ht="18" customHeight="1" thickBot="1" x14ac:dyDescent="0.2">
      <c r="A81" s="16">
        <v>76</v>
      </c>
      <c r="B81" s="110"/>
      <c r="C81" s="20"/>
      <c r="D81" s="20"/>
      <c r="E81" s="21" t="s">
        <v>40</v>
      </c>
      <c r="F81" s="22"/>
      <c r="I81" s="94" t="s">
        <v>103</v>
      </c>
      <c r="J81" s="93" t="s">
        <v>103</v>
      </c>
    </row>
    <row r="82" spans="1:10" ht="18" customHeight="1" x14ac:dyDescent="0.15">
      <c r="A82" s="16">
        <v>77</v>
      </c>
      <c r="B82" s="108" t="s">
        <v>86</v>
      </c>
      <c r="C82" s="102" t="s">
        <v>96</v>
      </c>
      <c r="D82" s="102" t="s">
        <v>97</v>
      </c>
      <c r="E82" s="103" t="s">
        <v>41</v>
      </c>
      <c r="F82" s="104">
        <v>37501</v>
      </c>
      <c r="I82" s="94">
        <v>10</v>
      </c>
      <c r="J82" s="93" t="s">
        <v>103</v>
      </c>
    </row>
    <row r="83" spans="1:10" ht="18" customHeight="1" x14ac:dyDescent="0.15">
      <c r="A83" s="16">
        <v>78</v>
      </c>
      <c r="B83" s="109" t="s">
        <v>87</v>
      </c>
      <c r="C83" s="17" t="s">
        <v>98</v>
      </c>
      <c r="D83" s="17" t="s">
        <v>97</v>
      </c>
      <c r="E83" s="18" t="s">
        <v>41</v>
      </c>
      <c r="F83" s="19">
        <v>37382</v>
      </c>
      <c r="I83" s="94" t="s">
        <v>103</v>
      </c>
      <c r="J83" s="93" t="s">
        <v>103</v>
      </c>
    </row>
    <row r="84" spans="1:10" ht="18" customHeight="1" x14ac:dyDescent="0.15">
      <c r="A84" s="16">
        <v>79</v>
      </c>
      <c r="B84" s="109"/>
      <c r="C84" s="17"/>
      <c r="D84" s="17"/>
      <c r="E84" s="18"/>
      <c r="F84" s="19"/>
      <c r="I84" s="94" t="s">
        <v>103</v>
      </c>
      <c r="J84" s="93" t="s">
        <v>103</v>
      </c>
    </row>
    <row r="85" spans="1:10" ht="18" customHeight="1" thickBot="1" x14ac:dyDescent="0.2">
      <c r="A85" s="16">
        <v>80</v>
      </c>
      <c r="B85" s="110"/>
      <c r="C85" s="20"/>
      <c r="D85" s="20"/>
      <c r="E85" s="21"/>
      <c r="F85" s="22"/>
      <c r="I85" s="94" t="s">
        <v>103</v>
      </c>
      <c r="J85" s="93" t="s">
        <v>103</v>
      </c>
    </row>
    <row r="86" spans="1:10" ht="18" customHeight="1" x14ac:dyDescent="0.15">
      <c r="A86" s="16">
        <v>81</v>
      </c>
      <c r="B86" s="108"/>
      <c r="C86" s="102"/>
      <c r="D86" s="102"/>
      <c r="E86" s="103"/>
      <c r="F86" s="104"/>
      <c r="I86" s="94" t="s">
        <v>103</v>
      </c>
      <c r="J86" s="93" t="s">
        <v>103</v>
      </c>
    </row>
    <row r="87" spans="1:10" ht="18" customHeight="1" x14ac:dyDescent="0.15">
      <c r="A87" s="16">
        <v>82</v>
      </c>
      <c r="B87" s="109"/>
      <c r="C87" s="17"/>
      <c r="D87" s="17"/>
      <c r="E87" s="18"/>
      <c r="F87" s="19"/>
      <c r="I87" s="94" t="s">
        <v>103</v>
      </c>
      <c r="J87" s="93" t="s">
        <v>103</v>
      </c>
    </row>
    <row r="88" spans="1:10" ht="18" customHeight="1" x14ac:dyDescent="0.15">
      <c r="A88" s="16">
        <v>83</v>
      </c>
      <c r="B88" s="109"/>
      <c r="C88" s="17"/>
      <c r="D88" s="17"/>
      <c r="E88" s="18"/>
      <c r="F88" s="19"/>
      <c r="I88" s="94" t="s">
        <v>103</v>
      </c>
      <c r="J88" s="93" t="s">
        <v>103</v>
      </c>
    </row>
    <row r="89" spans="1:10" ht="18" customHeight="1" thickBot="1" x14ac:dyDescent="0.2">
      <c r="A89" s="16">
        <v>84</v>
      </c>
      <c r="B89" s="110"/>
      <c r="C89" s="20"/>
      <c r="D89" s="20"/>
      <c r="E89" s="21"/>
      <c r="F89" s="22"/>
      <c r="I89" s="94" t="s">
        <v>103</v>
      </c>
      <c r="J89" s="93" t="s">
        <v>103</v>
      </c>
    </row>
    <row r="90" spans="1:10" ht="18" customHeight="1" x14ac:dyDescent="0.15">
      <c r="A90" s="16">
        <v>85</v>
      </c>
      <c r="B90" s="108"/>
      <c r="C90" s="102"/>
      <c r="D90" s="102"/>
      <c r="E90" s="103"/>
      <c r="F90" s="104"/>
      <c r="I90" s="94" t="s">
        <v>103</v>
      </c>
      <c r="J90" s="93" t="s">
        <v>103</v>
      </c>
    </row>
    <row r="91" spans="1:10" ht="18" customHeight="1" x14ac:dyDescent="0.15">
      <c r="A91" s="16">
        <v>86</v>
      </c>
      <c r="B91" s="109"/>
      <c r="C91" s="17"/>
      <c r="D91" s="17"/>
      <c r="E91" s="18"/>
      <c r="F91" s="19"/>
      <c r="I91" s="94" t="s">
        <v>103</v>
      </c>
      <c r="J91" s="93" t="s">
        <v>103</v>
      </c>
    </row>
    <row r="92" spans="1:10" ht="18" customHeight="1" x14ac:dyDescent="0.15">
      <c r="A92" s="16">
        <v>87</v>
      </c>
      <c r="B92" s="109"/>
      <c r="C92" s="17"/>
      <c r="D92" s="17"/>
      <c r="E92" s="18"/>
      <c r="F92" s="19"/>
      <c r="I92" s="94" t="s">
        <v>103</v>
      </c>
      <c r="J92" s="93" t="s">
        <v>103</v>
      </c>
    </row>
    <row r="93" spans="1:10" ht="18" customHeight="1" thickBot="1" x14ac:dyDescent="0.2">
      <c r="A93" s="16">
        <v>88</v>
      </c>
      <c r="B93" s="110"/>
      <c r="C93" s="20"/>
      <c r="D93" s="20"/>
      <c r="E93" s="21"/>
      <c r="F93" s="22"/>
      <c r="I93" s="94" t="s">
        <v>103</v>
      </c>
      <c r="J93" s="93" t="s">
        <v>103</v>
      </c>
    </row>
    <row r="94" spans="1:10" ht="18" customHeight="1" x14ac:dyDescent="0.15">
      <c r="A94" s="16">
        <v>89</v>
      </c>
      <c r="B94" s="108"/>
      <c r="C94" s="102"/>
      <c r="D94" s="102"/>
      <c r="E94" s="103"/>
      <c r="F94" s="104"/>
      <c r="I94" s="94" t="s">
        <v>103</v>
      </c>
      <c r="J94" s="93" t="s">
        <v>103</v>
      </c>
    </row>
    <row r="95" spans="1:10" ht="18" customHeight="1" x14ac:dyDescent="0.15">
      <c r="A95" s="16">
        <v>90</v>
      </c>
      <c r="B95" s="109"/>
      <c r="C95" s="17"/>
      <c r="D95" s="17"/>
      <c r="E95" s="18"/>
      <c r="F95" s="19"/>
      <c r="I95" s="94" t="s">
        <v>103</v>
      </c>
      <c r="J95" s="93" t="s">
        <v>103</v>
      </c>
    </row>
    <row r="96" spans="1:10" ht="18" customHeight="1" x14ac:dyDescent="0.15">
      <c r="A96" s="16">
        <v>91</v>
      </c>
      <c r="B96" s="109"/>
      <c r="C96" s="17"/>
      <c r="D96" s="17"/>
      <c r="E96" s="18"/>
      <c r="F96" s="19"/>
      <c r="I96" s="94" t="s">
        <v>103</v>
      </c>
      <c r="J96" s="93" t="s">
        <v>103</v>
      </c>
    </row>
    <row r="97" spans="1:10" ht="18" customHeight="1" thickBot="1" x14ac:dyDescent="0.2">
      <c r="A97" s="16">
        <v>92</v>
      </c>
      <c r="B97" s="110"/>
      <c r="C97" s="20"/>
      <c r="D97" s="20"/>
      <c r="E97" s="21"/>
      <c r="F97" s="22"/>
      <c r="I97" s="94" t="s">
        <v>103</v>
      </c>
      <c r="J97" s="93" t="s">
        <v>103</v>
      </c>
    </row>
    <row r="98" spans="1:10" ht="18" customHeight="1" x14ac:dyDescent="0.15">
      <c r="A98" s="16">
        <v>93</v>
      </c>
      <c r="B98" s="108"/>
      <c r="C98" s="102"/>
      <c r="D98" s="102"/>
      <c r="E98" s="103"/>
      <c r="F98" s="104"/>
      <c r="I98" s="94" t="s">
        <v>103</v>
      </c>
      <c r="J98" s="93" t="s">
        <v>103</v>
      </c>
    </row>
    <row r="99" spans="1:10" ht="18" customHeight="1" x14ac:dyDescent="0.15">
      <c r="A99" s="16">
        <v>94</v>
      </c>
      <c r="B99" s="109"/>
      <c r="C99" s="17"/>
      <c r="D99" s="17"/>
      <c r="E99" s="18"/>
      <c r="F99" s="19"/>
      <c r="I99" s="94" t="s">
        <v>103</v>
      </c>
      <c r="J99" s="93" t="s">
        <v>103</v>
      </c>
    </row>
    <row r="100" spans="1:10" ht="18" customHeight="1" x14ac:dyDescent="0.15">
      <c r="A100" s="16">
        <v>95</v>
      </c>
      <c r="B100" s="109"/>
      <c r="C100" s="17"/>
      <c r="D100" s="17"/>
      <c r="E100" s="18"/>
      <c r="F100" s="19"/>
      <c r="I100" s="94" t="s">
        <v>103</v>
      </c>
      <c r="J100" s="93" t="s">
        <v>103</v>
      </c>
    </row>
    <row r="101" spans="1:10" ht="18" customHeight="1" thickBot="1" x14ac:dyDescent="0.2">
      <c r="A101" s="16">
        <v>96</v>
      </c>
      <c r="B101" s="110"/>
      <c r="C101" s="20"/>
      <c r="D101" s="20"/>
      <c r="E101" s="21"/>
      <c r="F101" s="22"/>
      <c r="I101" s="94" t="s">
        <v>103</v>
      </c>
      <c r="J101" s="93" t="s">
        <v>103</v>
      </c>
    </row>
    <row r="102" spans="1:10" ht="18" customHeight="1" x14ac:dyDescent="0.15">
      <c r="A102" s="16">
        <v>97</v>
      </c>
      <c r="B102" s="108"/>
      <c r="C102" s="102"/>
      <c r="D102" s="102"/>
      <c r="E102" s="103"/>
      <c r="F102" s="104"/>
      <c r="I102" s="94" t="s">
        <v>103</v>
      </c>
      <c r="J102" s="93" t="s">
        <v>103</v>
      </c>
    </row>
    <row r="103" spans="1:10" ht="18" customHeight="1" x14ac:dyDescent="0.15">
      <c r="A103" s="16">
        <v>98</v>
      </c>
      <c r="B103" s="109"/>
      <c r="C103" s="17"/>
      <c r="D103" s="17"/>
      <c r="E103" s="18"/>
      <c r="F103" s="19"/>
      <c r="I103" s="94" t="s">
        <v>103</v>
      </c>
      <c r="J103" s="93" t="s">
        <v>103</v>
      </c>
    </row>
    <row r="104" spans="1:10" ht="18" customHeight="1" x14ac:dyDescent="0.15">
      <c r="A104" s="16">
        <v>99</v>
      </c>
      <c r="B104" s="109"/>
      <c r="C104" s="17"/>
      <c r="D104" s="17"/>
      <c r="E104" s="18"/>
      <c r="F104" s="19"/>
      <c r="I104" s="94" t="s">
        <v>103</v>
      </c>
      <c r="J104" s="93" t="s">
        <v>103</v>
      </c>
    </row>
    <row r="105" spans="1:10" ht="18" customHeight="1" thickBot="1" x14ac:dyDescent="0.2">
      <c r="A105" s="16">
        <v>100</v>
      </c>
      <c r="B105" s="110"/>
      <c r="C105" s="20"/>
      <c r="D105" s="20"/>
      <c r="E105" s="21"/>
      <c r="F105" s="22"/>
      <c r="I105" s="94" t="s">
        <v>103</v>
      </c>
      <c r="J105" s="93" t="s">
        <v>103</v>
      </c>
    </row>
    <row r="106" spans="1:10" ht="18" customHeight="1" x14ac:dyDescent="0.15">
      <c r="A106" s="16">
        <v>101</v>
      </c>
      <c r="B106" s="108"/>
      <c r="C106" s="102"/>
      <c r="D106" s="102"/>
      <c r="E106" s="103"/>
      <c r="F106" s="104"/>
      <c r="I106" s="94" t="s">
        <v>103</v>
      </c>
      <c r="J106" s="93" t="s">
        <v>103</v>
      </c>
    </row>
    <row r="107" spans="1:10" ht="18" customHeight="1" x14ac:dyDescent="0.15">
      <c r="A107" s="16">
        <v>102</v>
      </c>
      <c r="B107" s="109"/>
      <c r="C107" s="17"/>
      <c r="D107" s="17"/>
      <c r="E107" s="18"/>
      <c r="F107" s="19"/>
      <c r="I107" s="94" t="s">
        <v>103</v>
      </c>
      <c r="J107" s="93" t="s">
        <v>103</v>
      </c>
    </row>
    <row r="108" spans="1:10" ht="18" customHeight="1" x14ac:dyDescent="0.15">
      <c r="A108" s="16">
        <v>103</v>
      </c>
      <c r="B108" s="109"/>
      <c r="C108" s="17"/>
      <c r="D108" s="17"/>
      <c r="E108" s="18"/>
      <c r="F108" s="19"/>
      <c r="I108" s="94" t="s">
        <v>103</v>
      </c>
      <c r="J108" s="93" t="s">
        <v>103</v>
      </c>
    </row>
    <row r="109" spans="1:10" ht="18" customHeight="1" thickBot="1" x14ac:dyDescent="0.2">
      <c r="A109" s="16">
        <v>104</v>
      </c>
      <c r="B109" s="110"/>
      <c r="C109" s="20"/>
      <c r="D109" s="20"/>
      <c r="E109" s="21"/>
      <c r="F109" s="22"/>
      <c r="I109" s="94" t="s">
        <v>103</v>
      </c>
      <c r="J109" s="93" t="s">
        <v>103</v>
      </c>
    </row>
    <row r="110" spans="1:10" ht="18" customHeight="1" x14ac:dyDescent="0.15">
      <c r="A110" s="16">
        <v>105</v>
      </c>
      <c r="B110" s="108"/>
      <c r="C110" s="102"/>
      <c r="D110" s="102"/>
      <c r="E110" s="103"/>
      <c r="F110" s="104"/>
      <c r="I110" s="94" t="s">
        <v>103</v>
      </c>
      <c r="J110" s="93" t="s">
        <v>103</v>
      </c>
    </row>
    <row r="111" spans="1:10" ht="18" customHeight="1" x14ac:dyDescent="0.15">
      <c r="A111" s="16">
        <v>106</v>
      </c>
      <c r="B111" s="109"/>
      <c r="C111" s="17"/>
      <c r="D111" s="17"/>
      <c r="E111" s="18"/>
      <c r="F111" s="19"/>
      <c r="I111" s="94" t="s">
        <v>103</v>
      </c>
      <c r="J111" s="93" t="s">
        <v>103</v>
      </c>
    </row>
    <row r="112" spans="1:10" ht="18" customHeight="1" x14ac:dyDescent="0.15">
      <c r="A112" s="16">
        <v>107</v>
      </c>
      <c r="B112" s="109"/>
      <c r="C112" s="17"/>
      <c r="D112" s="17"/>
      <c r="E112" s="18"/>
      <c r="F112" s="19"/>
      <c r="I112" s="94" t="s">
        <v>103</v>
      </c>
      <c r="J112" s="93" t="s">
        <v>103</v>
      </c>
    </row>
    <row r="113" spans="1:10" ht="18" customHeight="1" thickBot="1" x14ac:dyDescent="0.2">
      <c r="A113" s="16">
        <v>108</v>
      </c>
      <c r="B113" s="110"/>
      <c r="C113" s="20"/>
      <c r="D113" s="20"/>
      <c r="E113" s="21"/>
      <c r="F113" s="22"/>
      <c r="I113" s="94" t="s">
        <v>103</v>
      </c>
      <c r="J113" s="93" t="s">
        <v>103</v>
      </c>
    </row>
    <row r="114" spans="1:10" ht="18" customHeight="1" x14ac:dyDescent="0.15">
      <c r="A114" s="16">
        <v>109</v>
      </c>
      <c r="B114" s="108"/>
      <c r="C114" s="102"/>
      <c r="D114" s="102"/>
      <c r="E114" s="103"/>
      <c r="F114" s="104"/>
      <c r="I114" s="94" t="s">
        <v>103</v>
      </c>
      <c r="J114" s="93" t="s">
        <v>103</v>
      </c>
    </row>
    <row r="115" spans="1:10" ht="18" customHeight="1" x14ac:dyDescent="0.15">
      <c r="A115" s="16">
        <v>110</v>
      </c>
      <c r="B115" s="109"/>
      <c r="C115" s="17"/>
      <c r="D115" s="17"/>
      <c r="E115" s="18"/>
      <c r="F115" s="19"/>
      <c r="I115" s="94" t="s">
        <v>103</v>
      </c>
      <c r="J115" s="93" t="s">
        <v>103</v>
      </c>
    </row>
    <row r="116" spans="1:10" ht="18" customHeight="1" x14ac:dyDescent="0.15">
      <c r="A116" s="16">
        <v>111</v>
      </c>
      <c r="B116" s="109"/>
      <c r="C116" s="17"/>
      <c r="D116" s="17"/>
      <c r="E116" s="18"/>
      <c r="F116" s="19"/>
      <c r="I116" s="94" t="s">
        <v>103</v>
      </c>
      <c r="J116" s="93" t="s">
        <v>103</v>
      </c>
    </row>
    <row r="117" spans="1:10" ht="18" customHeight="1" thickBot="1" x14ac:dyDescent="0.2">
      <c r="A117" s="16">
        <v>112</v>
      </c>
      <c r="B117" s="110"/>
      <c r="C117" s="20"/>
      <c r="D117" s="20"/>
      <c r="E117" s="21"/>
      <c r="F117" s="22"/>
      <c r="I117" s="94" t="s">
        <v>103</v>
      </c>
      <c r="J117" s="93" t="s">
        <v>103</v>
      </c>
    </row>
    <row r="118" spans="1:10" ht="18" customHeight="1" x14ac:dyDescent="0.15">
      <c r="A118" s="16">
        <v>113</v>
      </c>
      <c r="B118" s="108"/>
      <c r="C118" s="102"/>
      <c r="D118" s="102"/>
      <c r="E118" s="103"/>
      <c r="F118" s="104"/>
      <c r="I118" s="94" t="s">
        <v>103</v>
      </c>
      <c r="J118" s="93" t="s">
        <v>103</v>
      </c>
    </row>
    <row r="119" spans="1:10" ht="18" customHeight="1" x14ac:dyDescent="0.15">
      <c r="A119" s="16">
        <v>114</v>
      </c>
      <c r="B119" s="109"/>
      <c r="C119" s="17"/>
      <c r="D119" s="17"/>
      <c r="E119" s="18"/>
      <c r="F119" s="19"/>
      <c r="I119" s="94" t="s">
        <v>103</v>
      </c>
      <c r="J119" s="93" t="s">
        <v>103</v>
      </c>
    </row>
    <row r="120" spans="1:10" ht="18" customHeight="1" x14ac:dyDescent="0.15">
      <c r="A120" s="16">
        <v>115</v>
      </c>
      <c r="B120" s="109"/>
      <c r="C120" s="17"/>
      <c r="D120" s="17"/>
      <c r="E120" s="18"/>
      <c r="F120" s="19"/>
      <c r="I120" s="94" t="s">
        <v>103</v>
      </c>
      <c r="J120" s="93" t="s">
        <v>103</v>
      </c>
    </row>
    <row r="121" spans="1:10" ht="18" customHeight="1" thickBot="1" x14ac:dyDescent="0.2">
      <c r="A121" s="16">
        <v>116</v>
      </c>
      <c r="B121" s="110"/>
      <c r="C121" s="20"/>
      <c r="D121" s="20"/>
      <c r="E121" s="21"/>
      <c r="F121" s="22"/>
      <c r="I121" s="94" t="s">
        <v>103</v>
      </c>
      <c r="J121" s="93" t="s">
        <v>103</v>
      </c>
    </row>
    <row r="122" spans="1:10" ht="18" customHeight="1" x14ac:dyDescent="0.15">
      <c r="A122" s="16">
        <v>117</v>
      </c>
      <c r="B122" s="108"/>
      <c r="C122" s="102"/>
      <c r="D122" s="102"/>
      <c r="E122" s="103"/>
      <c r="F122" s="104"/>
      <c r="I122" s="94" t="s">
        <v>103</v>
      </c>
      <c r="J122" s="93" t="s">
        <v>103</v>
      </c>
    </row>
    <row r="123" spans="1:10" ht="18" customHeight="1" x14ac:dyDescent="0.15">
      <c r="A123" s="16">
        <v>118</v>
      </c>
      <c r="B123" s="109"/>
      <c r="C123" s="17"/>
      <c r="D123" s="17"/>
      <c r="E123" s="18"/>
      <c r="F123" s="19"/>
      <c r="I123" s="94" t="s">
        <v>103</v>
      </c>
      <c r="J123" s="93" t="s">
        <v>103</v>
      </c>
    </row>
    <row r="124" spans="1:10" ht="18" customHeight="1" x14ac:dyDescent="0.15">
      <c r="A124" s="16">
        <v>119</v>
      </c>
      <c r="B124" s="109"/>
      <c r="C124" s="17"/>
      <c r="D124" s="17"/>
      <c r="E124" s="18"/>
      <c r="F124" s="19"/>
      <c r="I124" s="94" t="s">
        <v>103</v>
      </c>
      <c r="J124" s="93" t="s">
        <v>103</v>
      </c>
    </row>
    <row r="125" spans="1:10" ht="18" customHeight="1" thickBot="1" x14ac:dyDescent="0.2">
      <c r="A125" s="16">
        <v>120</v>
      </c>
      <c r="B125" s="110"/>
      <c r="C125" s="20"/>
      <c r="D125" s="20"/>
      <c r="E125" s="21"/>
      <c r="F125" s="22"/>
      <c r="I125" s="94" t="s">
        <v>103</v>
      </c>
      <c r="J125" s="93" t="s">
        <v>103</v>
      </c>
    </row>
    <row r="126" spans="1:10" ht="18" customHeight="1" x14ac:dyDescent="0.15">
      <c r="A126" s="16">
        <v>121</v>
      </c>
      <c r="B126" s="108"/>
      <c r="C126" s="102"/>
      <c r="D126" s="102"/>
      <c r="E126" s="103"/>
      <c r="F126" s="104"/>
      <c r="I126" s="94" t="s">
        <v>103</v>
      </c>
      <c r="J126" s="93" t="s">
        <v>103</v>
      </c>
    </row>
    <row r="127" spans="1:10" ht="18" customHeight="1" x14ac:dyDescent="0.15">
      <c r="A127" s="16">
        <v>122</v>
      </c>
      <c r="B127" s="109"/>
      <c r="C127" s="17"/>
      <c r="D127" s="17"/>
      <c r="E127" s="18"/>
      <c r="F127" s="19"/>
      <c r="I127" s="94" t="s">
        <v>103</v>
      </c>
      <c r="J127" s="93" t="s">
        <v>103</v>
      </c>
    </row>
    <row r="128" spans="1:10" ht="18" customHeight="1" x14ac:dyDescent="0.15">
      <c r="A128" s="16">
        <v>123</v>
      </c>
      <c r="B128" s="109"/>
      <c r="C128" s="17"/>
      <c r="D128" s="17"/>
      <c r="E128" s="18"/>
      <c r="F128" s="19"/>
      <c r="I128" s="94" t="s">
        <v>103</v>
      </c>
      <c r="J128" s="93" t="s">
        <v>103</v>
      </c>
    </row>
    <row r="129" spans="1:10" ht="18" customHeight="1" thickBot="1" x14ac:dyDescent="0.2">
      <c r="A129" s="16">
        <v>124</v>
      </c>
      <c r="B129" s="110"/>
      <c r="C129" s="20"/>
      <c r="D129" s="20"/>
      <c r="E129" s="21"/>
      <c r="F129" s="22"/>
      <c r="I129" s="94" t="s">
        <v>103</v>
      </c>
      <c r="J129" s="93" t="s">
        <v>103</v>
      </c>
    </row>
    <row r="130" spans="1:10" ht="18" customHeight="1" x14ac:dyDescent="0.15">
      <c r="A130" s="16">
        <v>125</v>
      </c>
      <c r="B130" s="108"/>
      <c r="C130" s="102"/>
      <c r="D130" s="102"/>
      <c r="E130" s="103"/>
      <c r="F130" s="104"/>
      <c r="I130" s="94" t="s">
        <v>103</v>
      </c>
      <c r="J130" s="93" t="s">
        <v>103</v>
      </c>
    </row>
    <row r="131" spans="1:10" ht="18" customHeight="1" x14ac:dyDescent="0.15">
      <c r="A131" s="16">
        <v>126</v>
      </c>
      <c r="B131" s="109"/>
      <c r="C131" s="17"/>
      <c r="D131" s="17"/>
      <c r="E131" s="18"/>
      <c r="F131" s="19"/>
      <c r="I131" s="94" t="s">
        <v>103</v>
      </c>
      <c r="J131" s="93" t="s">
        <v>103</v>
      </c>
    </row>
    <row r="132" spans="1:10" ht="18" customHeight="1" x14ac:dyDescent="0.15">
      <c r="A132" s="16">
        <v>127</v>
      </c>
      <c r="B132" s="109"/>
      <c r="C132" s="17"/>
      <c r="D132" s="17"/>
      <c r="E132" s="18"/>
      <c r="F132" s="19"/>
      <c r="I132" s="94" t="s">
        <v>103</v>
      </c>
      <c r="J132" s="93" t="s">
        <v>103</v>
      </c>
    </row>
    <row r="133" spans="1:10" ht="18" customHeight="1" thickBot="1" x14ac:dyDescent="0.2">
      <c r="A133" s="16">
        <v>128</v>
      </c>
      <c r="B133" s="110"/>
      <c r="C133" s="20"/>
      <c r="D133" s="20"/>
      <c r="E133" s="21"/>
      <c r="F133" s="22"/>
      <c r="I133" s="94" t="s">
        <v>103</v>
      </c>
      <c r="J133" s="93" t="s">
        <v>103</v>
      </c>
    </row>
    <row r="134" spans="1:10" ht="18" customHeight="1" x14ac:dyDescent="0.15">
      <c r="A134" s="16">
        <v>129</v>
      </c>
      <c r="B134" s="108"/>
      <c r="C134" s="102"/>
      <c r="D134" s="102"/>
      <c r="E134" s="103"/>
      <c r="F134" s="104"/>
      <c r="I134" s="94" t="s">
        <v>103</v>
      </c>
      <c r="J134" s="93" t="s">
        <v>103</v>
      </c>
    </row>
    <row r="135" spans="1:10" ht="18" customHeight="1" x14ac:dyDescent="0.15">
      <c r="A135" s="16">
        <v>130</v>
      </c>
      <c r="B135" s="109"/>
      <c r="C135" s="17"/>
      <c r="D135" s="17"/>
      <c r="E135" s="18"/>
      <c r="F135" s="19"/>
      <c r="I135" s="94" t="s">
        <v>103</v>
      </c>
      <c r="J135" s="93" t="s">
        <v>103</v>
      </c>
    </row>
    <row r="136" spans="1:10" ht="18" customHeight="1" x14ac:dyDescent="0.15">
      <c r="A136" s="16">
        <v>131</v>
      </c>
      <c r="B136" s="109"/>
      <c r="C136" s="17"/>
      <c r="D136" s="17"/>
      <c r="E136" s="18"/>
      <c r="F136" s="19"/>
      <c r="I136" s="94" t="s">
        <v>103</v>
      </c>
      <c r="J136" s="93" t="s">
        <v>103</v>
      </c>
    </row>
    <row r="137" spans="1:10" ht="18" customHeight="1" thickBot="1" x14ac:dyDescent="0.2">
      <c r="A137" s="16">
        <v>132</v>
      </c>
      <c r="B137" s="110"/>
      <c r="C137" s="20"/>
      <c r="D137" s="20"/>
      <c r="E137" s="21"/>
      <c r="F137" s="22"/>
      <c r="I137" s="94" t="s">
        <v>103</v>
      </c>
      <c r="J137" s="93" t="s">
        <v>103</v>
      </c>
    </row>
    <row r="138" spans="1:10" ht="18" customHeight="1" x14ac:dyDescent="0.15">
      <c r="A138" s="16">
        <v>133</v>
      </c>
      <c r="B138" s="108"/>
      <c r="C138" s="102"/>
      <c r="D138" s="102"/>
      <c r="E138" s="103"/>
      <c r="F138" s="104"/>
      <c r="I138" s="94" t="s">
        <v>103</v>
      </c>
      <c r="J138" s="93" t="s">
        <v>103</v>
      </c>
    </row>
    <row r="139" spans="1:10" ht="18" customHeight="1" x14ac:dyDescent="0.15">
      <c r="A139" s="16">
        <v>134</v>
      </c>
      <c r="B139" s="109"/>
      <c r="C139" s="17"/>
      <c r="D139" s="17"/>
      <c r="E139" s="18"/>
      <c r="F139" s="19"/>
      <c r="I139" s="94" t="s">
        <v>103</v>
      </c>
      <c r="J139" s="93" t="s">
        <v>103</v>
      </c>
    </row>
    <row r="140" spans="1:10" ht="18" customHeight="1" x14ac:dyDescent="0.15">
      <c r="A140" s="16">
        <v>135</v>
      </c>
      <c r="B140" s="109"/>
      <c r="C140" s="17"/>
      <c r="D140" s="17"/>
      <c r="E140" s="18"/>
      <c r="F140" s="19"/>
      <c r="I140" s="94" t="s">
        <v>103</v>
      </c>
      <c r="J140" s="93" t="s">
        <v>103</v>
      </c>
    </row>
    <row r="141" spans="1:10" ht="18" customHeight="1" thickBot="1" x14ac:dyDescent="0.2">
      <c r="A141" s="16">
        <v>136</v>
      </c>
      <c r="B141" s="110"/>
      <c r="C141" s="20"/>
      <c r="D141" s="20"/>
      <c r="E141" s="21"/>
      <c r="F141" s="22"/>
      <c r="I141" s="94" t="s">
        <v>103</v>
      </c>
      <c r="J141" s="93" t="s">
        <v>103</v>
      </c>
    </row>
    <row r="142" spans="1:10" ht="18" customHeight="1" x14ac:dyDescent="0.15">
      <c r="A142" s="16">
        <v>137</v>
      </c>
      <c r="B142" s="108"/>
      <c r="C142" s="102"/>
      <c r="D142" s="102"/>
      <c r="E142" s="103"/>
      <c r="F142" s="104"/>
      <c r="I142" s="94" t="s">
        <v>103</v>
      </c>
      <c r="J142" s="93" t="s">
        <v>103</v>
      </c>
    </row>
    <row r="143" spans="1:10" ht="18" customHeight="1" x14ac:dyDescent="0.15">
      <c r="A143" s="16">
        <v>138</v>
      </c>
      <c r="B143" s="109"/>
      <c r="C143" s="17"/>
      <c r="D143" s="17"/>
      <c r="E143" s="18"/>
      <c r="F143" s="19"/>
      <c r="I143" s="94" t="s">
        <v>103</v>
      </c>
      <c r="J143" s="93" t="s">
        <v>103</v>
      </c>
    </row>
    <row r="144" spans="1:10" ht="18" customHeight="1" x14ac:dyDescent="0.15">
      <c r="A144" s="16">
        <v>139</v>
      </c>
      <c r="B144" s="109"/>
      <c r="C144" s="17"/>
      <c r="D144" s="17"/>
      <c r="E144" s="18"/>
      <c r="F144" s="19"/>
      <c r="I144" s="94" t="s">
        <v>103</v>
      </c>
      <c r="J144" s="93" t="s">
        <v>103</v>
      </c>
    </row>
    <row r="145" spans="1:10" ht="18" customHeight="1" thickBot="1" x14ac:dyDescent="0.2">
      <c r="A145" s="16">
        <v>140</v>
      </c>
      <c r="B145" s="110"/>
      <c r="C145" s="20"/>
      <c r="D145" s="20"/>
      <c r="E145" s="21"/>
      <c r="F145" s="22"/>
      <c r="I145" s="94" t="s">
        <v>103</v>
      </c>
      <c r="J145" s="93" t="s">
        <v>103</v>
      </c>
    </row>
    <row r="146" spans="1:10" ht="18" customHeight="1" x14ac:dyDescent="0.15">
      <c r="A146" s="16">
        <v>141</v>
      </c>
      <c r="B146" s="108"/>
      <c r="C146" s="102"/>
      <c r="D146" s="102"/>
      <c r="E146" s="103"/>
      <c r="F146" s="104"/>
      <c r="I146" s="94" t="s">
        <v>103</v>
      </c>
      <c r="J146" s="93" t="s">
        <v>103</v>
      </c>
    </row>
    <row r="147" spans="1:10" ht="18" customHeight="1" x14ac:dyDescent="0.15">
      <c r="A147" s="16">
        <v>142</v>
      </c>
      <c r="B147" s="109"/>
      <c r="C147" s="17"/>
      <c r="D147" s="17"/>
      <c r="E147" s="18"/>
      <c r="F147" s="19"/>
      <c r="I147" s="94" t="s">
        <v>103</v>
      </c>
      <c r="J147" s="93" t="s">
        <v>103</v>
      </c>
    </row>
    <row r="148" spans="1:10" ht="18" customHeight="1" x14ac:dyDescent="0.15">
      <c r="A148" s="16">
        <v>143</v>
      </c>
      <c r="B148" s="109"/>
      <c r="C148" s="17"/>
      <c r="D148" s="17"/>
      <c r="E148" s="18"/>
      <c r="F148" s="19"/>
      <c r="I148" s="94" t="s">
        <v>103</v>
      </c>
      <c r="J148" s="93" t="s">
        <v>103</v>
      </c>
    </row>
    <row r="149" spans="1:10" ht="18" customHeight="1" thickBot="1" x14ac:dyDescent="0.2">
      <c r="A149" s="16">
        <v>144</v>
      </c>
      <c r="B149" s="110"/>
      <c r="C149" s="20"/>
      <c r="D149" s="20"/>
      <c r="E149" s="21"/>
      <c r="F149" s="22"/>
      <c r="I149" s="94" t="s">
        <v>103</v>
      </c>
      <c r="J149" s="93" t="s">
        <v>103</v>
      </c>
    </row>
    <row r="150" spans="1:10" ht="18" customHeight="1" x14ac:dyDescent="0.15">
      <c r="A150" s="16">
        <v>145</v>
      </c>
      <c r="B150" s="108"/>
      <c r="C150" s="102"/>
      <c r="D150" s="102"/>
      <c r="E150" s="103"/>
      <c r="F150" s="104"/>
      <c r="I150" s="94" t="s">
        <v>103</v>
      </c>
      <c r="J150" s="93" t="s">
        <v>103</v>
      </c>
    </row>
    <row r="151" spans="1:10" ht="18" customHeight="1" x14ac:dyDescent="0.15">
      <c r="A151" s="16">
        <v>146</v>
      </c>
      <c r="B151" s="109"/>
      <c r="C151" s="17"/>
      <c r="D151" s="17"/>
      <c r="E151" s="18"/>
      <c r="F151" s="19"/>
      <c r="I151" s="94" t="s">
        <v>103</v>
      </c>
      <c r="J151" s="93" t="s">
        <v>103</v>
      </c>
    </row>
    <row r="152" spans="1:10" ht="18" customHeight="1" x14ac:dyDescent="0.15">
      <c r="A152" s="16">
        <v>147</v>
      </c>
      <c r="B152" s="109"/>
      <c r="C152" s="17"/>
      <c r="D152" s="17"/>
      <c r="E152" s="18"/>
      <c r="F152" s="19"/>
      <c r="I152" s="94" t="s">
        <v>103</v>
      </c>
      <c r="J152" s="93" t="s">
        <v>103</v>
      </c>
    </row>
    <row r="153" spans="1:10" ht="18" customHeight="1" thickBot="1" x14ac:dyDescent="0.2">
      <c r="A153" s="16">
        <v>148</v>
      </c>
      <c r="B153" s="110"/>
      <c r="C153" s="20"/>
      <c r="D153" s="20"/>
      <c r="E153" s="21"/>
      <c r="F153" s="22"/>
      <c r="I153" s="94" t="s">
        <v>103</v>
      </c>
      <c r="J153" s="93" t="s">
        <v>103</v>
      </c>
    </row>
    <row r="154" spans="1:10" ht="18" customHeight="1" x14ac:dyDescent="0.15">
      <c r="A154" s="16">
        <v>149</v>
      </c>
      <c r="B154" s="108"/>
      <c r="C154" s="102"/>
      <c r="D154" s="102"/>
      <c r="E154" s="103"/>
      <c r="F154" s="104"/>
      <c r="I154" s="94" t="s">
        <v>103</v>
      </c>
      <c r="J154" s="93" t="s">
        <v>103</v>
      </c>
    </row>
    <row r="155" spans="1:10" ht="18" customHeight="1" x14ac:dyDescent="0.15">
      <c r="A155" s="16">
        <v>150</v>
      </c>
      <c r="B155" s="109"/>
      <c r="C155" s="17"/>
      <c r="D155" s="17"/>
      <c r="E155" s="18"/>
      <c r="F155" s="19"/>
      <c r="I155" s="94" t="s">
        <v>103</v>
      </c>
      <c r="J155" s="93" t="s">
        <v>103</v>
      </c>
    </row>
    <row r="156" spans="1:10" ht="18" customHeight="1" x14ac:dyDescent="0.15">
      <c r="A156" s="16">
        <v>151</v>
      </c>
      <c r="B156" s="109"/>
      <c r="C156" s="17"/>
      <c r="D156" s="17"/>
      <c r="E156" s="18"/>
      <c r="F156" s="19"/>
      <c r="I156" s="94" t="s">
        <v>103</v>
      </c>
      <c r="J156" s="93" t="s">
        <v>103</v>
      </c>
    </row>
    <row r="157" spans="1:10" ht="18" customHeight="1" thickBot="1" x14ac:dyDescent="0.2">
      <c r="A157" s="16">
        <v>152</v>
      </c>
      <c r="B157" s="110"/>
      <c r="C157" s="20"/>
      <c r="D157" s="20"/>
      <c r="E157" s="21"/>
      <c r="F157" s="22"/>
      <c r="I157" s="94" t="s">
        <v>103</v>
      </c>
      <c r="J157" s="93" t="s">
        <v>103</v>
      </c>
    </row>
    <row r="158" spans="1:10" ht="18" customHeight="1" x14ac:dyDescent="0.15">
      <c r="A158" s="16">
        <v>153</v>
      </c>
      <c r="B158" s="108"/>
      <c r="C158" s="102"/>
      <c r="D158" s="102"/>
      <c r="E158" s="103"/>
      <c r="F158" s="104"/>
      <c r="I158" s="94" t="s">
        <v>103</v>
      </c>
      <c r="J158" s="93" t="s">
        <v>103</v>
      </c>
    </row>
    <row r="159" spans="1:10" ht="18" customHeight="1" x14ac:dyDescent="0.15">
      <c r="A159" s="16">
        <v>154</v>
      </c>
      <c r="B159" s="109"/>
      <c r="C159" s="17"/>
      <c r="D159" s="17"/>
      <c r="E159" s="18"/>
      <c r="F159" s="19"/>
      <c r="I159" s="94" t="s">
        <v>103</v>
      </c>
      <c r="J159" s="93" t="s">
        <v>103</v>
      </c>
    </row>
    <row r="160" spans="1:10" ht="18" customHeight="1" x14ac:dyDescent="0.15">
      <c r="A160" s="16">
        <v>155</v>
      </c>
      <c r="B160" s="109"/>
      <c r="C160" s="17"/>
      <c r="D160" s="17"/>
      <c r="E160" s="18"/>
      <c r="F160" s="19"/>
      <c r="I160" s="90" t="s">
        <v>103</v>
      </c>
      <c r="J160" s="89" t="s">
        <v>103</v>
      </c>
    </row>
    <row r="161" spans="1:10" ht="18" customHeight="1" thickBot="1" x14ac:dyDescent="0.2">
      <c r="A161" s="16">
        <v>156</v>
      </c>
      <c r="B161" s="110"/>
      <c r="C161" s="20"/>
      <c r="D161" s="20"/>
      <c r="E161" s="21"/>
      <c r="F161" s="22"/>
      <c r="I161" s="90" t="s">
        <v>103</v>
      </c>
      <c r="J161" s="89" t="s">
        <v>103</v>
      </c>
    </row>
    <row r="162" spans="1:10" ht="18" customHeight="1" x14ac:dyDescent="0.15">
      <c r="A162" s="16">
        <v>157</v>
      </c>
      <c r="B162" s="108"/>
      <c r="C162" s="102"/>
      <c r="D162" s="102"/>
      <c r="E162" s="103"/>
      <c r="F162" s="104"/>
      <c r="I162" s="90" t="s">
        <v>103</v>
      </c>
      <c r="J162" s="89" t="s">
        <v>103</v>
      </c>
    </row>
    <row r="163" spans="1:10" ht="18" customHeight="1" x14ac:dyDescent="0.15">
      <c r="A163" s="16">
        <v>158</v>
      </c>
      <c r="B163" s="109"/>
      <c r="C163" s="17"/>
      <c r="D163" s="17"/>
      <c r="E163" s="18"/>
      <c r="F163" s="19"/>
      <c r="I163" s="90" t="s">
        <v>103</v>
      </c>
      <c r="J163" s="89" t="s">
        <v>103</v>
      </c>
    </row>
    <row r="164" spans="1:10" ht="18" customHeight="1" x14ac:dyDescent="0.15">
      <c r="A164" s="16">
        <v>159</v>
      </c>
      <c r="B164" s="109"/>
      <c r="C164" s="17"/>
      <c r="D164" s="17"/>
      <c r="E164" s="18"/>
      <c r="F164" s="19"/>
      <c r="I164" s="90" t="s">
        <v>103</v>
      </c>
      <c r="J164" s="89" t="s">
        <v>103</v>
      </c>
    </row>
    <row r="165" spans="1:10" ht="18" customHeight="1" thickBot="1" x14ac:dyDescent="0.2">
      <c r="A165" s="16">
        <v>160</v>
      </c>
      <c r="B165" s="110"/>
      <c r="C165" s="20"/>
      <c r="D165" s="20"/>
      <c r="E165" s="21"/>
      <c r="F165" s="22"/>
      <c r="I165" s="90" t="s">
        <v>103</v>
      </c>
      <c r="J165" s="89" t="s">
        <v>103</v>
      </c>
    </row>
    <row r="166" spans="1:10" ht="18" customHeight="1" x14ac:dyDescent="0.15">
      <c r="A166" s="16">
        <v>161</v>
      </c>
      <c r="B166" s="108"/>
      <c r="C166" s="102"/>
      <c r="D166" s="102"/>
      <c r="E166" s="103"/>
      <c r="F166" s="104"/>
      <c r="I166" s="90" t="s">
        <v>103</v>
      </c>
      <c r="J166" s="89" t="s">
        <v>103</v>
      </c>
    </row>
    <row r="167" spans="1:10" ht="18" customHeight="1" x14ac:dyDescent="0.15">
      <c r="A167" s="16">
        <v>162</v>
      </c>
      <c r="B167" s="109"/>
      <c r="C167" s="17"/>
      <c r="D167" s="17"/>
      <c r="E167" s="18"/>
      <c r="F167" s="19"/>
      <c r="I167" s="90" t="s">
        <v>103</v>
      </c>
      <c r="J167" s="89" t="s">
        <v>103</v>
      </c>
    </row>
    <row r="168" spans="1:10" ht="18" customHeight="1" x14ac:dyDescent="0.15">
      <c r="A168" s="16">
        <v>163</v>
      </c>
      <c r="B168" s="109"/>
      <c r="C168" s="17"/>
      <c r="D168" s="17"/>
      <c r="E168" s="18"/>
      <c r="F168" s="19"/>
      <c r="I168" s="90" t="s">
        <v>103</v>
      </c>
      <c r="J168" s="89" t="s">
        <v>103</v>
      </c>
    </row>
    <row r="169" spans="1:10" ht="18" customHeight="1" thickBot="1" x14ac:dyDescent="0.2">
      <c r="A169" s="16">
        <v>164</v>
      </c>
      <c r="B169" s="110"/>
      <c r="C169" s="20"/>
      <c r="D169" s="20"/>
      <c r="E169" s="21"/>
      <c r="F169" s="22"/>
      <c r="I169" s="90" t="s">
        <v>103</v>
      </c>
      <c r="J169" s="89" t="s">
        <v>103</v>
      </c>
    </row>
    <row r="170" spans="1:10" ht="18" customHeight="1" x14ac:dyDescent="0.15">
      <c r="A170" s="16">
        <v>165</v>
      </c>
      <c r="B170" s="108"/>
      <c r="C170" s="102"/>
      <c r="D170" s="102"/>
      <c r="E170" s="103"/>
      <c r="F170" s="104"/>
      <c r="I170" s="90" t="s">
        <v>103</v>
      </c>
      <c r="J170" s="89" t="s">
        <v>103</v>
      </c>
    </row>
    <row r="171" spans="1:10" ht="18" customHeight="1" x14ac:dyDescent="0.15">
      <c r="A171" s="16">
        <v>166</v>
      </c>
      <c r="B171" s="109"/>
      <c r="C171" s="17"/>
      <c r="D171" s="17"/>
      <c r="E171" s="18"/>
      <c r="F171" s="19"/>
      <c r="I171" s="90" t="s">
        <v>103</v>
      </c>
      <c r="J171" s="89" t="s">
        <v>103</v>
      </c>
    </row>
    <row r="172" spans="1:10" ht="18" customHeight="1" x14ac:dyDescent="0.15">
      <c r="A172" s="16">
        <v>167</v>
      </c>
      <c r="B172" s="109"/>
      <c r="C172" s="17"/>
      <c r="D172" s="17"/>
      <c r="E172" s="18"/>
      <c r="F172" s="19"/>
      <c r="I172" s="90" t="s">
        <v>103</v>
      </c>
      <c r="J172" s="89" t="s">
        <v>103</v>
      </c>
    </row>
    <row r="173" spans="1:10" ht="18" customHeight="1" thickBot="1" x14ac:dyDescent="0.2">
      <c r="A173" s="16">
        <v>168</v>
      </c>
      <c r="B173" s="110"/>
      <c r="C173" s="20"/>
      <c r="D173" s="20"/>
      <c r="E173" s="21"/>
      <c r="F173" s="22"/>
      <c r="I173" s="90" t="s">
        <v>103</v>
      </c>
      <c r="J173" s="89" t="s">
        <v>103</v>
      </c>
    </row>
    <row r="174" spans="1:10" ht="18" customHeight="1" x14ac:dyDescent="0.15">
      <c r="A174" s="16">
        <v>169</v>
      </c>
      <c r="B174" s="108"/>
      <c r="C174" s="102"/>
      <c r="D174" s="102"/>
      <c r="E174" s="103"/>
      <c r="F174" s="104"/>
      <c r="I174" s="90" t="s">
        <v>103</v>
      </c>
      <c r="J174" s="89" t="s">
        <v>103</v>
      </c>
    </row>
    <row r="175" spans="1:10" ht="18" customHeight="1" x14ac:dyDescent="0.15">
      <c r="A175" s="16">
        <v>170</v>
      </c>
      <c r="B175" s="109"/>
      <c r="C175" s="17"/>
      <c r="D175" s="17"/>
      <c r="E175" s="18"/>
      <c r="F175" s="19"/>
      <c r="I175" s="90" t="s">
        <v>103</v>
      </c>
      <c r="J175" s="89" t="s">
        <v>103</v>
      </c>
    </row>
    <row r="176" spans="1:10" ht="18" customHeight="1" x14ac:dyDescent="0.15">
      <c r="A176" s="16">
        <v>171</v>
      </c>
      <c r="B176" s="109"/>
      <c r="C176" s="17"/>
      <c r="D176" s="17"/>
      <c r="E176" s="18"/>
      <c r="F176" s="19"/>
      <c r="I176" s="90" t="s">
        <v>103</v>
      </c>
      <c r="J176" s="89" t="s">
        <v>103</v>
      </c>
    </row>
    <row r="177" spans="1:10" ht="18" customHeight="1" thickBot="1" x14ac:dyDescent="0.2">
      <c r="A177" s="16">
        <v>172</v>
      </c>
      <c r="B177" s="110"/>
      <c r="C177" s="20"/>
      <c r="D177" s="20"/>
      <c r="E177" s="21"/>
      <c r="F177" s="22"/>
      <c r="I177" s="90" t="s">
        <v>103</v>
      </c>
      <c r="J177" s="89" t="s">
        <v>103</v>
      </c>
    </row>
    <row r="178" spans="1:10" ht="18" customHeight="1" x14ac:dyDescent="0.15">
      <c r="A178" s="16">
        <v>173</v>
      </c>
      <c r="B178" s="108"/>
      <c r="C178" s="102"/>
      <c r="D178" s="102"/>
      <c r="E178" s="103"/>
      <c r="F178" s="104"/>
      <c r="I178" s="90" t="s">
        <v>103</v>
      </c>
      <c r="J178" s="89" t="s">
        <v>103</v>
      </c>
    </row>
    <row r="179" spans="1:10" ht="18" customHeight="1" x14ac:dyDescent="0.15">
      <c r="A179" s="16">
        <v>174</v>
      </c>
      <c r="B179" s="109"/>
      <c r="C179" s="17"/>
      <c r="D179" s="17"/>
      <c r="E179" s="18"/>
      <c r="F179" s="19"/>
      <c r="I179" s="90" t="s">
        <v>103</v>
      </c>
      <c r="J179" s="89" t="s">
        <v>103</v>
      </c>
    </row>
    <row r="180" spans="1:10" ht="18" customHeight="1" x14ac:dyDescent="0.15">
      <c r="A180" s="16">
        <v>175</v>
      </c>
      <c r="B180" s="109"/>
      <c r="C180" s="17"/>
      <c r="D180" s="17"/>
      <c r="E180" s="18"/>
      <c r="F180" s="19"/>
      <c r="I180" s="90" t="s">
        <v>103</v>
      </c>
      <c r="J180" s="89" t="s">
        <v>103</v>
      </c>
    </row>
    <row r="181" spans="1:10" ht="18" customHeight="1" thickBot="1" x14ac:dyDescent="0.2">
      <c r="A181" s="16">
        <v>176</v>
      </c>
      <c r="B181" s="110"/>
      <c r="C181" s="20"/>
      <c r="D181" s="20"/>
      <c r="E181" s="21"/>
      <c r="F181" s="22"/>
      <c r="I181" s="90" t="s">
        <v>103</v>
      </c>
      <c r="J181" s="89" t="s">
        <v>103</v>
      </c>
    </row>
    <row r="182" spans="1:10" ht="18" customHeight="1" x14ac:dyDescent="0.15">
      <c r="A182" s="16">
        <v>177</v>
      </c>
      <c r="B182" s="108"/>
      <c r="C182" s="102"/>
      <c r="D182" s="102"/>
      <c r="E182" s="103"/>
      <c r="F182" s="104"/>
      <c r="I182" s="90" t="s">
        <v>103</v>
      </c>
      <c r="J182" s="89" t="s">
        <v>103</v>
      </c>
    </row>
    <row r="183" spans="1:10" ht="18" customHeight="1" x14ac:dyDescent="0.15">
      <c r="A183" s="16">
        <v>178</v>
      </c>
      <c r="B183" s="109"/>
      <c r="C183" s="17"/>
      <c r="D183" s="17"/>
      <c r="E183" s="18"/>
      <c r="F183" s="19"/>
      <c r="I183" s="90" t="s">
        <v>103</v>
      </c>
      <c r="J183" s="89" t="s">
        <v>103</v>
      </c>
    </row>
    <row r="184" spans="1:10" ht="18" customHeight="1" x14ac:dyDescent="0.15">
      <c r="A184" s="16">
        <v>179</v>
      </c>
      <c r="B184" s="109"/>
      <c r="C184" s="17"/>
      <c r="D184" s="17"/>
      <c r="E184" s="18"/>
      <c r="F184" s="19"/>
      <c r="I184" s="90" t="s">
        <v>103</v>
      </c>
      <c r="J184" s="89" t="s">
        <v>103</v>
      </c>
    </row>
    <row r="185" spans="1:10" ht="18" customHeight="1" thickBot="1" x14ac:dyDescent="0.2">
      <c r="A185" s="16">
        <v>180</v>
      </c>
      <c r="B185" s="110"/>
      <c r="C185" s="20"/>
      <c r="D185" s="20"/>
      <c r="E185" s="21"/>
      <c r="F185" s="22"/>
      <c r="I185" s="90" t="s">
        <v>103</v>
      </c>
      <c r="J185" s="89" t="s">
        <v>103</v>
      </c>
    </row>
    <row r="186" spans="1:10" ht="18" customHeight="1" x14ac:dyDescent="0.15">
      <c r="A186" s="16">
        <v>181</v>
      </c>
      <c r="B186" s="108"/>
      <c r="C186" s="102"/>
      <c r="D186" s="102"/>
      <c r="E186" s="103"/>
      <c r="F186" s="104"/>
      <c r="I186" s="90" t="s">
        <v>103</v>
      </c>
      <c r="J186" s="89" t="s">
        <v>103</v>
      </c>
    </row>
    <row r="187" spans="1:10" ht="18" customHeight="1" x14ac:dyDescent="0.15">
      <c r="A187" s="16">
        <v>182</v>
      </c>
      <c r="B187" s="109"/>
      <c r="C187" s="17"/>
      <c r="D187" s="17"/>
      <c r="E187" s="18"/>
      <c r="F187" s="19"/>
      <c r="I187" s="90" t="s">
        <v>103</v>
      </c>
      <c r="J187" s="89" t="s">
        <v>103</v>
      </c>
    </row>
    <row r="188" spans="1:10" ht="18" customHeight="1" x14ac:dyDescent="0.15">
      <c r="A188" s="16">
        <v>183</v>
      </c>
      <c r="B188" s="109"/>
      <c r="C188" s="17"/>
      <c r="D188" s="17"/>
      <c r="E188" s="18"/>
      <c r="F188" s="19"/>
      <c r="I188" s="90" t="s">
        <v>103</v>
      </c>
      <c r="J188" s="89" t="s">
        <v>103</v>
      </c>
    </row>
    <row r="189" spans="1:10" ht="18" customHeight="1" thickBot="1" x14ac:dyDescent="0.2">
      <c r="A189" s="16">
        <v>184</v>
      </c>
      <c r="B189" s="110"/>
      <c r="C189" s="20"/>
      <c r="D189" s="20"/>
      <c r="E189" s="21"/>
      <c r="F189" s="22"/>
      <c r="I189" s="90" t="s">
        <v>103</v>
      </c>
      <c r="J189" s="89" t="s">
        <v>103</v>
      </c>
    </row>
    <row r="190" spans="1:10" ht="18" customHeight="1" x14ac:dyDescent="0.15">
      <c r="A190" s="16">
        <v>185</v>
      </c>
      <c r="B190" s="108"/>
      <c r="C190" s="102"/>
      <c r="D190" s="102"/>
      <c r="E190" s="103"/>
      <c r="F190" s="104"/>
      <c r="I190" s="90" t="s">
        <v>103</v>
      </c>
      <c r="J190" s="89" t="s">
        <v>103</v>
      </c>
    </row>
    <row r="191" spans="1:10" ht="18" customHeight="1" x14ac:dyDescent="0.15">
      <c r="A191" s="16">
        <v>186</v>
      </c>
      <c r="B191" s="109"/>
      <c r="C191" s="17"/>
      <c r="D191" s="17"/>
      <c r="E191" s="18"/>
      <c r="F191" s="19"/>
      <c r="I191" s="90" t="s">
        <v>103</v>
      </c>
      <c r="J191" s="89" t="s">
        <v>103</v>
      </c>
    </row>
    <row r="192" spans="1:10" ht="18" customHeight="1" x14ac:dyDescent="0.15">
      <c r="A192" s="16">
        <v>187</v>
      </c>
      <c r="B192" s="109"/>
      <c r="C192" s="17"/>
      <c r="D192" s="17"/>
      <c r="E192" s="18"/>
      <c r="F192" s="19"/>
      <c r="I192" s="90" t="s">
        <v>103</v>
      </c>
      <c r="J192" s="89" t="s">
        <v>103</v>
      </c>
    </row>
    <row r="193" spans="1:10" ht="18" customHeight="1" thickBot="1" x14ac:dyDescent="0.2">
      <c r="A193" s="16">
        <v>188</v>
      </c>
      <c r="B193" s="110"/>
      <c r="C193" s="20"/>
      <c r="D193" s="20"/>
      <c r="E193" s="21"/>
      <c r="F193" s="22"/>
      <c r="I193" s="90" t="s">
        <v>103</v>
      </c>
      <c r="J193" s="89" t="s">
        <v>103</v>
      </c>
    </row>
    <row r="194" spans="1:10" ht="18" customHeight="1" x14ac:dyDescent="0.15">
      <c r="A194" s="16">
        <v>189</v>
      </c>
      <c r="B194" s="108"/>
      <c r="C194" s="102"/>
      <c r="D194" s="102"/>
      <c r="E194" s="103"/>
      <c r="F194" s="104"/>
      <c r="I194" s="90" t="s">
        <v>103</v>
      </c>
      <c r="J194" s="89" t="s">
        <v>103</v>
      </c>
    </row>
    <row r="195" spans="1:10" ht="18" customHeight="1" x14ac:dyDescent="0.15">
      <c r="A195" s="16">
        <v>190</v>
      </c>
      <c r="B195" s="109"/>
      <c r="C195" s="17"/>
      <c r="D195" s="17"/>
      <c r="E195" s="18"/>
      <c r="F195" s="19"/>
      <c r="I195" s="90" t="s">
        <v>103</v>
      </c>
      <c r="J195" s="89" t="s">
        <v>103</v>
      </c>
    </row>
    <row r="196" spans="1:10" ht="18" customHeight="1" x14ac:dyDescent="0.15">
      <c r="A196" s="16">
        <v>191</v>
      </c>
      <c r="B196" s="109"/>
      <c r="C196" s="17"/>
      <c r="D196" s="17"/>
      <c r="E196" s="18"/>
      <c r="F196" s="19"/>
      <c r="I196" s="90" t="s">
        <v>103</v>
      </c>
      <c r="J196" s="89" t="s">
        <v>103</v>
      </c>
    </row>
    <row r="197" spans="1:10" ht="18" customHeight="1" thickBot="1" x14ac:dyDescent="0.2">
      <c r="A197" s="16">
        <v>192</v>
      </c>
      <c r="B197" s="110"/>
      <c r="C197" s="20"/>
      <c r="D197" s="20"/>
      <c r="E197" s="21"/>
      <c r="F197" s="22"/>
      <c r="I197" s="90" t="s">
        <v>103</v>
      </c>
      <c r="J197" s="89" t="s">
        <v>103</v>
      </c>
    </row>
    <row r="198" spans="1:10" ht="18" customHeight="1" x14ac:dyDescent="0.15">
      <c r="A198" s="16">
        <v>193</v>
      </c>
      <c r="B198" s="108"/>
      <c r="C198" s="102"/>
      <c r="D198" s="102"/>
      <c r="E198" s="103"/>
      <c r="F198" s="104"/>
      <c r="I198" s="90" t="s">
        <v>103</v>
      </c>
      <c r="J198" s="89" t="s">
        <v>103</v>
      </c>
    </row>
    <row r="199" spans="1:10" ht="18" customHeight="1" x14ac:dyDescent="0.15">
      <c r="A199" s="16">
        <v>194</v>
      </c>
      <c r="B199" s="109"/>
      <c r="C199" s="17"/>
      <c r="D199" s="17"/>
      <c r="E199" s="18"/>
      <c r="F199" s="19"/>
      <c r="I199" s="90" t="s">
        <v>103</v>
      </c>
      <c r="J199" s="89" t="s">
        <v>103</v>
      </c>
    </row>
    <row r="200" spans="1:10" ht="18" customHeight="1" x14ac:dyDescent="0.15">
      <c r="A200" s="16">
        <v>195</v>
      </c>
      <c r="B200" s="109"/>
      <c r="C200" s="17"/>
      <c r="D200" s="17"/>
      <c r="E200" s="18"/>
      <c r="F200" s="19"/>
      <c r="I200" s="90" t="s">
        <v>103</v>
      </c>
      <c r="J200" s="89" t="s">
        <v>103</v>
      </c>
    </row>
    <row r="201" spans="1:10" ht="18" customHeight="1" thickBot="1" x14ac:dyDescent="0.2">
      <c r="A201" s="16">
        <v>196</v>
      </c>
      <c r="B201" s="110"/>
      <c r="C201" s="20"/>
      <c r="D201" s="20"/>
      <c r="E201" s="21"/>
      <c r="F201" s="22"/>
      <c r="I201" s="90" t="s">
        <v>103</v>
      </c>
      <c r="J201" s="89" t="s">
        <v>103</v>
      </c>
    </row>
    <row r="202" spans="1:10" ht="18" customHeight="1" x14ac:dyDescent="0.15">
      <c r="A202" s="16">
        <v>197</v>
      </c>
      <c r="B202" s="108"/>
      <c r="C202" s="102"/>
      <c r="D202" s="102"/>
      <c r="E202" s="103"/>
      <c r="F202" s="104"/>
      <c r="I202" s="90" t="s">
        <v>103</v>
      </c>
      <c r="J202" s="89" t="s">
        <v>103</v>
      </c>
    </row>
    <row r="203" spans="1:10" ht="18" customHeight="1" x14ac:dyDescent="0.15">
      <c r="A203" s="16">
        <v>198</v>
      </c>
      <c r="B203" s="109"/>
      <c r="C203" s="17"/>
      <c r="D203" s="17"/>
      <c r="E203" s="18"/>
      <c r="F203" s="19"/>
      <c r="I203" s="90" t="s">
        <v>103</v>
      </c>
      <c r="J203" s="89" t="s">
        <v>103</v>
      </c>
    </row>
    <row r="204" spans="1:10" ht="18" customHeight="1" x14ac:dyDescent="0.15">
      <c r="A204" s="16">
        <v>199</v>
      </c>
      <c r="B204" s="109"/>
      <c r="C204" s="17"/>
      <c r="D204" s="17"/>
      <c r="E204" s="18"/>
      <c r="F204" s="19"/>
      <c r="I204" s="90" t="s">
        <v>103</v>
      </c>
      <c r="J204" s="89" t="s">
        <v>103</v>
      </c>
    </row>
    <row r="205" spans="1:10" ht="18" customHeight="1" thickBot="1" x14ac:dyDescent="0.2">
      <c r="A205" s="16">
        <v>200</v>
      </c>
      <c r="B205" s="110"/>
      <c r="C205" s="20"/>
      <c r="D205" s="20"/>
      <c r="E205" s="21"/>
      <c r="F205" s="22"/>
      <c r="I205" s="90" t="s">
        <v>103</v>
      </c>
      <c r="J205" s="89" t="s">
        <v>103</v>
      </c>
    </row>
    <row r="206" spans="1:10" ht="18" customHeight="1" x14ac:dyDescent="0.15">
      <c r="A206" s="16">
        <v>201</v>
      </c>
      <c r="B206" s="108"/>
      <c r="C206" s="102"/>
      <c r="D206" s="102"/>
      <c r="E206" s="103"/>
      <c r="F206" s="104"/>
      <c r="I206" s="90" t="s">
        <v>103</v>
      </c>
      <c r="J206" s="89" t="s">
        <v>103</v>
      </c>
    </row>
    <row r="207" spans="1:10" ht="18" customHeight="1" x14ac:dyDescent="0.15">
      <c r="A207" s="16">
        <v>202</v>
      </c>
      <c r="B207" s="109"/>
      <c r="C207" s="17"/>
      <c r="D207" s="17"/>
      <c r="E207" s="18"/>
      <c r="F207" s="19"/>
      <c r="I207" s="90" t="s">
        <v>103</v>
      </c>
      <c r="J207" s="89" t="s">
        <v>103</v>
      </c>
    </row>
    <row r="208" spans="1:10" ht="18" customHeight="1" x14ac:dyDescent="0.15">
      <c r="A208" s="16">
        <v>203</v>
      </c>
      <c r="B208" s="109"/>
      <c r="C208" s="17"/>
      <c r="D208" s="17"/>
      <c r="E208" s="18"/>
      <c r="F208" s="19"/>
      <c r="I208" s="90" t="s">
        <v>103</v>
      </c>
      <c r="J208" s="89" t="s">
        <v>103</v>
      </c>
    </row>
    <row r="209" spans="1:10" ht="18" customHeight="1" thickBot="1" x14ac:dyDescent="0.2">
      <c r="A209" s="16">
        <v>204</v>
      </c>
      <c r="B209" s="110"/>
      <c r="C209" s="20"/>
      <c r="D209" s="20"/>
      <c r="E209" s="21"/>
      <c r="F209" s="22"/>
      <c r="I209" s="90" t="s">
        <v>103</v>
      </c>
      <c r="J209" s="89" t="s">
        <v>103</v>
      </c>
    </row>
    <row r="210" spans="1:10" ht="18" customHeight="1" x14ac:dyDescent="0.15">
      <c r="A210" s="16">
        <v>205</v>
      </c>
      <c r="B210" s="108"/>
      <c r="C210" s="102"/>
      <c r="D210" s="102"/>
      <c r="E210" s="103"/>
      <c r="F210" s="104"/>
      <c r="I210" s="90" t="s">
        <v>103</v>
      </c>
      <c r="J210" s="89" t="s">
        <v>103</v>
      </c>
    </row>
    <row r="211" spans="1:10" ht="18" customHeight="1" x14ac:dyDescent="0.15">
      <c r="A211" s="16">
        <v>206</v>
      </c>
      <c r="B211" s="109"/>
      <c r="C211" s="17"/>
      <c r="D211" s="17"/>
      <c r="E211" s="18"/>
      <c r="F211" s="19"/>
      <c r="I211" s="90" t="s">
        <v>103</v>
      </c>
      <c r="J211" s="89" t="s">
        <v>103</v>
      </c>
    </row>
    <row r="212" spans="1:10" ht="18" customHeight="1" x14ac:dyDescent="0.15">
      <c r="A212" s="16">
        <v>207</v>
      </c>
      <c r="B212" s="109"/>
      <c r="C212" s="17"/>
      <c r="D212" s="17"/>
      <c r="E212" s="18"/>
      <c r="F212" s="19"/>
      <c r="I212" s="90" t="s">
        <v>103</v>
      </c>
      <c r="J212" s="89" t="s">
        <v>103</v>
      </c>
    </row>
    <row r="213" spans="1:10" ht="18" customHeight="1" thickBot="1" x14ac:dyDescent="0.2">
      <c r="A213" s="16">
        <v>208</v>
      </c>
      <c r="B213" s="110"/>
      <c r="C213" s="20"/>
      <c r="D213" s="20"/>
      <c r="E213" s="21"/>
      <c r="F213" s="22"/>
      <c r="I213" s="90" t="s">
        <v>103</v>
      </c>
      <c r="J213" s="89" t="s">
        <v>103</v>
      </c>
    </row>
    <row r="214" spans="1:10" ht="18" customHeight="1" x14ac:dyDescent="0.15">
      <c r="A214" s="16">
        <v>209</v>
      </c>
      <c r="B214" s="108"/>
      <c r="C214" s="102"/>
      <c r="D214" s="102"/>
      <c r="E214" s="103"/>
      <c r="F214" s="104"/>
      <c r="I214" s="90" t="s">
        <v>103</v>
      </c>
      <c r="J214" s="89" t="s">
        <v>103</v>
      </c>
    </row>
    <row r="215" spans="1:10" ht="18" customHeight="1" x14ac:dyDescent="0.15">
      <c r="A215" s="16">
        <v>210</v>
      </c>
      <c r="B215" s="109"/>
      <c r="C215" s="17"/>
      <c r="D215" s="17"/>
      <c r="E215" s="18"/>
      <c r="F215" s="19"/>
      <c r="I215" s="90" t="s">
        <v>103</v>
      </c>
      <c r="J215" s="89" t="s">
        <v>103</v>
      </c>
    </row>
    <row r="216" spans="1:10" ht="18" customHeight="1" x14ac:dyDescent="0.15">
      <c r="A216" s="16">
        <v>211</v>
      </c>
      <c r="B216" s="109"/>
      <c r="C216" s="17"/>
      <c r="D216" s="17"/>
      <c r="E216" s="18"/>
      <c r="F216" s="19"/>
      <c r="I216" s="90" t="s">
        <v>103</v>
      </c>
      <c r="J216" s="89" t="s">
        <v>103</v>
      </c>
    </row>
    <row r="217" spans="1:10" ht="18" customHeight="1" thickBot="1" x14ac:dyDescent="0.2">
      <c r="A217" s="16">
        <v>212</v>
      </c>
      <c r="B217" s="110"/>
      <c r="C217" s="20"/>
      <c r="D217" s="20"/>
      <c r="E217" s="21"/>
      <c r="F217" s="22"/>
      <c r="I217" s="90" t="s">
        <v>103</v>
      </c>
      <c r="J217" s="89" t="s">
        <v>103</v>
      </c>
    </row>
    <row r="218" spans="1:10" ht="18" customHeight="1" x14ac:dyDescent="0.15">
      <c r="A218" s="16">
        <v>213</v>
      </c>
      <c r="B218" s="108"/>
      <c r="C218" s="102"/>
      <c r="D218" s="102"/>
      <c r="E218" s="103"/>
      <c r="F218" s="104"/>
      <c r="I218" s="90" t="s">
        <v>103</v>
      </c>
      <c r="J218" s="89" t="s">
        <v>103</v>
      </c>
    </row>
    <row r="219" spans="1:10" ht="18" customHeight="1" x14ac:dyDescent="0.15">
      <c r="A219" s="16">
        <v>214</v>
      </c>
      <c r="B219" s="109"/>
      <c r="C219" s="17"/>
      <c r="D219" s="17"/>
      <c r="E219" s="18"/>
      <c r="F219" s="19"/>
      <c r="I219" s="90" t="s">
        <v>103</v>
      </c>
      <c r="J219" s="89" t="s">
        <v>103</v>
      </c>
    </row>
    <row r="220" spans="1:10" ht="18" customHeight="1" x14ac:dyDescent="0.15">
      <c r="A220" s="16">
        <v>215</v>
      </c>
      <c r="B220" s="109"/>
      <c r="C220" s="17"/>
      <c r="D220" s="17"/>
      <c r="E220" s="18"/>
      <c r="F220" s="19"/>
      <c r="I220" s="90" t="s">
        <v>103</v>
      </c>
      <c r="J220" s="89" t="s">
        <v>103</v>
      </c>
    </row>
    <row r="221" spans="1:10" ht="18" customHeight="1" thickBot="1" x14ac:dyDescent="0.2">
      <c r="A221" s="16">
        <v>216</v>
      </c>
      <c r="B221" s="110"/>
      <c r="C221" s="20"/>
      <c r="D221" s="20"/>
      <c r="E221" s="21"/>
      <c r="F221" s="22"/>
      <c r="I221" s="90" t="s">
        <v>103</v>
      </c>
      <c r="J221" s="89" t="s">
        <v>103</v>
      </c>
    </row>
    <row r="222" spans="1:10" ht="18" customHeight="1" x14ac:dyDescent="0.15">
      <c r="A222" s="16">
        <v>217</v>
      </c>
      <c r="B222" s="108"/>
      <c r="C222" s="102"/>
      <c r="D222" s="102"/>
      <c r="E222" s="103"/>
      <c r="F222" s="104"/>
      <c r="I222" s="90" t="s">
        <v>103</v>
      </c>
      <c r="J222" s="89" t="s">
        <v>103</v>
      </c>
    </row>
    <row r="223" spans="1:10" ht="18" customHeight="1" x14ac:dyDescent="0.15">
      <c r="A223" s="16">
        <v>218</v>
      </c>
      <c r="B223" s="109"/>
      <c r="C223" s="17"/>
      <c r="D223" s="17"/>
      <c r="E223" s="18"/>
      <c r="F223" s="19"/>
      <c r="I223" s="90" t="s">
        <v>103</v>
      </c>
      <c r="J223" s="89" t="s">
        <v>103</v>
      </c>
    </row>
    <row r="224" spans="1:10" ht="18" customHeight="1" x14ac:dyDescent="0.15">
      <c r="A224" s="16">
        <v>219</v>
      </c>
      <c r="B224" s="109"/>
      <c r="C224" s="17"/>
      <c r="D224" s="17"/>
      <c r="E224" s="18"/>
      <c r="F224" s="19"/>
      <c r="I224" s="90" t="s">
        <v>103</v>
      </c>
      <c r="J224" s="89" t="s">
        <v>103</v>
      </c>
    </row>
    <row r="225" spans="1:10" ht="18" customHeight="1" thickBot="1" x14ac:dyDescent="0.2">
      <c r="A225" s="16">
        <v>220</v>
      </c>
      <c r="B225" s="110"/>
      <c r="C225" s="20"/>
      <c r="D225" s="20"/>
      <c r="E225" s="21"/>
      <c r="F225" s="22"/>
      <c r="I225" s="90" t="s">
        <v>103</v>
      </c>
      <c r="J225" s="89" t="s">
        <v>103</v>
      </c>
    </row>
    <row r="226" spans="1:10" ht="18" customHeight="1" x14ac:dyDescent="0.15">
      <c r="A226" s="16">
        <v>221</v>
      </c>
      <c r="B226" s="108"/>
      <c r="C226" s="102"/>
      <c r="D226" s="102"/>
      <c r="E226" s="103"/>
      <c r="F226" s="104"/>
      <c r="I226" s="90" t="s">
        <v>103</v>
      </c>
      <c r="J226" s="89" t="s">
        <v>103</v>
      </c>
    </row>
    <row r="227" spans="1:10" ht="18" customHeight="1" x14ac:dyDescent="0.15">
      <c r="A227" s="16">
        <v>222</v>
      </c>
      <c r="B227" s="109"/>
      <c r="C227" s="17"/>
      <c r="D227" s="17"/>
      <c r="E227" s="18"/>
      <c r="F227" s="19"/>
      <c r="I227" s="90" t="s">
        <v>103</v>
      </c>
      <c r="J227" s="89" t="s">
        <v>103</v>
      </c>
    </row>
    <row r="228" spans="1:10" ht="18" customHeight="1" x14ac:dyDescent="0.15">
      <c r="A228" s="16">
        <v>223</v>
      </c>
      <c r="B228" s="109"/>
      <c r="C228" s="17"/>
      <c r="D228" s="17"/>
      <c r="E228" s="18"/>
      <c r="F228" s="19"/>
      <c r="I228" s="90" t="s">
        <v>103</v>
      </c>
      <c r="J228" s="89" t="s">
        <v>103</v>
      </c>
    </row>
    <row r="229" spans="1:10" ht="18" customHeight="1" thickBot="1" x14ac:dyDescent="0.2">
      <c r="A229" s="16">
        <v>224</v>
      </c>
      <c r="B229" s="110"/>
      <c r="C229" s="20"/>
      <c r="D229" s="20"/>
      <c r="E229" s="21"/>
      <c r="F229" s="22"/>
      <c r="I229" s="90" t="s">
        <v>103</v>
      </c>
      <c r="J229" s="89" t="s">
        <v>103</v>
      </c>
    </row>
    <row r="230" spans="1:10" ht="18" customHeight="1" x14ac:dyDescent="0.15">
      <c r="A230" s="16">
        <v>225</v>
      </c>
      <c r="B230" s="108"/>
      <c r="C230" s="102"/>
      <c r="D230" s="102"/>
      <c r="E230" s="103"/>
      <c r="F230" s="104"/>
      <c r="I230" s="90" t="s">
        <v>103</v>
      </c>
      <c r="J230" s="89" t="s">
        <v>103</v>
      </c>
    </row>
    <row r="231" spans="1:10" ht="18" customHeight="1" x14ac:dyDescent="0.15">
      <c r="A231" s="16">
        <v>226</v>
      </c>
      <c r="B231" s="109"/>
      <c r="C231" s="17"/>
      <c r="D231" s="17"/>
      <c r="E231" s="18"/>
      <c r="F231" s="19"/>
      <c r="I231" s="90" t="s">
        <v>103</v>
      </c>
      <c r="J231" s="89" t="s">
        <v>103</v>
      </c>
    </row>
    <row r="232" spans="1:10" ht="18" customHeight="1" x14ac:dyDescent="0.15">
      <c r="A232" s="16">
        <v>227</v>
      </c>
      <c r="B232" s="109"/>
      <c r="C232" s="17"/>
      <c r="D232" s="17"/>
      <c r="E232" s="18"/>
      <c r="F232" s="19"/>
      <c r="I232" s="90" t="s">
        <v>103</v>
      </c>
      <c r="J232" s="89" t="s">
        <v>103</v>
      </c>
    </row>
    <row r="233" spans="1:10" ht="18" customHeight="1" thickBot="1" x14ac:dyDescent="0.2">
      <c r="A233" s="16">
        <v>228</v>
      </c>
      <c r="B233" s="110"/>
      <c r="C233" s="20"/>
      <c r="D233" s="20"/>
      <c r="E233" s="21"/>
      <c r="F233" s="22"/>
      <c r="I233" s="90" t="s">
        <v>103</v>
      </c>
      <c r="J233" s="89" t="s">
        <v>103</v>
      </c>
    </row>
    <row r="234" spans="1:10" ht="18" customHeight="1" x14ac:dyDescent="0.15">
      <c r="A234" s="16">
        <v>229</v>
      </c>
      <c r="B234" s="108"/>
      <c r="C234" s="102"/>
      <c r="D234" s="102"/>
      <c r="E234" s="103"/>
      <c r="F234" s="104"/>
      <c r="I234" s="90" t="s">
        <v>103</v>
      </c>
      <c r="J234" s="89" t="s">
        <v>103</v>
      </c>
    </row>
    <row r="235" spans="1:10" ht="18" customHeight="1" x14ac:dyDescent="0.15">
      <c r="A235" s="16">
        <v>230</v>
      </c>
      <c r="B235" s="109"/>
      <c r="C235" s="17"/>
      <c r="D235" s="17"/>
      <c r="E235" s="18"/>
      <c r="F235" s="19"/>
      <c r="I235" s="90" t="s">
        <v>103</v>
      </c>
      <c r="J235" s="89" t="s">
        <v>103</v>
      </c>
    </row>
    <row r="236" spans="1:10" ht="18" customHeight="1" x14ac:dyDescent="0.15">
      <c r="A236" s="16">
        <v>231</v>
      </c>
      <c r="B236" s="109"/>
      <c r="C236" s="17"/>
      <c r="D236" s="17"/>
      <c r="E236" s="18"/>
      <c r="F236" s="19"/>
      <c r="I236" s="90" t="s">
        <v>103</v>
      </c>
      <c r="J236" s="89" t="s">
        <v>103</v>
      </c>
    </row>
    <row r="237" spans="1:10" ht="18" customHeight="1" thickBot="1" x14ac:dyDescent="0.2">
      <c r="A237" s="16">
        <v>232</v>
      </c>
      <c r="B237" s="110"/>
      <c r="C237" s="20"/>
      <c r="D237" s="20"/>
      <c r="E237" s="21"/>
      <c r="F237" s="22"/>
      <c r="I237" s="90" t="s">
        <v>103</v>
      </c>
      <c r="J237" s="89" t="s">
        <v>103</v>
      </c>
    </row>
    <row r="238" spans="1:10" ht="18" customHeight="1" x14ac:dyDescent="0.15">
      <c r="A238" s="16">
        <v>233</v>
      </c>
      <c r="B238" s="108"/>
      <c r="C238" s="102"/>
      <c r="D238" s="102"/>
      <c r="E238" s="103"/>
      <c r="F238" s="104"/>
      <c r="I238" s="90" t="s">
        <v>103</v>
      </c>
      <c r="J238" s="89" t="s">
        <v>103</v>
      </c>
    </row>
    <row r="239" spans="1:10" ht="18" customHeight="1" x14ac:dyDescent="0.15">
      <c r="A239" s="16">
        <v>234</v>
      </c>
      <c r="B239" s="109"/>
      <c r="C239" s="17"/>
      <c r="D239" s="17"/>
      <c r="E239" s="18"/>
      <c r="F239" s="19"/>
      <c r="I239" s="90" t="s">
        <v>103</v>
      </c>
      <c r="J239" s="89" t="s">
        <v>103</v>
      </c>
    </row>
    <row r="240" spans="1:10" ht="18" customHeight="1" x14ac:dyDescent="0.15">
      <c r="A240" s="16">
        <v>235</v>
      </c>
      <c r="B240" s="109"/>
      <c r="C240" s="17"/>
      <c r="D240" s="17"/>
      <c r="E240" s="18"/>
      <c r="F240" s="19"/>
      <c r="I240" s="90" t="s">
        <v>103</v>
      </c>
      <c r="J240" s="89" t="s">
        <v>103</v>
      </c>
    </row>
    <row r="241" spans="1:10" ht="18" customHeight="1" thickBot="1" x14ac:dyDescent="0.2">
      <c r="A241" s="16">
        <v>236</v>
      </c>
      <c r="B241" s="110"/>
      <c r="C241" s="20"/>
      <c r="D241" s="20"/>
      <c r="E241" s="21"/>
      <c r="F241" s="22"/>
      <c r="I241" s="90" t="s">
        <v>103</v>
      </c>
      <c r="J241" s="89" t="s">
        <v>103</v>
      </c>
    </row>
    <row r="242" spans="1:10" ht="18" customHeight="1" x14ac:dyDescent="0.15">
      <c r="A242" s="16">
        <v>237</v>
      </c>
      <c r="B242" s="108"/>
      <c r="I242" s="90">
        <v>11</v>
      </c>
      <c r="J242" s="89" t="s">
        <v>103</v>
      </c>
    </row>
    <row r="243" spans="1:10" ht="18" customHeight="1" x14ac:dyDescent="0.15">
      <c r="A243" s="16">
        <v>238</v>
      </c>
      <c r="B243" s="109"/>
      <c r="C243" s="17"/>
      <c r="D243" s="17"/>
      <c r="E243" s="18"/>
      <c r="F243" s="19"/>
      <c r="I243" s="90" t="s">
        <v>103</v>
      </c>
      <c r="J243" s="89" t="s">
        <v>103</v>
      </c>
    </row>
    <row r="244" spans="1:10" ht="18" customHeight="1" x14ac:dyDescent="0.15">
      <c r="A244" s="16">
        <v>239</v>
      </c>
      <c r="B244" s="109"/>
      <c r="C244" s="17"/>
      <c r="D244" s="17"/>
      <c r="E244" s="18"/>
      <c r="F244" s="19"/>
      <c r="I244" s="90" t="s">
        <v>103</v>
      </c>
      <c r="J244" s="89" t="s">
        <v>103</v>
      </c>
    </row>
    <row r="245" spans="1:10" ht="18" customHeight="1" thickBot="1" x14ac:dyDescent="0.2">
      <c r="A245" s="16">
        <v>240</v>
      </c>
      <c r="B245" s="110"/>
      <c r="C245" s="20"/>
      <c r="D245" s="20"/>
      <c r="E245" s="21"/>
      <c r="F245" s="22"/>
      <c r="I245" s="90" t="s">
        <v>103</v>
      </c>
      <c r="J245" s="89" t="s">
        <v>103</v>
      </c>
    </row>
    <row r="246" spans="1:10" ht="18" customHeight="1" x14ac:dyDescent="0.15">
      <c r="A246" s="16">
        <v>241</v>
      </c>
      <c r="B246" s="108"/>
      <c r="C246" s="102"/>
      <c r="D246" s="102"/>
      <c r="E246" s="103"/>
      <c r="F246" s="104"/>
      <c r="I246" s="90" t="s">
        <v>103</v>
      </c>
      <c r="J246" s="89" t="s">
        <v>103</v>
      </c>
    </row>
    <row r="247" spans="1:10" ht="18" customHeight="1" x14ac:dyDescent="0.15">
      <c r="A247" s="16">
        <v>242</v>
      </c>
      <c r="B247" s="109"/>
      <c r="C247" s="17"/>
      <c r="D247" s="17"/>
      <c r="E247" s="18"/>
      <c r="F247" s="19"/>
      <c r="I247" s="90" t="s">
        <v>103</v>
      </c>
      <c r="J247" s="89" t="s">
        <v>103</v>
      </c>
    </row>
    <row r="248" spans="1:10" ht="18" customHeight="1" x14ac:dyDescent="0.15">
      <c r="A248" s="16">
        <v>243</v>
      </c>
      <c r="B248" s="109"/>
      <c r="C248" s="17"/>
      <c r="D248" s="17"/>
      <c r="E248" s="18"/>
      <c r="F248" s="19"/>
      <c r="I248" s="90" t="s">
        <v>103</v>
      </c>
      <c r="J248" s="89" t="s">
        <v>103</v>
      </c>
    </row>
    <row r="249" spans="1:10" ht="18" customHeight="1" thickBot="1" x14ac:dyDescent="0.2">
      <c r="A249" s="16">
        <v>244</v>
      </c>
      <c r="B249" s="110"/>
      <c r="C249" s="20"/>
      <c r="D249" s="20"/>
      <c r="E249" s="21"/>
      <c r="F249" s="22"/>
      <c r="I249" s="90" t="s">
        <v>103</v>
      </c>
      <c r="J249" s="89" t="s">
        <v>103</v>
      </c>
    </row>
    <row r="250" spans="1:10" ht="18" customHeight="1" x14ac:dyDescent="0.15">
      <c r="A250" s="16">
        <v>245</v>
      </c>
      <c r="B250" s="108"/>
      <c r="C250" s="102"/>
      <c r="D250" s="102"/>
      <c r="E250" s="103"/>
      <c r="F250" s="104"/>
      <c r="I250" s="90" t="s">
        <v>103</v>
      </c>
      <c r="J250" s="89" t="s">
        <v>103</v>
      </c>
    </row>
    <row r="251" spans="1:10" ht="18" customHeight="1" x14ac:dyDescent="0.15">
      <c r="A251" s="16">
        <v>246</v>
      </c>
      <c r="B251" s="109"/>
      <c r="C251" s="17"/>
      <c r="D251" s="17"/>
      <c r="E251" s="18"/>
      <c r="F251" s="19"/>
      <c r="I251" s="90" t="s">
        <v>103</v>
      </c>
      <c r="J251" s="89" t="s">
        <v>103</v>
      </c>
    </row>
    <row r="252" spans="1:10" ht="18" customHeight="1" x14ac:dyDescent="0.15">
      <c r="A252" s="16">
        <v>247</v>
      </c>
      <c r="B252" s="109"/>
      <c r="C252" s="17"/>
      <c r="D252" s="17"/>
      <c r="E252" s="18"/>
      <c r="F252" s="19"/>
      <c r="I252" s="90" t="s">
        <v>103</v>
      </c>
      <c r="J252" s="89" t="s">
        <v>103</v>
      </c>
    </row>
    <row r="253" spans="1:10" ht="18" customHeight="1" thickBot="1" x14ac:dyDescent="0.2">
      <c r="A253" s="16">
        <v>248</v>
      </c>
      <c r="B253" s="110"/>
      <c r="C253" s="20"/>
      <c r="D253" s="20"/>
      <c r="E253" s="21"/>
      <c r="F253" s="22"/>
      <c r="I253" s="90" t="s">
        <v>103</v>
      </c>
      <c r="J253" s="89" t="s">
        <v>103</v>
      </c>
    </row>
    <row r="254" spans="1:10" ht="18" customHeight="1" x14ac:dyDescent="0.15">
      <c r="I254" s="90" t="s">
        <v>103</v>
      </c>
      <c r="J254" s="89" t="s">
        <v>103</v>
      </c>
    </row>
    <row r="255" spans="1:10" ht="18" customHeight="1" x14ac:dyDescent="0.15">
      <c r="I255" s="90" t="s">
        <v>103</v>
      </c>
      <c r="J255" s="89" t="s">
        <v>103</v>
      </c>
    </row>
    <row r="256" spans="1:10" ht="18" customHeight="1" x14ac:dyDescent="0.15">
      <c r="I256" s="90" t="s">
        <v>103</v>
      </c>
      <c r="J256" s="89" t="s">
        <v>103</v>
      </c>
    </row>
    <row r="257" spans="9:10" ht="18" customHeight="1" x14ac:dyDescent="0.15">
      <c r="I257" s="90" t="s">
        <v>103</v>
      </c>
      <c r="J257" s="89" t="s">
        <v>103</v>
      </c>
    </row>
    <row r="258" spans="9:10" ht="18" customHeight="1" x14ac:dyDescent="0.15">
      <c r="I258" s="90" t="s">
        <v>103</v>
      </c>
      <c r="J258" s="89" t="s">
        <v>103</v>
      </c>
    </row>
    <row r="259" spans="9:10" ht="18" customHeight="1" x14ac:dyDescent="0.15">
      <c r="I259" s="90" t="s">
        <v>103</v>
      </c>
      <c r="J259" s="89" t="s">
        <v>103</v>
      </c>
    </row>
    <row r="260" spans="9:10" ht="18" customHeight="1" x14ac:dyDescent="0.15">
      <c r="I260" s="90" t="s">
        <v>103</v>
      </c>
      <c r="J260" s="89" t="s">
        <v>103</v>
      </c>
    </row>
    <row r="261" spans="9:10" ht="18" customHeight="1" x14ac:dyDescent="0.15">
      <c r="I261" s="90" t="s">
        <v>103</v>
      </c>
      <c r="J261" s="89" t="s">
        <v>103</v>
      </c>
    </row>
    <row r="262" spans="9:10" ht="18" customHeight="1" x14ac:dyDescent="0.15">
      <c r="I262" s="90" t="s">
        <v>103</v>
      </c>
      <c r="J262" s="89" t="s">
        <v>103</v>
      </c>
    </row>
    <row r="263" spans="9:10" ht="18" customHeight="1" x14ac:dyDescent="0.15">
      <c r="I263" s="90" t="s">
        <v>103</v>
      </c>
      <c r="J263" s="89" t="s">
        <v>103</v>
      </c>
    </row>
    <row r="264" spans="9:10" ht="18" customHeight="1" x14ac:dyDescent="0.15">
      <c r="I264" s="90" t="s">
        <v>103</v>
      </c>
      <c r="J264" s="89" t="s">
        <v>103</v>
      </c>
    </row>
    <row r="265" spans="9:10" ht="18" customHeight="1" x14ac:dyDescent="0.15">
      <c r="I265" s="90" t="s">
        <v>103</v>
      </c>
      <c r="J265" s="89" t="s">
        <v>103</v>
      </c>
    </row>
    <row r="266" spans="9:10" ht="18" customHeight="1" x14ac:dyDescent="0.15">
      <c r="I266" s="90" t="s">
        <v>103</v>
      </c>
      <c r="J266" s="89" t="s">
        <v>103</v>
      </c>
    </row>
    <row r="267" spans="9:10" ht="18" customHeight="1" x14ac:dyDescent="0.15">
      <c r="I267" s="90" t="s">
        <v>103</v>
      </c>
      <c r="J267" s="89" t="s">
        <v>103</v>
      </c>
    </row>
    <row r="268" spans="9:10" ht="18" customHeight="1" x14ac:dyDescent="0.15">
      <c r="I268" s="90" t="s">
        <v>103</v>
      </c>
      <c r="J268" s="89" t="s">
        <v>103</v>
      </c>
    </row>
    <row r="269" spans="9:10" ht="18" customHeight="1" x14ac:dyDescent="0.15">
      <c r="I269" s="90" t="s">
        <v>103</v>
      </c>
      <c r="J269" s="89" t="s">
        <v>103</v>
      </c>
    </row>
    <row r="270" spans="9:10" ht="18" customHeight="1" x14ac:dyDescent="0.15">
      <c r="I270" s="90" t="s">
        <v>103</v>
      </c>
      <c r="J270" s="89" t="s">
        <v>103</v>
      </c>
    </row>
    <row r="271" spans="9:10" ht="18" customHeight="1" x14ac:dyDescent="0.15">
      <c r="I271" s="90" t="s">
        <v>103</v>
      </c>
      <c r="J271" s="89" t="s">
        <v>103</v>
      </c>
    </row>
    <row r="272" spans="9:10" ht="18" customHeight="1" x14ac:dyDescent="0.15">
      <c r="I272" s="90" t="s">
        <v>103</v>
      </c>
      <c r="J272" s="89" t="s">
        <v>103</v>
      </c>
    </row>
    <row r="273" spans="9:10" ht="18" customHeight="1" x14ac:dyDescent="0.15">
      <c r="I273" s="90" t="s">
        <v>103</v>
      </c>
      <c r="J273" s="89" t="s">
        <v>103</v>
      </c>
    </row>
    <row r="274" spans="9:10" ht="18" customHeight="1" x14ac:dyDescent="0.15">
      <c r="I274" s="90" t="s">
        <v>103</v>
      </c>
      <c r="J274" s="89" t="s">
        <v>103</v>
      </c>
    </row>
    <row r="275" spans="9:10" ht="18" customHeight="1" x14ac:dyDescent="0.15">
      <c r="I275" s="90" t="s">
        <v>103</v>
      </c>
      <c r="J275" s="89" t="s">
        <v>103</v>
      </c>
    </row>
    <row r="276" spans="9:10" ht="18" customHeight="1" x14ac:dyDescent="0.15">
      <c r="I276" s="90" t="s">
        <v>103</v>
      </c>
      <c r="J276" s="89" t="s">
        <v>103</v>
      </c>
    </row>
    <row r="277" spans="9:10" ht="18" customHeight="1" x14ac:dyDescent="0.15">
      <c r="I277" s="90" t="s">
        <v>103</v>
      </c>
      <c r="J277" s="89" t="s">
        <v>103</v>
      </c>
    </row>
    <row r="278" spans="9:10" ht="18" customHeight="1" x14ac:dyDescent="0.15">
      <c r="I278" s="90" t="s">
        <v>103</v>
      </c>
      <c r="J278" s="89" t="s">
        <v>103</v>
      </c>
    </row>
    <row r="279" spans="9:10" ht="18" customHeight="1" x14ac:dyDescent="0.15">
      <c r="I279" s="90" t="s">
        <v>103</v>
      </c>
      <c r="J279" s="89" t="s">
        <v>103</v>
      </c>
    </row>
    <row r="280" spans="9:10" ht="18" customHeight="1" x14ac:dyDescent="0.15">
      <c r="I280" s="90" t="s">
        <v>103</v>
      </c>
      <c r="J280" s="89" t="s">
        <v>103</v>
      </c>
    </row>
    <row r="281" spans="9:10" ht="18" customHeight="1" x14ac:dyDescent="0.15">
      <c r="I281" s="90" t="s">
        <v>103</v>
      </c>
      <c r="J281" s="89" t="s">
        <v>103</v>
      </c>
    </row>
    <row r="282" spans="9:10" ht="18" customHeight="1" x14ac:dyDescent="0.15">
      <c r="I282" s="90" t="s">
        <v>103</v>
      </c>
      <c r="J282" s="89" t="s">
        <v>103</v>
      </c>
    </row>
    <row r="283" spans="9:10" ht="18" customHeight="1" x14ac:dyDescent="0.15">
      <c r="I283" s="90" t="s">
        <v>103</v>
      </c>
      <c r="J283" s="89" t="s">
        <v>103</v>
      </c>
    </row>
    <row r="284" spans="9:10" ht="18" customHeight="1" x14ac:dyDescent="0.15">
      <c r="I284" s="90" t="s">
        <v>103</v>
      </c>
      <c r="J284" s="89" t="s">
        <v>103</v>
      </c>
    </row>
    <row r="285" spans="9:10" ht="18" customHeight="1" x14ac:dyDescent="0.15">
      <c r="I285" s="90" t="s">
        <v>103</v>
      </c>
      <c r="J285" s="89" t="s">
        <v>103</v>
      </c>
    </row>
    <row r="286" spans="9:10" ht="18" customHeight="1" x14ac:dyDescent="0.15">
      <c r="I286" s="90" t="s">
        <v>103</v>
      </c>
      <c r="J286" s="89" t="s">
        <v>103</v>
      </c>
    </row>
    <row r="287" spans="9:10" ht="18" customHeight="1" x14ac:dyDescent="0.15">
      <c r="I287" s="90" t="s">
        <v>103</v>
      </c>
      <c r="J287" s="89" t="s">
        <v>103</v>
      </c>
    </row>
    <row r="288" spans="9:10" ht="18" customHeight="1" x14ac:dyDescent="0.15">
      <c r="I288" s="90" t="s">
        <v>103</v>
      </c>
      <c r="J288" s="89" t="s">
        <v>103</v>
      </c>
    </row>
    <row r="289" spans="9:10" ht="18" customHeight="1" x14ac:dyDescent="0.15">
      <c r="I289" s="90" t="s">
        <v>103</v>
      </c>
      <c r="J289" s="89" t="s">
        <v>103</v>
      </c>
    </row>
    <row r="290" spans="9:10" ht="18" customHeight="1" x14ac:dyDescent="0.15">
      <c r="I290" s="90" t="s">
        <v>103</v>
      </c>
      <c r="J290" s="89" t="s">
        <v>103</v>
      </c>
    </row>
    <row r="291" spans="9:10" ht="18" customHeight="1" x14ac:dyDescent="0.15">
      <c r="I291" s="90" t="s">
        <v>103</v>
      </c>
      <c r="J291" s="89" t="s">
        <v>103</v>
      </c>
    </row>
    <row r="292" spans="9:10" ht="18" customHeight="1" x14ac:dyDescent="0.15">
      <c r="I292" s="90" t="s">
        <v>103</v>
      </c>
      <c r="J292" s="89" t="s">
        <v>103</v>
      </c>
    </row>
    <row r="293" spans="9:10" ht="18" customHeight="1" x14ac:dyDescent="0.15">
      <c r="I293" s="90" t="s">
        <v>103</v>
      </c>
      <c r="J293" s="89" t="s">
        <v>103</v>
      </c>
    </row>
    <row r="294" spans="9:10" ht="18" customHeight="1" x14ac:dyDescent="0.15">
      <c r="I294" s="90" t="s">
        <v>103</v>
      </c>
      <c r="J294" s="89" t="s">
        <v>103</v>
      </c>
    </row>
    <row r="295" spans="9:10" ht="18" customHeight="1" x14ac:dyDescent="0.15">
      <c r="I295" s="90" t="s">
        <v>103</v>
      </c>
      <c r="J295" s="89" t="s">
        <v>103</v>
      </c>
    </row>
    <row r="296" spans="9:10" ht="18" customHeight="1" x14ac:dyDescent="0.15">
      <c r="I296" s="90" t="s">
        <v>103</v>
      </c>
      <c r="J296" s="89" t="s">
        <v>103</v>
      </c>
    </row>
    <row r="297" spans="9:10" ht="18" customHeight="1" x14ac:dyDescent="0.15">
      <c r="I297" s="90" t="s">
        <v>103</v>
      </c>
      <c r="J297" s="89" t="s">
        <v>103</v>
      </c>
    </row>
    <row r="298" spans="9:10" ht="18" customHeight="1" x14ac:dyDescent="0.15">
      <c r="I298" s="90" t="s">
        <v>103</v>
      </c>
      <c r="J298" s="89" t="s">
        <v>103</v>
      </c>
    </row>
    <row r="299" spans="9:10" ht="18" customHeight="1" x14ac:dyDescent="0.15">
      <c r="I299" s="90" t="s">
        <v>103</v>
      </c>
      <c r="J299" s="89" t="s">
        <v>103</v>
      </c>
    </row>
    <row r="300" spans="9:10" ht="18" customHeight="1" x14ac:dyDescent="0.15">
      <c r="I300" s="90" t="s">
        <v>103</v>
      </c>
      <c r="J300" s="89" t="s">
        <v>103</v>
      </c>
    </row>
    <row r="301" spans="9:10" ht="18" customHeight="1" x14ac:dyDescent="0.15">
      <c r="I301" s="90" t="s">
        <v>103</v>
      </c>
      <c r="J301" s="89" t="s">
        <v>103</v>
      </c>
    </row>
    <row r="302" spans="9:10" ht="18" customHeight="1" x14ac:dyDescent="0.15">
      <c r="I302" s="90" t="s">
        <v>103</v>
      </c>
      <c r="J302" s="89" t="s">
        <v>103</v>
      </c>
    </row>
    <row r="303" spans="9:10" ht="18" customHeight="1" x14ac:dyDescent="0.15">
      <c r="I303" s="90" t="s">
        <v>103</v>
      </c>
      <c r="J303" s="89" t="s">
        <v>103</v>
      </c>
    </row>
    <row r="304" spans="9:10" ht="18" customHeight="1" x14ac:dyDescent="0.15">
      <c r="I304" s="90" t="s">
        <v>103</v>
      </c>
      <c r="J304" s="89" t="s">
        <v>103</v>
      </c>
    </row>
    <row r="305" spans="9:10" ht="18" customHeight="1" x14ac:dyDescent="0.15">
      <c r="I305" s="90" t="s">
        <v>103</v>
      </c>
      <c r="J305" s="89" t="s">
        <v>103</v>
      </c>
    </row>
    <row r="306" spans="9:10" x14ac:dyDescent="0.15">
      <c r="I306" s="90" t="s">
        <v>103</v>
      </c>
      <c r="J306" s="89" t="s">
        <v>103</v>
      </c>
    </row>
    <row r="307" spans="9:10" x14ac:dyDescent="0.15">
      <c r="I307" s="90" t="s">
        <v>103</v>
      </c>
      <c r="J307" s="89" t="s">
        <v>103</v>
      </c>
    </row>
    <row r="308" spans="9:10" x14ac:dyDescent="0.15">
      <c r="I308" s="90" t="s">
        <v>103</v>
      </c>
      <c r="J308" s="89" t="s">
        <v>103</v>
      </c>
    </row>
    <row r="309" spans="9:10" x14ac:dyDescent="0.15">
      <c r="I309" s="90" t="s">
        <v>103</v>
      </c>
      <c r="J309" s="89" t="s">
        <v>103</v>
      </c>
    </row>
    <row r="310" spans="9:10" x14ac:dyDescent="0.15">
      <c r="I310" s="90" t="s">
        <v>103</v>
      </c>
      <c r="J310" s="89" t="s">
        <v>103</v>
      </c>
    </row>
    <row r="311" spans="9:10" x14ac:dyDescent="0.15">
      <c r="I311" s="90" t="s">
        <v>103</v>
      </c>
      <c r="J311" s="89" t="s">
        <v>103</v>
      </c>
    </row>
    <row r="312" spans="9:10" x14ac:dyDescent="0.15">
      <c r="I312" s="90" t="s">
        <v>103</v>
      </c>
      <c r="J312" s="89" t="s">
        <v>103</v>
      </c>
    </row>
    <row r="313" spans="9:10" x14ac:dyDescent="0.15">
      <c r="I313" s="90" t="s">
        <v>103</v>
      </c>
      <c r="J313" s="89" t="s">
        <v>103</v>
      </c>
    </row>
    <row r="314" spans="9:10" x14ac:dyDescent="0.15">
      <c r="I314" s="90" t="s">
        <v>103</v>
      </c>
      <c r="J314" s="89" t="s">
        <v>103</v>
      </c>
    </row>
    <row r="315" spans="9:10" x14ac:dyDescent="0.15">
      <c r="I315" s="90" t="s">
        <v>103</v>
      </c>
      <c r="J315" s="89" t="s">
        <v>103</v>
      </c>
    </row>
    <row r="316" spans="9:10" x14ac:dyDescent="0.15">
      <c r="I316" s="90" t="s">
        <v>103</v>
      </c>
      <c r="J316" s="89" t="s">
        <v>103</v>
      </c>
    </row>
    <row r="317" spans="9:10" x14ac:dyDescent="0.15">
      <c r="I317" s="90" t="s">
        <v>103</v>
      </c>
      <c r="J317" s="89" t="s">
        <v>103</v>
      </c>
    </row>
    <row r="318" spans="9:10" x14ac:dyDescent="0.15">
      <c r="I318" s="90" t="s">
        <v>103</v>
      </c>
      <c r="J318" s="89" t="s">
        <v>103</v>
      </c>
    </row>
    <row r="319" spans="9:10" x14ac:dyDescent="0.15">
      <c r="I319" s="90" t="s">
        <v>103</v>
      </c>
      <c r="J319" s="89" t="s">
        <v>103</v>
      </c>
    </row>
    <row r="320" spans="9:10" x14ac:dyDescent="0.15">
      <c r="I320" s="90" t="s">
        <v>103</v>
      </c>
      <c r="J320" s="89" t="s">
        <v>103</v>
      </c>
    </row>
    <row r="321" spans="9:10" x14ac:dyDescent="0.15">
      <c r="I321" s="90" t="s">
        <v>103</v>
      </c>
      <c r="J321" s="89" t="s">
        <v>103</v>
      </c>
    </row>
    <row r="322" spans="9:10" x14ac:dyDescent="0.15">
      <c r="I322" s="90" t="s">
        <v>103</v>
      </c>
      <c r="J322" s="89" t="s">
        <v>103</v>
      </c>
    </row>
    <row r="323" spans="9:10" x14ac:dyDescent="0.15">
      <c r="I323" s="90" t="s">
        <v>103</v>
      </c>
      <c r="J323" s="89" t="s">
        <v>103</v>
      </c>
    </row>
    <row r="324" spans="9:10" x14ac:dyDescent="0.15">
      <c r="I324" s="90" t="s">
        <v>103</v>
      </c>
      <c r="J324" s="89" t="s">
        <v>103</v>
      </c>
    </row>
    <row r="325" spans="9:10" x14ac:dyDescent="0.15">
      <c r="I325" s="90" t="s">
        <v>103</v>
      </c>
      <c r="J325" s="89" t="s">
        <v>103</v>
      </c>
    </row>
    <row r="326" spans="9:10" x14ac:dyDescent="0.15">
      <c r="I326" s="90" t="s">
        <v>103</v>
      </c>
      <c r="J326" s="89" t="s">
        <v>103</v>
      </c>
    </row>
    <row r="327" spans="9:10" x14ac:dyDescent="0.15">
      <c r="I327" s="90" t="s">
        <v>103</v>
      </c>
      <c r="J327" s="89" t="s">
        <v>103</v>
      </c>
    </row>
    <row r="328" spans="9:10" x14ac:dyDescent="0.15">
      <c r="I328" s="90" t="s">
        <v>103</v>
      </c>
      <c r="J328" s="89" t="s">
        <v>103</v>
      </c>
    </row>
    <row r="329" spans="9:10" x14ac:dyDescent="0.15">
      <c r="I329" s="90" t="s">
        <v>103</v>
      </c>
      <c r="J329" s="89" t="s">
        <v>103</v>
      </c>
    </row>
    <row r="330" spans="9:10" x14ac:dyDescent="0.15">
      <c r="I330" s="90" t="s">
        <v>103</v>
      </c>
      <c r="J330" s="89" t="s">
        <v>103</v>
      </c>
    </row>
    <row r="331" spans="9:10" x14ac:dyDescent="0.15">
      <c r="I331" s="90" t="s">
        <v>103</v>
      </c>
      <c r="J331" s="89" t="s">
        <v>103</v>
      </c>
    </row>
    <row r="332" spans="9:10" x14ac:dyDescent="0.15">
      <c r="I332" s="90" t="s">
        <v>103</v>
      </c>
      <c r="J332" s="89" t="s">
        <v>103</v>
      </c>
    </row>
    <row r="333" spans="9:10" x14ac:dyDescent="0.15">
      <c r="I333" s="90" t="s">
        <v>103</v>
      </c>
      <c r="J333" s="89" t="s">
        <v>103</v>
      </c>
    </row>
    <row r="334" spans="9:10" x14ac:dyDescent="0.15">
      <c r="I334" s="90" t="s">
        <v>103</v>
      </c>
      <c r="J334" s="89" t="s">
        <v>103</v>
      </c>
    </row>
    <row r="335" spans="9:10" x14ac:dyDescent="0.15">
      <c r="I335" s="90" t="s">
        <v>103</v>
      </c>
      <c r="J335" s="89" t="s">
        <v>103</v>
      </c>
    </row>
    <row r="336" spans="9:10" x14ac:dyDescent="0.15">
      <c r="I336" s="90" t="s">
        <v>103</v>
      </c>
      <c r="J336" s="89" t="s">
        <v>103</v>
      </c>
    </row>
    <row r="337" spans="9:10" x14ac:dyDescent="0.15">
      <c r="I337" s="90" t="s">
        <v>103</v>
      </c>
      <c r="J337" s="89" t="s">
        <v>103</v>
      </c>
    </row>
    <row r="338" spans="9:10" x14ac:dyDescent="0.15">
      <c r="I338" s="90" t="s">
        <v>103</v>
      </c>
      <c r="J338" s="89" t="s">
        <v>103</v>
      </c>
    </row>
    <row r="339" spans="9:10" x14ac:dyDescent="0.15">
      <c r="I339" s="90" t="s">
        <v>103</v>
      </c>
      <c r="J339" s="89" t="s">
        <v>103</v>
      </c>
    </row>
    <row r="340" spans="9:10" x14ac:dyDescent="0.15">
      <c r="I340" s="90" t="s">
        <v>103</v>
      </c>
      <c r="J340" s="89" t="s">
        <v>103</v>
      </c>
    </row>
    <row r="341" spans="9:10" x14ac:dyDescent="0.15">
      <c r="I341" s="90" t="s">
        <v>103</v>
      </c>
      <c r="J341" s="89" t="s">
        <v>103</v>
      </c>
    </row>
    <row r="342" spans="9:10" x14ac:dyDescent="0.15">
      <c r="I342" s="90" t="s">
        <v>103</v>
      </c>
      <c r="J342" s="89" t="s">
        <v>103</v>
      </c>
    </row>
    <row r="343" spans="9:10" x14ac:dyDescent="0.15">
      <c r="I343" s="90" t="s">
        <v>103</v>
      </c>
      <c r="J343" s="89" t="s">
        <v>103</v>
      </c>
    </row>
    <row r="344" spans="9:10" x14ac:dyDescent="0.15">
      <c r="I344" s="90" t="s">
        <v>103</v>
      </c>
      <c r="J344" s="89" t="s">
        <v>103</v>
      </c>
    </row>
    <row r="345" spans="9:10" x14ac:dyDescent="0.15">
      <c r="I345" s="90" t="s">
        <v>103</v>
      </c>
      <c r="J345" s="89" t="s">
        <v>103</v>
      </c>
    </row>
    <row r="346" spans="9:10" x14ac:dyDescent="0.15">
      <c r="I346" s="90" t="s">
        <v>103</v>
      </c>
      <c r="J346" s="89" t="s">
        <v>103</v>
      </c>
    </row>
    <row r="347" spans="9:10" x14ac:dyDescent="0.15">
      <c r="I347" s="90" t="s">
        <v>103</v>
      </c>
      <c r="J347" s="89" t="s">
        <v>103</v>
      </c>
    </row>
    <row r="348" spans="9:10" x14ac:dyDescent="0.15">
      <c r="I348" s="90" t="s">
        <v>103</v>
      </c>
      <c r="J348" s="89" t="s">
        <v>103</v>
      </c>
    </row>
    <row r="349" spans="9:10" x14ac:dyDescent="0.15">
      <c r="I349" s="90" t="s">
        <v>103</v>
      </c>
      <c r="J349" s="89" t="s">
        <v>103</v>
      </c>
    </row>
    <row r="350" spans="9:10" x14ac:dyDescent="0.15">
      <c r="I350" s="90" t="s">
        <v>103</v>
      </c>
      <c r="J350" s="89" t="s">
        <v>103</v>
      </c>
    </row>
    <row r="351" spans="9:10" x14ac:dyDescent="0.15">
      <c r="I351" s="90" t="s">
        <v>103</v>
      </c>
      <c r="J351" s="89" t="s">
        <v>103</v>
      </c>
    </row>
    <row r="352" spans="9:10" x14ac:dyDescent="0.15">
      <c r="I352" s="90" t="s">
        <v>103</v>
      </c>
      <c r="J352" s="89" t="s">
        <v>103</v>
      </c>
    </row>
    <row r="353" spans="9:10" x14ac:dyDescent="0.15">
      <c r="I353" s="90" t="s">
        <v>103</v>
      </c>
      <c r="J353" s="89" t="s">
        <v>103</v>
      </c>
    </row>
    <row r="354" spans="9:10" x14ac:dyDescent="0.15">
      <c r="I354" s="90" t="s">
        <v>103</v>
      </c>
      <c r="J354" s="89" t="s">
        <v>103</v>
      </c>
    </row>
    <row r="355" spans="9:10" x14ac:dyDescent="0.15">
      <c r="I355" s="90" t="s">
        <v>103</v>
      </c>
      <c r="J355" s="89" t="s">
        <v>103</v>
      </c>
    </row>
    <row r="356" spans="9:10" x14ac:dyDescent="0.15">
      <c r="I356" s="90" t="s">
        <v>103</v>
      </c>
      <c r="J356" s="89" t="s">
        <v>103</v>
      </c>
    </row>
    <row r="357" spans="9:10" x14ac:dyDescent="0.15">
      <c r="I357" s="90" t="s">
        <v>103</v>
      </c>
      <c r="J357" s="89" t="s">
        <v>103</v>
      </c>
    </row>
    <row r="358" spans="9:10" x14ac:dyDescent="0.15">
      <c r="I358" s="90" t="s">
        <v>103</v>
      </c>
      <c r="J358" s="89" t="s">
        <v>103</v>
      </c>
    </row>
    <row r="359" spans="9:10" x14ac:dyDescent="0.15">
      <c r="I359" s="90" t="s">
        <v>103</v>
      </c>
      <c r="J359" s="89" t="s">
        <v>103</v>
      </c>
    </row>
    <row r="360" spans="9:10" x14ac:dyDescent="0.15">
      <c r="I360" s="90" t="s">
        <v>103</v>
      </c>
      <c r="J360" s="89" t="s">
        <v>103</v>
      </c>
    </row>
    <row r="361" spans="9:10" x14ac:dyDescent="0.15">
      <c r="I361" s="90" t="s">
        <v>103</v>
      </c>
      <c r="J361" s="89" t="s">
        <v>103</v>
      </c>
    </row>
    <row r="362" spans="9:10" x14ac:dyDescent="0.15">
      <c r="I362" s="90" t="s">
        <v>103</v>
      </c>
      <c r="J362" s="89" t="s">
        <v>103</v>
      </c>
    </row>
    <row r="363" spans="9:10" x14ac:dyDescent="0.15">
      <c r="I363" s="90" t="s">
        <v>103</v>
      </c>
      <c r="J363" s="89" t="s">
        <v>103</v>
      </c>
    </row>
    <row r="364" spans="9:10" x14ac:dyDescent="0.15">
      <c r="I364" s="90" t="s">
        <v>103</v>
      </c>
      <c r="J364" s="89" t="s">
        <v>103</v>
      </c>
    </row>
    <row r="365" spans="9:10" x14ac:dyDescent="0.15">
      <c r="I365" s="90" t="s">
        <v>103</v>
      </c>
      <c r="J365" s="89" t="s">
        <v>103</v>
      </c>
    </row>
    <row r="366" spans="9:10" x14ac:dyDescent="0.15">
      <c r="I366" s="90" t="s">
        <v>103</v>
      </c>
      <c r="J366" s="89" t="s">
        <v>103</v>
      </c>
    </row>
    <row r="367" spans="9:10" x14ac:dyDescent="0.15">
      <c r="I367" s="90" t="s">
        <v>103</v>
      </c>
      <c r="J367" s="89" t="s">
        <v>103</v>
      </c>
    </row>
    <row r="368" spans="9:10" x14ac:dyDescent="0.15">
      <c r="I368" s="90" t="s">
        <v>103</v>
      </c>
      <c r="J368" s="89" t="s">
        <v>103</v>
      </c>
    </row>
    <row r="369" spans="9:10" x14ac:dyDescent="0.15">
      <c r="I369" s="90" t="s">
        <v>103</v>
      </c>
      <c r="J369" s="89" t="s">
        <v>103</v>
      </c>
    </row>
    <row r="370" spans="9:10" x14ac:dyDescent="0.15">
      <c r="I370" s="90" t="s">
        <v>103</v>
      </c>
      <c r="J370" s="89" t="s">
        <v>103</v>
      </c>
    </row>
    <row r="371" spans="9:10" x14ac:dyDescent="0.15">
      <c r="I371" s="90" t="s">
        <v>103</v>
      </c>
      <c r="J371" s="89" t="s">
        <v>103</v>
      </c>
    </row>
    <row r="372" spans="9:10" x14ac:dyDescent="0.15">
      <c r="I372" s="90" t="s">
        <v>103</v>
      </c>
      <c r="J372" s="89" t="s">
        <v>103</v>
      </c>
    </row>
    <row r="373" spans="9:10" x14ac:dyDescent="0.15">
      <c r="I373" s="90" t="s">
        <v>103</v>
      </c>
      <c r="J373" s="89" t="s">
        <v>103</v>
      </c>
    </row>
    <row r="374" spans="9:10" x14ac:dyDescent="0.15">
      <c r="I374" s="90" t="s">
        <v>103</v>
      </c>
      <c r="J374" s="89" t="s">
        <v>103</v>
      </c>
    </row>
    <row r="375" spans="9:10" x14ac:dyDescent="0.15">
      <c r="I375" s="90" t="s">
        <v>103</v>
      </c>
      <c r="J375" s="89" t="s">
        <v>103</v>
      </c>
    </row>
    <row r="376" spans="9:10" x14ac:dyDescent="0.15">
      <c r="I376" s="90" t="s">
        <v>103</v>
      </c>
      <c r="J376" s="89" t="s">
        <v>103</v>
      </c>
    </row>
    <row r="377" spans="9:10" x14ac:dyDescent="0.15">
      <c r="I377" s="90" t="s">
        <v>103</v>
      </c>
      <c r="J377" s="89" t="s">
        <v>103</v>
      </c>
    </row>
    <row r="378" spans="9:10" x14ac:dyDescent="0.15">
      <c r="I378" s="90" t="s">
        <v>103</v>
      </c>
      <c r="J378" s="89" t="s">
        <v>103</v>
      </c>
    </row>
    <row r="379" spans="9:10" x14ac:dyDescent="0.15">
      <c r="I379" s="90" t="s">
        <v>103</v>
      </c>
      <c r="J379" s="89" t="s">
        <v>103</v>
      </c>
    </row>
    <row r="380" spans="9:10" x14ac:dyDescent="0.15">
      <c r="I380" s="90" t="s">
        <v>103</v>
      </c>
      <c r="J380" s="89" t="s">
        <v>103</v>
      </c>
    </row>
    <row r="381" spans="9:10" x14ac:dyDescent="0.15">
      <c r="I381" s="90" t="s">
        <v>103</v>
      </c>
      <c r="J381" s="89" t="s">
        <v>103</v>
      </c>
    </row>
    <row r="382" spans="9:10" x14ac:dyDescent="0.15">
      <c r="I382" s="90" t="s">
        <v>103</v>
      </c>
      <c r="J382" s="89" t="s">
        <v>103</v>
      </c>
    </row>
    <row r="383" spans="9:10" x14ac:dyDescent="0.15">
      <c r="I383" s="90" t="s">
        <v>103</v>
      </c>
      <c r="J383" s="89" t="s">
        <v>103</v>
      </c>
    </row>
    <row r="384" spans="9:10" x14ac:dyDescent="0.15">
      <c r="I384" s="90" t="s">
        <v>103</v>
      </c>
      <c r="J384" s="89" t="s">
        <v>103</v>
      </c>
    </row>
    <row r="385" spans="9:10" x14ac:dyDescent="0.15">
      <c r="I385" s="90" t="s">
        <v>103</v>
      </c>
      <c r="J385" s="89" t="s">
        <v>103</v>
      </c>
    </row>
    <row r="386" spans="9:10" x14ac:dyDescent="0.15">
      <c r="I386" s="90" t="s">
        <v>103</v>
      </c>
      <c r="J386" s="89" t="s">
        <v>103</v>
      </c>
    </row>
    <row r="387" spans="9:10" x14ac:dyDescent="0.15">
      <c r="I387" s="90" t="s">
        <v>103</v>
      </c>
      <c r="J387" s="89" t="s">
        <v>103</v>
      </c>
    </row>
    <row r="388" spans="9:10" x14ac:dyDescent="0.15">
      <c r="I388" s="90" t="s">
        <v>103</v>
      </c>
      <c r="J388" s="89" t="s">
        <v>103</v>
      </c>
    </row>
    <row r="389" spans="9:10" x14ac:dyDescent="0.15">
      <c r="I389" s="90" t="s">
        <v>103</v>
      </c>
      <c r="J389" s="89" t="s">
        <v>103</v>
      </c>
    </row>
    <row r="390" spans="9:10" x14ac:dyDescent="0.15">
      <c r="I390" s="90" t="s">
        <v>103</v>
      </c>
      <c r="J390" s="89" t="s">
        <v>103</v>
      </c>
    </row>
    <row r="391" spans="9:10" x14ac:dyDescent="0.15">
      <c r="I391" s="90" t="s">
        <v>103</v>
      </c>
      <c r="J391" s="89" t="s">
        <v>103</v>
      </c>
    </row>
    <row r="392" spans="9:10" x14ac:dyDescent="0.15">
      <c r="I392" s="90" t="s">
        <v>103</v>
      </c>
      <c r="J392" s="89" t="s">
        <v>103</v>
      </c>
    </row>
    <row r="393" spans="9:10" x14ac:dyDescent="0.15">
      <c r="I393" s="90" t="s">
        <v>103</v>
      </c>
      <c r="J393" s="89" t="s">
        <v>103</v>
      </c>
    </row>
    <row r="394" spans="9:10" x14ac:dyDescent="0.15">
      <c r="I394" s="90" t="s">
        <v>103</v>
      </c>
      <c r="J394" s="89" t="s">
        <v>103</v>
      </c>
    </row>
    <row r="395" spans="9:10" x14ac:dyDescent="0.15">
      <c r="I395" s="90" t="s">
        <v>103</v>
      </c>
      <c r="J395" s="89" t="s">
        <v>103</v>
      </c>
    </row>
    <row r="396" spans="9:10" x14ac:dyDescent="0.15">
      <c r="I396" s="90" t="s">
        <v>103</v>
      </c>
      <c r="J396" s="89" t="s">
        <v>103</v>
      </c>
    </row>
    <row r="397" spans="9:10" x14ac:dyDescent="0.15">
      <c r="I397" s="90" t="s">
        <v>103</v>
      </c>
      <c r="J397" s="89" t="s">
        <v>103</v>
      </c>
    </row>
    <row r="398" spans="9:10" x14ac:dyDescent="0.15">
      <c r="I398" s="90" t="s">
        <v>103</v>
      </c>
      <c r="J398" s="89" t="s">
        <v>103</v>
      </c>
    </row>
    <row r="399" spans="9:10" x14ac:dyDescent="0.15">
      <c r="I399" s="90" t="s">
        <v>103</v>
      </c>
      <c r="J399" s="89" t="s">
        <v>103</v>
      </c>
    </row>
    <row r="400" spans="9:10" x14ac:dyDescent="0.15">
      <c r="I400" s="90" t="s">
        <v>103</v>
      </c>
      <c r="J400" s="89" t="s">
        <v>103</v>
      </c>
    </row>
    <row r="401" spans="9:10" x14ac:dyDescent="0.15">
      <c r="I401" s="90" t="s">
        <v>103</v>
      </c>
      <c r="J401" s="89" t="s">
        <v>103</v>
      </c>
    </row>
    <row r="402" spans="9:10" x14ac:dyDescent="0.15">
      <c r="I402" s="90" t="s">
        <v>103</v>
      </c>
      <c r="J402" s="89" t="s">
        <v>103</v>
      </c>
    </row>
    <row r="403" spans="9:10" x14ac:dyDescent="0.15">
      <c r="I403" s="90" t="s">
        <v>103</v>
      </c>
      <c r="J403" s="89" t="s">
        <v>103</v>
      </c>
    </row>
    <row r="404" spans="9:10" x14ac:dyDescent="0.15">
      <c r="I404" s="90" t="s">
        <v>103</v>
      </c>
      <c r="J404" s="89" t="s">
        <v>103</v>
      </c>
    </row>
    <row r="405" spans="9:10" x14ac:dyDescent="0.15">
      <c r="I405" s="90" t="s">
        <v>103</v>
      </c>
      <c r="J405" s="89" t="s">
        <v>103</v>
      </c>
    </row>
    <row r="406" spans="9:10" x14ac:dyDescent="0.15">
      <c r="I406" s="90" t="s">
        <v>103</v>
      </c>
      <c r="J406" s="89" t="s">
        <v>103</v>
      </c>
    </row>
    <row r="407" spans="9:10" x14ac:dyDescent="0.15">
      <c r="I407" s="90" t="s">
        <v>103</v>
      </c>
      <c r="J407" s="89" t="s">
        <v>103</v>
      </c>
    </row>
    <row r="408" spans="9:10" x14ac:dyDescent="0.15">
      <c r="I408" s="90" t="s">
        <v>103</v>
      </c>
      <c r="J408" s="89" t="s">
        <v>103</v>
      </c>
    </row>
    <row r="409" spans="9:10" x14ac:dyDescent="0.15">
      <c r="I409" s="90" t="s">
        <v>103</v>
      </c>
      <c r="J409" s="89" t="s">
        <v>103</v>
      </c>
    </row>
    <row r="410" spans="9:10" x14ac:dyDescent="0.15">
      <c r="I410" s="90" t="s">
        <v>103</v>
      </c>
      <c r="J410" s="89" t="s">
        <v>103</v>
      </c>
    </row>
    <row r="411" spans="9:10" x14ac:dyDescent="0.15">
      <c r="I411" s="90" t="s">
        <v>103</v>
      </c>
      <c r="J411" s="89" t="s">
        <v>103</v>
      </c>
    </row>
    <row r="412" spans="9:10" x14ac:dyDescent="0.15">
      <c r="I412" s="90" t="s">
        <v>103</v>
      </c>
      <c r="J412" s="89" t="s">
        <v>103</v>
      </c>
    </row>
    <row r="413" spans="9:10" x14ac:dyDescent="0.15">
      <c r="I413" s="90" t="s">
        <v>103</v>
      </c>
      <c r="J413" s="89" t="s">
        <v>103</v>
      </c>
    </row>
    <row r="414" spans="9:10" x14ac:dyDescent="0.15">
      <c r="I414" s="90" t="s">
        <v>103</v>
      </c>
      <c r="J414" s="89" t="s">
        <v>103</v>
      </c>
    </row>
    <row r="415" spans="9:10" x14ac:dyDescent="0.15">
      <c r="I415" s="90" t="s">
        <v>103</v>
      </c>
      <c r="J415" s="89" t="s">
        <v>103</v>
      </c>
    </row>
    <row r="416" spans="9:10" x14ac:dyDescent="0.15">
      <c r="I416" s="90" t="s">
        <v>103</v>
      </c>
      <c r="J416" s="89" t="s">
        <v>103</v>
      </c>
    </row>
    <row r="417" spans="9:10" x14ac:dyDescent="0.15">
      <c r="I417" s="90" t="s">
        <v>103</v>
      </c>
      <c r="J417" s="89" t="s">
        <v>103</v>
      </c>
    </row>
    <row r="418" spans="9:10" x14ac:dyDescent="0.15">
      <c r="I418" s="90" t="s">
        <v>103</v>
      </c>
      <c r="J418" s="89" t="s">
        <v>103</v>
      </c>
    </row>
    <row r="419" spans="9:10" x14ac:dyDescent="0.15">
      <c r="I419" s="90" t="s">
        <v>103</v>
      </c>
      <c r="J419" s="89" t="s">
        <v>103</v>
      </c>
    </row>
    <row r="420" spans="9:10" x14ac:dyDescent="0.15">
      <c r="I420" s="90" t="s">
        <v>103</v>
      </c>
      <c r="J420" s="89" t="s">
        <v>103</v>
      </c>
    </row>
    <row r="421" spans="9:10" x14ac:dyDescent="0.15">
      <c r="I421" s="90" t="s">
        <v>103</v>
      </c>
      <c r="J421" s="89" t="s">
        <v>103</v>
      </c>
    </row>
    <row r="422" spans="9:10" x14ac:dyDescent="0.15">
      <c r="I422" s="90" t="s">
        <v>103</v>
      </c>
      <c r="J422" s="89" t="s">
        <v>103</v>
      </c>
    </row>
    <row r="423" spans="9:10" x14ac:dyDescent="0.15">
      <c r="I423" s="90" t="s">
        <v>103</v>
      </c>
      <c r="J423" s="89" t="s">
        <v>103</v>
      </c>
    </row>
    <row r="424" spans="9:10" x14ac:dyDescent="0.15">
      <c r="I424" s="90" t="s">
        <v>103</v>
      </c>
      <c r="J424" s="89" t="s">
        <v>103</v>
      </c>
    </row>
    <row r="425" spans="9:10" x14ac:dyDescent="0.15">
      <c r="I425" s="90" t="s">
        <v>103</v>
      </c>
      <c r="J425" s="89" t="s">
        <v>103</v>
      </c>
    </row>
    <row r="426" spans="9:10" x14ac:dyDescent="0.15">
      <c r="I426" s="90" t="s">
        <v>103</v>
      </c>
      <c r="J426" s="89" t="s">
        <v>103</v>
      </c>
    </row>
    <row r="427" spans="9:10" x14ac:dyDescent="0.15">
      <c r="I427" s="90" t="s">
        <v>103</v>
      </c>
      <c r="J427" s="89" t="s">
        <v>103</v>
      </c>
    </row>
    <row r="428" spans="9:10" x14ac:dyDescent="0.15">
      <c r="I428" s="90" t="s">
        <v>103</v>
      </c>
      <c r="J428" s="89" t="s">
        <v>103</v>
      </c>
    </row>
    <row r="429" spans="9:10" x14ac:dyDescent="0.15">
      <c r="I429" s="90" t="s">
        <v>103</v>
      </c>
      <c r="J429" s="89" t="s">
        <v>103</v>
      </c>
    </row>
    <row r="430" spans="9:10" x14ac:dyDescent="0.15">
      <c r="I430" s="90" t="s">
        <v>103</v>
      </c>
      <c r="J430" s="89" t="s">
        <v>103</v>
      </c>
    </row>
    <row r="431" spans="9:10" x14ac:dyDescent="0.15">
      <c r="I431" s="90" t="s">
        <v>103</v>
      </c>
      <c r="J431" s="89" t="s">
        <v>103</v>
      </c>
    </row>
    <row r="432" spans="9:10" x14ac:dyDescent="0.15">
      <c r="I432" s="90" t="s">
        <v>103</v>
      </c>
      <c r="J432" s="89" t="s">
        <v>103</v>
      </c>
    </row>
    <row r="433" spans="9:10" x14ac:dyDescent="0.15">
      <c r="I433" s="90" t="s">
        <v>103</v>
      </c>
      <c r="J433" s="89" t="s">
        <v>103</v>
      </c>
    </row>
    <row r="434" spans="9:10" x14ac:dyDescent="0.15">
      <c r="I434" s="90" t="s">
        <v>103</v>
      </c>
      <c r="J434" s="89" t="s">
        <v>103</v>
      </c>
    </row>
    <row r="435" spans="9:10" x14ac:dyDescent="0.15">
      <c r="I435" s="90" t="s">
        <v>103</v>
      </c>
      <c r="J435" s="89" t="s">
        <v>103</v>
      </c>
    </row>
    <row r="436" spans="9:10" x14ac:dyDescent="0.15">
      <c r="I436" s="90" t="s">
        <v>103</v>
      </c>
      <c r="J436" s="89" t="s">
        <v>103</v>
      </c>
    </row>
    <row r="437" spans="9:10" x14ac:dyDescent="0.15">
      <c r="I437" s="90" t="s">
        <v>103</v>
      </c>
      <c r="J437" s="89" t="s">
        <v>103</v>
      </c>
    </row>
    <row r="438" spans="9:10" x14ac:dyDescent="0.15">
      <c r="I438" s="90" t="s">
        <v>103</v>
      </c>
      <c r="J438" s="89" t="s">
        <v>103</v>
      </c>
    </row>
    <row r="439" spans="9:10" x14ac:dyDescent="0.15">
      <c r="I439" s="90" t="s">
        <v>103</v>
      </c>
      <c r="J439" s="89" t="s">
        <v>103</v>
      </c>
    </row>
    <row r="440" spans="9:10" x14ac:dyDescent="0.15">
      <c r="I440" s="90" t="s">
        <v>103</v>
      </c>
      <c r="J440" s="89" t="s">
        <v>103</v>
      </c>
    </row>
    <row r="441" spans="9:10" x14ac:dyDescent="0.15">
      <c r="I441" s="90" t="s">
        <v>103</v>
      </c>
      <c r="J441" s="89" t="s">
        <v>103</v>
      </c>
    </row>
    <row r="442" spans="9:10" x14ac:dyDescent="0.15">
      <c r="I442" s="90" t="s">
        <v>103</v>
      </c>
      <c r="J442" s="89" t="s">
        <v>103</v>
      </c>
    </row>
    <row r="443" spans="9:10" x14ac:dyDescent="0.15">
      <c r="I443" s="90" t="s">
        <v>103</v>
      </c>
      <c r="J443" s="89" t="s">
        <v>103</v>
      </c>
    </row>
    <row r="444" spans="9:10" x14ac:dyDescent="0.15">
      <c r="I444" s="90" t="s">
        <v>103</v>
      </c>
      <c r="J444" s="89" t="s">
        <v>103</v>
      </c>
    </row>
    <row r="445" spans="9:10" x14ac:dyDescent="0.15">
      <c r="I445" s="90" t="s">
        <v>103</v>
      </c>
      <c r="J445" s="89" t="s">
        <v>103</v>
      </c>
    </row>
    <row r="446" spans="9:10" x14ac:dyDescent="0.15">
      <c r="I446" s="90" t="s">
        <v>103</v>
      </c>
      <c r="J446" s="89" t="s">
        <v>103</v>
      </c>
    </row>
    <row r="447" spans="9:10" x14ac:dyDescent="0.15">
      <c r="I447" s="90" t="s">
        <v>103</v>
      </c>
      <c r="J447" s="89" t="s">
        <v>103</v>
      </c>
    </row>
    <row r="448" spans="9:10" x14ac:dyDescent="0.15">
      <c r="I448" s="90" t="s">
        <v>103</v>
      </c>
      <c r="J448" s="89" t="s">
        <v>103</v>
      </c>
    </row>
    <row r="449" spans="9:10" x14ac:dyDescent="0.15">
      <c r="I449" s="90" t="s">
        <v>103</v>
      </c>
      <c r="J449" s="89" t="s">
        <v>103</v>
      </c>
    </row>
    <row r="450" spans="9:10" x14ac:dyDescent="0.15">
      <c r="I450" s="90" t="s">
        <v>103</v>
      </c>
      <c r="J450" s="89" t="s">
        <v>103</v>
      </c>
    </row>
    <row r="451" spans="9:10" x14ac:dyDescent="0.15">
      <c r="I451" s="90" t="s">
        <v>103</v>
      </c>
      <c r="J451" s="89" t="s">
        <v>103</v>
      </c>
    </row>
    <row r="452" spans="9:10" x14ac:dyDescent="0.15">
      <c r="I452" s="90" t="s">
        <v>103</v>
      </c>
      <c r="J452" s="89" t="s">
        <v>103</v>
      </c>
    </row>
    <row r="453" spans="9:10" x14ac:dyDescent="0.15">
      <c r="I453" s="90" t="s">
        <v>103</v>
      </c>
      <c r="J453" s="89" t="s">
        <v>103</v>
      </c>
    </row>
    <row r="454" spans="9:10" x14ac:dyDescent="0.15">
      <c r="I454" s="90" t="s">
        <v>103</v>
      </c>
      <c r="J454" s="89" t="s">
        <v>103</v>
      </c>
    </row>
    <row r="455" spans="9:10" x14ac:dyDescent="0.15">
      <c r="I455" s="90" t="s">
        <v>103</v>
      </c>
      <c r="J455" s="89" t="s">
        <v>103</v>
      </c>
    </row>
    <row r="456" spans="9:10" x14ac:dyDescent="0.15">
      <c r="I456" s="90" t="s">
        <v>103</v>
      </c>
      <c r="J456" s="89" t="s">
        <v>103</v>
      </c>
    </row>
    <row r="457" spans="9:10" x14ac:dyDescent="0.15">
      <c r="I457" s="90" t="s">
        <v>103</v>
      </c>
      <c r="J457" s="89" t="s">
        <v>103</v>
      </c>
    </row>
    <row r="458" spans="9:10" x14ac:dyDescent="0.15">
      <c r="I458" s="90" t="s">
        <v>103</v>
      </c>
      <c r="J458" s="89" t="s">
        <v>103</v>
      </c>
    </row>
    <row r="459" spans="9:10" x14ac:dyDescent="0.15">
      <c r="I459" s="90" t="s">
        <v>103</v>
      </c>
      <c r="J459" s="89" t="s">
        <v>103</v>
      </c>
    </row>
    <row r="460" spans="9:10" x14ac:dyDescent="0.15">
      <c r="I460" s="90" t="s">
        <v>103</v>
      </c>
      <c r="J460" s="89" t="s">
        <v>103</v>
      </c>
    </row>
    <row r="461" spans="9:10" x14ac:dyDescent="0.15">
      <c r="I461" s="90" t="s">
        <v>103</v>
      </c>
      <c r="J461" s="89" t="s">
        <v>103</v>
      </c>
    </row>
    <row r="462" spans="9:10" x14ac:dyDescent="0.15">
      <c r="I462" s="90" t="s">
        <v>103</v>
      </c>
      <c r="J462" s="89" t="s">
        <v>103</v>
      </c>
    </row>
    <row r="463" spans="9:10" x14ac:dyDescent="0.15">
      <c r="I463" s="90" t="s">
        <v>103</v>
      </c>
      <c r="J463" s="89" t="s">
        <v>103</v>
      </c>
    </row>
    <row r="464" spans="9:10" x14ac:dyDescent="0.15">
      <c r="I464" s="90" t="s">
        <v>103</v>
      </c>
      <c r="J464" s="89" t="s">
        <v>103</v>
      </c>
    </row>
    <row r="465" spans="9:10" x14ac:dyDescent="0.15">
      <c r="I465" s="90" t="s">
        <v>103</v>
      </c>
      <c r="J465" s="89" t="s">
        <v>103</v>
      </c>
    </row>
    <row r="466" spans="9:10" x14ac:dyDescent="0.15">
      <c r="I466" s="90" t="s">
        <v>103</v>
      </c>
      <c r="J466" s="89" t="s">
        <v>103</v>
      </c>
    </row>
    <row r="467" spans="9:10" x14ac:dyDescent="0.15">
      <c r="I467" s="90" t="s">
        <v>103</v>
      </c>
      <c r="J467" s="89" t="s">
        <v>103</v>
      </c>
    </row>
    <row r="468" spans="9:10" x14ac:dyDescent="0.15">
      <c r="I468" s="90" t="s">
        <v>103</v>
      </c>
      <c r="J468" s="89" t="s">
        <v>103</v>
      </c>
    </row>
    <row r="469" spans="9:10" x14ac:dyDescent="0.15">
      <c r="I469" s="90" t="s">
        <v>103</v>
      </c>
      <c r="J469" s="89" t="s">
        <v>103</v>
      </c>
    </row>
    <row r="470" spans="9:10" x14ac:dyDescent="0.15">
      <c r="I470" s="90" t="s">
        <v>103</v>
      </c>
      <c r="J470" s="89" t="s">
        <v>103</v>
      </c>
    </row>
    <row r="471" spans="9:10" x14ac:dyDescent="0.15">
      <c r="I471" s="90" t="s">
        <v>103</v>
      </c>
      <c r="J471" s="89" t="s">
        <v>103</v>
      </c>
    </row>
    <row r="472" spans="9:10" x14ac:dyDescent="0.15">
      <c r="I472" s="90" t="s">
        <v>103</v>
      </c>
      <c r="J472" s="89" t="s">
        <v>103</v>
      </c>
    </row>
    <row r="473" spans="9:10" x14ac:dyDescent="0.15">
      <c r="I473" s="90" t="s">
        <v>103</v>
      </c>
      <c r="J473" s="89" t="s">
        <v>103</v>
      </c>
    </row>
    <row r="474" spans="9:10" x14ac:dyDescent="0.15">
      <c r="I474" s="90" t="s">
        <v>103</v>
      </c>
      <c r="J474" s="89" t="s">
        <v>103</v>
      </c>
    </row>
    <row r="475" spans="9:10" x14ac:dyDescent="0.15">
      <c r="I475" s="90" t="s">
        <v>103</v>
      </c>
      <c r="J475" s="89" t="s">
        <v>103</v>
      </c>
    </row>
    <row r="476" spans="9:10" x14ac:dyDescent="0.15">
      <c r="I476" s="90" t="s">
        <v>103</v>
      </c>
      <c r="J476" s="89" t="s">
        <v>103</v>
      </c>
    </row>
    <row r="477" spans="9:10" x14ac:dyDescent="0.15">
      <c r="I477" s="90" t="s">
        <v>103</v>
      </c>
      <c r="J477" s="89" t="s">
        <v>103</v>
      </c>
    </row>
    <row r="478" spans="9:10" x14ac:dyDescent="0.15">
      <c r="I478" s="90" t="s">
        <v>103</v>
      </c>
      <c r="J478" s="89" t="s">
        <v>103</v>
      </c>
    </row>
    <row r="479" spans="9:10" x14ac:dyDescent="0.15">
      <c r="I479" s="90" t="s">
        <v>103</v>
      </c>
      <c r="J479" s="89" t="s">
        <v>103</v>
      </c>
    </row>
    <row r="480" spans="9:10" x14ac:dyDescent="0.15">
      <c r="I480" s="90" t="s">
        <v>103</v>
      </c>
      <c r="J480" s="89" t="s">
        <v>103</v>
      </c>
    </row>
    <row r="481" spans="9:10" x14ac:dyDescent="0.15">
      <c r="I481" s="90" t="s">
        <v>103</v>
      </c>
      <c r="J481" s="89" t="s">
        <v>103</v>
      </c>
    </row>
    <row r="482" spans="9:10" x14ac:dyDescent="0.15">
      <c r="I482" s="90" t="s">
        <v>103</v>
      </c>
      <c r="J482" s="89" t="s">
        <v>103</v>
      </c>
    </row>
    <row r="483" spans="9:10" x14ac:dyDescent="0.15">
      <c r="I483" s="90" t="s">
        <v>103</v>
      </c>
      <c r="J483" s="89" t="s">
        <v>103</v>
      </c>
    </row>
    <row r="484" spans="9:10" x14ac:dyDescent="0.15">
      <c r="I484" s="90" t="s">
        <v>103</v>
      </c>
      <c r="J484" s="89" t="s">
        <v>103</v>
      </c>
    </row>
    <row r="485" spans="9:10" x14ac:dyDescent="0.15">
      <c r="I485" s="90" t="s">
        <v>103</v>
      </c>
      <c r="J485" s="89" t="s">
        <v>103</v>
      </c>
    </row>
    <row r="486" spans="9:10" x14ac:dyDescent="0.15">
      <c r="I486" s="90" t="s">
        <v>103</v>
      </c>
      <c r="J486" s="89" t="s">
        <v>103</v>
      </c>
    </row>
    <row r="487" spans="9:10" x14ac:dyDescent="0.15">
      <c r="I487" s="90" t="s">
        <v>103</v>
      </c>
      <c r="J487" s="89" t="s">
        <v>103</v>
      </c>
    </row>
    <row r="488" spans="9:10" x14ac:dyDescent="0.15">
      <c r="I488" s="90" t="s">
        <v>103</v>
      </c>
      <c r="J488" s="89" t="s">
        <v>103</v>
      </c>
    </row>
    <row r="489" spans="9:10" x14ac:dyDescent="0.15">
      <c r="I489" s="90" t="s">
        <v>103</v>
      </c>
      <c r="J489" s="89" t="s">
        <v>103</v>
      </c>
    </row>
    <row r="490" spans="9:10" x14ac:dyDescent="0.15">
      <c r="I490" s="90" t="s">
        <v>103</v>
      </c>
      <c r="J490" s="89" t="s">
        <v>103</v>
      </c>
    </row>
    <row r="491" spans="9:10" x14ac:dyDescent="0.15">
      <c r="I491" s="90" t="s">
        <v>103</v>
      </c>
      <c r="J491" s="89" t="s">
        <v>103</v>
      </c>
    </row>
    <row r="492" spans="9:10" x14ac:dyDescent="0.15">
      <c r="I492" s="90" t="s">
        <v>103</v>
      </c>
      <c r="J492" s="89" t="s">
        <v>103</v>
      </c>
    </row>
    <row r="493" spans="9:10" x14ac:dyDescent="0.15">
      <c r="I493" s="90" t="s">
        <v>103</v>
      </c>
      <c r="J493" s="89" t="s">
        <v>103</v>
      </c>
    </row>
    <row r="494" spans="9:10" x14ac:dyDescent="0.15">
      <c r="I494" s="90" t="s">
        <v>103</v>
      </c>
      <c r="J494" s="89" t="s">
        <v>103</v>
      </c>
    </row>
    <row r="495" spans="9:10" x14ac:dyDescent="0.15">
      <c r="I495" s="90" t="s">
        <v>103</v>
      </c>
      <c r="J495" s="89" t="s">
        <v>103</v>
      </c>
    </row>
    <row r="496" spans="9:10" x14ac:dyDescent="0.15">
      <c r="I496" s="90" t="s">
        <v>103</v>
      </c>
      <c r="J496" s="89" t="s">
        <v>103</v>
      </c>
    </row>
    <row r="497" spans="9:10" x14ac:dyDescent="0.15">
      <c r="I497" s="90" t="s">
        <v>103</v>
      </c>
      <c r="J497" s="89" t="s">
        <v>103</v>
      </c>
    </row>
    <row r="498" spans="9:10" x14ac:dyDescent="0.15">
      <c r="I498" s="90" t="s">
        <v>103</v>
      </c>
      <c r="J498" s="89" t="s">
        <v>103</v>
      </c>
    </row>
    <row r="499" spans="9:10" x14ac:dyDescent="0.15">
      <c r="I499" s="90" t="s">
        <v>103</v>
      </c>
      <c r="J499" s="89" t="s">
        <v>103</v>
      </c>
    </row>
    <row r="500" spans="9:10" x14ac:dyDescent="0.15">
      <c r="I500" s="90" t="s">
        <v>103</v>
      </c>
      <c r="J500" s="89" t="s">
        <v>103</v>
      </c>
    </row>
    <row r="501" spans="9:10" x14ac:dyDescent="0.15">
      <c r="I501" s="90" t="s">
        <v>103</v>
      </c>
      <c r="J501" s="89" t="s">
        <v>103</v>
      </c>
    </row>
    <row r="502" spans="9:10" x14ac:dyDescent="0.15">
      <c r="I502" s="90" t="s">
        <v>103</v>
      </c>
      <c r="J502" s="89" t="s">
        <v>103</v>
      </c>
    </row>
    <row r="503" spans="9:10" x14ac:dyDescent="0.15">
      <c r="I503" s="90" t="s">
        <v>103</v>
      </c>
      <c r="J503" s="89" t="s">
        <v>103</v>
      </c>
    </row>
    <row r="504" spans="9:10" x14ac:dyDescent="0.15">
      <c r="I504" s="90" t="s">
        <v>103</v>
      </c>
      <c r="J504" s="89" t="s">
        <v>103</v>
      </c>
    </row>
    <row r="505" spans="9:10" x14ac:dyDescent="0.15">
      <c r="I505" s="90" t="s">
        <v>103</v>
      </c>
      <c r="J505" s="89" t="s">
        <v>103</v>
      </c>
    </row>
    <row r="506" spans="9:10" x14ac:dyDescent="0.15">
      <c r="I506" s="90" t="s">
        <v>103</v>
      </c>
      <c r="J506" s="89" t="s">
        <v>103</v>
      </c>
    </row>
    <row r="507" spans="9:10" x14ac:dyDescent="0.15">
      <c r="I507" s="90" t="s">
        <v>103</v>
      </c>
      <c r="J507" s="89" t="s">
        <v>103</v>
      </c>
    </row>
  </sheetData>
  <sheetProtection formatCells="0" formatColumns="0" formatRows="0" insertColumns="0" insertRows="0" insertHyperlinks="0" deleteColumns="0" deleteRows="0" sort="0" autoFilter="0" pivotTables="0"/>
  <mergeCells count="5">
    <mergeCell ref="A4:C4"/>
    <mergeCell ref="A1:F1"/>
    <mergeCell ref="A2:F2"/>
    <mergeCell ref="A3:F3"/>
    <mergeCell ref="E4:F4"/>
  </mergeCells>
  <phoneticPr fontId="4" type="noConversion"/>
  <conditionalFormatting sqref="C1:C9 C254:C1048576">
    <cfRule type="duplicateValues" dxfId="2706" priority="151"/>
  </conditionalFormatting>
  <conditionalFormatting sqref="B10:B13">
    <cfRule type="duplicateValues" dxfId="2705" priority="141" stopIfTrue="1"/>
  </conditionalFormatting>
  <conditionalFormatting sqref="C10:C13">
    <cfRule type="duplicateValues" dxfId="2704" priority="140"/>
  </conditionalFormatting>
  <conditionalFormatting sqref="B14:B17">
    <cfRule type="duplicateValues" dxfId="2703" priority="139" stopIfTrue="1"/>
  </conditionalFormatting>
  <conditionalFormatting sqref="C14:C17">
    <cfRule type="duplicateValues" dxfId="2702" priority="138"/>
  </conditionalFormatting>
  <conditionalFormatting sqref="B18:B21">
    <cfRule type="duplicateValues" dxfId="2701" priority="137" stopIfTrue="1"/>
  </conditionalFormatting>
  <conditionalFormatting sqref="C18:C21">
    <cfRule type="duplicateValues" dxfId="2700" priority="136"/>
  </conditionalFormatting>
  <conditionalFormatting sqref="B22:B25">
    <cfRule type="duplicateValues" dxfId="2699" priority="135" stopIfTrue="1"/>
  </conditionalFormatting>
  <conditionalFormatting sqref="C22:C25">
    <cfRule type="duplicateValues" dxfId="2698" priority="134"/>
  </conditionalFormatting>
  <conditionalFormatting sqref="B26:B29">
    <cfRule type="duplicateValues" dxfId="2697" priority="133" stopIfTrue="1"/>
  </conditionalFormatting>
  <conditionalFormatting sqref="C26:C29">
    <cfRule type="duplicateValues" dxfId="2696" priority="132"/>
  </conditionalFormatting>
  <conditionalFormatting sqref="B30:B33">
    <cfRule type="duplicateValues" dxfId="2695" priority="131" stopIfTrue="1"/>
  </conditionalFormatting>
  <conditionalFormatting sqref="C30:C33">
    <cfRule type="duplicateValues" dxfId="2694" priority="130"/>
  </conditionalFormatting>
  <conditionalFormatting sqref="B34:B37">
    <cfRule type="duplicateValues" dxfId="2693" priority="129" stopIfTrue="1"/>
  </conditionalFormatting>
  <conditionalFormatting sqref="C34:C37">
    <cfRule type="duplicateValues" dxfId="2692" priority="128"/>
  </conditionalFormatting>
  <conditionalFormatting sqref="B38:B41">
    <cfRule type="duplicateValues" dxfId="2691" priority="127" stopIfTrue="1"/>
  </conditionalFormatting>
  <conditionalFormatting sqref="C38:C41">
    <cfRule type="duplicateValues" dxfId="2690" priority="126"/>
  </conditionalFormatting>
  <conditionalFormatting sqref="B42:B45">
    <cfRule type="duplicateValues" dxfId="2689" priority="125" stopIfTrue="1"/>
  </conditionalFormatting>
  <conditionalFormatting sqref="C42:D42 C42:C49 D46">
    <cfRule type="duplicateValues" dxfId="2688" priority="124"/>
  </conditionalFormatting>
  <conditionalFormatting sqref="B46:B49">
    <cfRule type="duplicateValues" dxfId="2687" priority="123" stopIfTrue="1"/>
  </conditionalFormatting>
  <conditionalFormatting sqref="C46:C49 D46">
    <cfRule type="duplicateValues" dxfId="2686" priority="122"/>
  </conditionalFormatting>
  <conditionalFormatting sqref="B50:B53">
    <cfRule type="duplicateValues" dxfId="2685" priority="121" stopIfTrue="1"/>
  </conditionalFormatting>
  <conditionalFormatting sqref="B54:B57">
    <cfRule type="duplicateValues" dxfId="2684" priority="119" stopIfTrue="1"/>
  </conditionalFormatting>
  <conditionalFormatting sqref="C54:C57">
    <cfRule type="duplicateValues" dxfId="2683" priority="118"/>
  </conditionalFormatting>
  <conditionalFormatting sqref="B58:B61">
    <cfRule type="duplicateValues" dxfId="2682" priority="117" stopIfTrue="1"/>
  </conditionalFormatting>
  <conditionalFormatting sqref="B62:B65">
    <cfRule type="duplicateValues" dxfId="2681" priority="115" stopIfTrue="1"/>
  </conditionalFormatting>
  <conditionalFormatting sqref="C62:C65">
    <cfRule type="duplicateValues" dxfId="2680" priority="114"/>
  </conditionalFormatting>
  <conditionalFormatting sqref="B66:B69">
    <cfRule type="duplicateValues" dxfId="2679" priority="113" stopIfTrue="1"/>
  </conditionalFormatting>
  <conditionalFormatting sqref="C66:C69">
    <cfRule type="duplicateValues" dxfId="2678" priority="112"/>
  </conditionalFormatting>
  <conditionalFormatting sqref="B70:B73">
    <cfRule type="duplicateValues" dxfId="2677" priority="111" stopIfTrue="1"/>
  </conditionalFormatting>
  <conditionalFormatting sqref="C70:C73">
    <cfRule type="duplicateValues" dxfId="2676" priority="110"/>
  </conditionalFormatting>
  <conditionalFormatting sqref="B74:B77">
    <cfRule type="duplicateValues" dxfId="2675" priority="109" stopIfTrue="1"/>
  </conditionalFormatting>
  <conditionalFormatting sqref="C74:C77">
    <cfRule type="duplicateValues" dxfId="2674" priority="108"/>
  </conditionalFormatting>
  <conditionalFormatting sqref="B78:B81">
    <cfRule type="duplicateValues" dxfId="2673" priority="107" stopIfTrue="1"/>
  </conditionalFormatting>
  <conditionalFormatting sqref="C78:C81">
    <cfRule type="duplicateValues" dxfId="2672" priority="106"/>
  </conditionalFormatting>
  <conditionalFormatting sqref="B82:B85">
    <cfRule type="duplicateValues" dxfId="2671" priority="105" stopIfTrue="1"/>
  </conditionalFormatting>
  <conditionalFormatting sqref="C82:C85">
    <cfRule type="duplicateValues" dxfId="2670" priority="104"/>
  </conditionalFormatting>
  <conditionalFormatting sqref="B86:B89">
    <cfRule type="duplicateValues" dxfId="2669" priority="103" stopIfTrue="1"/>
  </conditionalFormatting>
  <conditionalFormatting sqref="C86:C89">
    <cfRule type="duplicateValues" dxfId="2668" priority="102"/>
  </conditionalFormatting>
  <conditionalFormatting sqref="B90:B93">
    <cfRule type="duplicateValues" dxfId="2667" priority="101" stopIfTrue="1"/>
  </conditionalFormatting>
  <conditionalFormatting sqref="C90:C93">
    <cfRule type="duplicateValues" dxfId="2666" priority="100"/>
  </conditionalFormatting>
  <conditionalFormatting sqref="B94:B97">
    <cfRule type="duplicateValues" dxfId="2665" priority="99" stopIfTrue="1"/>
  </conditionalFormatting>
  <conditionalFormatting sqref="C94:C97">
    <cfRule type="duplicateValues" dxfId="2664" priority="98"/>
  </conditionalFormatting>
  <conditionalFormatting sqref="B98:B101">
    <cfRule type="duplicateValues" dxfId="2663" priority="97" stopIfTrue="1"/>
  </conditionalFormatting>
  <conditionalFormatting sqref="C98:C101">
    <cfRule type="duplicateValues" dxfId="2662" priority="96"/>
  </conditionalFormatting>
  <conditionalFormatting sqref="B102:B105">
    <cfRule type="duplicateValues" dxfId="2661" priority="95" stopIfTrue="1"/>
  </conditionalFormatting>
  <conditionalFormatting sqref="C102:C105">
    <cfRule type="duplicateValues" dxfId="2660" priority="94"/>
  </conditionalFormatting>
  <conditionalFormatting sqref="B106:B109">
    <cfRule type="duplicateValues" dxfId="2659" priority="93" stopIfTrue="1"/>
  </conditionalFormatting>
  <conditionalFormatting sqref="C106:C109">
    <cfRule type="duplicateValues" dxfId="2658" priority="92"/>
  </conditionalFormatting>
  <conditionalFormatting sqref="B110:B113">
    <cfRule type="duplicateValues" dxfId="2657" priority="91" stopIfTrue="1"/>
  </conditionalFormatting>
  <conditionalFormatting sqref="C110:C113">
    <cfRule type="duplicateValues" dxfId="2656" priority="90"/>
  </conditionalFormatting>
  <conditionalFormatting sqref="B114:B117">
    <cfRule type="duplicateValues" dxfId="2655" priority="89" stopIfTrue="1"/>
  </conditionalFormatting>
  <conditionalFormatting sqref="C117">
    <cfRule type="duplicateValues" dxfId="2654" priority="88"/>
  </conditionalFormatting>
  <conditionalFormatting sqref="B118:B121">
    <cfRule type="duplicateValues" dxfId="2653" priority="87" stopIfTrue="1"/>
  </conditionalFormatting>
  <conditionalFormatting sqref="C118:C121">
    <cfRule type="duplicateValues" dxfId="2652" priority="86"/>
  </conditionalFormatting>
  <conditionalFormatting sqref="B122:B125">
    <cfRule type="duplicateValues" dxfId="2651" priority="85" stopIfTrue="1"/>
  </conditionalFormatting>
  <conditionalFormatting sqref="C122:C125">
    <cfRule type="duplicateValues" dxfId="2650" priority="84"/>
  </conditionalFormatting>
  <conditionalFormatting sqref="B126:B129">
    <cfRule type="duplicateValues" dxfId="2649" priority="83" stopIfTrue="1"/>
  </conditionalFormatting>
  <conditionalFormatting sqref="C126:C129">
    <cfRule type="duplicateValues" dxfId="2648" priority="82"/>
  </conditionalFormatting>
  <conditionalFormatting sqref="B130:B133">
    <cfRule type="duplicateValues" dxfId="2647" priority="81" stopIfTrue="1"/>
  </conditionalFormatting>
  <conditionalFormatting sqref="C130:C133">
    <cfRule type="duplicateValues" dxfId="2646" priority="80"/>
  </conditionalFormatting>
  <conditionalFormatting sqref="B134:B137">
    <cfRule type="duplicateValues" dxfId="2645" priority="79" stopIfTrue="1"/>
  </conditionalFormatting>
  <conditionalFormatting sqref="C134:C137">
    <cfRule type="duplicateValues" dxfId="2644" priority="78"/>
  </conditionalFormatting>
  <conditionalFormatting sqref="B138:B141">
    <cfRule type="duplicateValues" dxfId="2643" priority="77" stopIfTrue="1"/>
  </conditionalFormatting>
  <conditionalFormatting sqref="C138:C141">
    <cfRule type="duplicateValues" dxfId="2642" priority="76"/>
  </conditionalFormatting>
  <conditionalFormatting sqref="B142:B145">
    <cfRule type="duplicateValues" dxfId="2641" priority="75" stopIfTrue="1"/>
  </conditionalFormatting>
  <conditionalFormatting sqref="C142:C145">
    <cfRule type="duplicateValues" dxfId="2640" priority="74"/>
  </conditionalFormatting>
  <conditionalFormatting sqref="B146:B149">
    <cfRule type="duplicateValues" dxfId="2639" priority="73" stopIfTrue="1"/>
  </conditionalFormatting>
  <conditionalFormatting sqref="C146:C149">
    <cfRule type="duplicateValues" dxfId="2638" priority="72"/>
  </conditionalFormatting>
  <conditionalFormatting sqref="B150:B153">
    <cfRule type="duplicateValues" dxfId="2637" priority="71" stopIfTrue="1"/>
  </conditionalFormatting>
  <conditionalFormatting sqref="C150:C153">
    <cfRule type="duplicateValues" dxfId="2636" priority="70"/>
  </conditionalFormatting>
  <conditionalFormatting sqref="B154:B157">
    <cfRule type="duplicateValues" dxfId="2635" priority="69" stopIfTrue="1"/>
  </conditionalFormatting>
  <conditionalFormatting sqref="C154:C157">
    <cfRule type="duplicateValues" dxfId="2634" priority="68"/>
  </conditionalFormatting>
  <conditionalFormatting sqref="B158:B161">
    <cfRule type="duplicateValues" dxfId="2633" priority="67" stopIfTrue="1"/>
  </conditionalFormatting>
  <conditionalFormatting sqref="C158:C161">
    <cfRule type="duplicateValues" dxfId="2632" priority="66"/>
  </conditionalFormatting>
  <conditionalFormatting sqref="B162:B165">
    <cfRule type="duplicateValues" dxfId="2631" priority="65" stopIfTrue="1"/>
  </conditionalFormatting>
  <conditionalFormatting sqref="C162:C165">
    <cfRule type="duplicateValues" dxfId="2630" priority="64"/>
  </conditionalFormatting>
  <conditionalFormatting sqref="B166:B169">
    <cfRule type="duplicateValues" dxfId="2629" priority="63" stopIfTrue="1"/>
  </conditionalFormatting>
  <conditionalFormatting sqref="C166:C169">
    <cfRule type="duplicateValues" dxfId="2628" priority="62"/>
  </conditionalFormatting>
  <conditionalFormatting sqref="B170:B173">
    <cfRule type="duplicateValues" dxfId="2627" priority="61" stopIfTrue="1"/>
  </conditionalFormatting>
  <conditionalFormatting sqref="C170:C173">
    <cfRule type="duplicateValues" dxfId="2626" priority="60"/>
  </conditionalFormatting>
  <conditionalFormatting sqref="B174:B177">
    <cfRule type="duplicateValues" dxfId="2625" priority="59" stopIfTrue="1"/>
  </conditionalFormatting>
  <conditionalFormatting sqref="C174:C177">
    <cfRule type="duplicateValues" dxfId="2624" priority="58"/>
  </conditionalFormatting>
  <conditionalFormatting sqref="B178:B181">
    <cfRule type="duplicateValues" dxfId="2623" priority="57" stopIfTrue="1"/>
  </conditionalFormatting>
  <conditionalFormatting sqref="C178:C181">
    <cfRule type="duplicateValues" dxfId="2622" priority="56"/>
  </conditionalFormatting>
  <conditionalFormatting sqref="B182:B185">
    <cfRule type="duplicateValues" dxfId="2621" priority="55" stopIfTrue="1"/>
  </conditionalFormatting>
  <conditionalFormatting sqref="C182:C185">
    <cfRule type="duplicateValues" dxfId="2620" priority="54"/>
  </conditionalFormatting>
  <conditionalFormatting sqref="B186:B189">
    <cfRule type="duplicateValues" dxfId="2619" priority="53" stopIfTrue="1"/>
  </conditionalFormatting>
  <conditionalFormatting sqref="C186:C189">
    <cfRule type="duplicateValues" dxfId="2618" priority="52"/>
  </conditionalFormatting>
  <conditionalFormatting sqref="B190:B193">
    <cfRule type="duplicateValues" dxfId="2617" priority="51" stopIfTrue="1"/>
  </conditionalFormatting>
  <conditionalFormatting sqref="C190:C193">
    <cfRule type="duplicateValues" dxfId="2616" priority="50"/>
  </conditionalFormatting>
  <conditionalFormatting sqref="B194:B197">
    <cfRule type="duplicateValues" dxfId="2615" priority="49" stopIfTrue="1"/>
  </conditionalFormatting>
  <conditionalFormatting sqref="C194:C197">
    <cfRule type="duplicateValues" dxfId="2614" priority="48"/>
  </conditionalFormatting>
  <conditionalFormatting sqref="B198:B201">
    <cfRule type="duplicateValues" dxfId="2613" priority="47" stopIfTrue="1"/>
  </conditionalFormatting>
  <conditionalFormatting sqref="C198:C201">
    <cfRule type="duplicateValues" dxfId="2612" priority="46"/>
  </conditionalFormatting>
  <conditionalFormatting sqref="B202:B205">
    <cfRule type="duplicateValues" dxfId="2611" priority="45" stopIfTrue="1"/>
  </conditionalFormatting>
  <conditionalFormatting sqref="C202:C205">
    <cfRule type="duplicateValues" dxfId="2610" priority="44"/>
  </conditionalFormatting>
  <conditionalFormatting sqref="B206:B209">
    <cfRule type="duplicateValues" dxfId="2609" priority="43" stopIfTrue="1"/>
  </conditionalFormatting>
  <conditionalFormatting sqref="C206:C209">
    <cfRule type="duplicateValues" dxfId="2608" priority="42"/>
  </conditionalFormatting>
  <conditionalFormatting sqref="B210:B213">
    <cfRule type="duplicateValues" dxfId="2607" priority="41" stopIfTrue="1"/>
  </conditionalFormatting>
  <conditionalFormatting sqref="C210:C213">
    <cfRule type="duplicateValues" dxfId="2606" priority="40"/>
  </conditionalFormatting>
  <conditionalFormatting sqref="B214:B217">
    <cfRule type="duplicateValues" dxfId="2605" priority="39" stopIfTrue="1"/>
  </conditionalFormatting>
  <conditionalFormatting sqref="C214:C217">
    <cfRule type="duplicateValues" dxfId="2604" priority="38"/>
  </conditionalFormatting>
  <conditionalFormatting sqref="B218:B221">
    <cfRule type="duplicateValues" dxfId="2603" priority="37" stopIfTrue="1"/>
  </conditionalFormatting>
  <conditionalFormatting sqref="C218:C221">
    <cfRule type="duplicateValues" dxfId="2602" priority="36"/>
  </conditionalFormatting>
  <conditionalFormatting sqref="B222:B225">
    <cfRule type="duplicateValues" dxfId="2601" priority="35" stopIfTrue="1"/>
  </conditionalFormatting>
  <conditionalFormatting sqref="C222:C225">
    <cfRule type="duplicateValues" dxfId="2600" priority="34"/>
  </conditionalFormatting>
  <conditionalFormatting sqref="B226:B229">
    <cfRule type="duplicateValues" dxfId="2599" priority="33" stopIfTrue="1"/>
  </conditionalFormatting>
  <conditionalFormatting sqref="C226:C229">
    <cfRule type="duplicateValues" dxfId="2598" priority="32"/>
  </conditionalFormatting>
  <conditionalFormatting sqref="B230:B233">
    <cfRule type="duplicateValues" dxfId="2597" priority="31" stopIfTrue="1"/>
  </conditionalFormatting>
  <conditionalFormatting sqref="C230:C233">
    <cfRule type="duplicateValues" dxfId="2596" priority="30"/>
  </conditionalFormatting>
  <conditionalFormatting sqref="B234:B237">
    <cfRule type="duplicateValues" dxfId="2595" priority="29" stopIfTrue="1"/>
  </conditionalFormatting>
  <conditionalFormatting sqref="C234:C237">
    <cfRule type="duplicateValues" dxfId="2594" priority="28"/>
  </conditionalFormatting>
  <conditionalFormatting sqref="B238:B241">
    <cfRule type="duplicateValues" dxfId="2593" priority="27" stopIfTrue="1"/>
  </conditionalFormatting>
  <conditionalFormatting sqref="C238:C241">
    <cfRule type="duplicateValues" dxfId="2592" priority="26"/>
  </conditionalFormatting>
  <conditionalFormatting sqref="B242:B245">
    <cfRule type="duplicateValues" dxfId="2591" priority="25" stopIfTrue="1"/>
  </conditionalFormatting>
  <conditionalFormatting sqref="C243:C245">
    <cfRule type="duplicateValues" dxfId="2590" priority="24"/>
  </conditionalFormatting>
  <conditionalFormatting sqref="B246:B249">
    <cfRule type="duplicateValues" dxfId="2589" priority="23" stopIfTrue="1"/>
  </conditionalFormatting>
  <conditionalFormatting sqref="C246:C249">
    <cfRule type="duplicateValues" dxfId="2588" priority="22"/>
  </conditionalFormatting>
  <conditionalFormatting sqref="B250:B253">
    <cfRule type="duplicateValues" dxfId="2587" priority="21" stopIfTrue="1"/>
  </conditionalFormatting>
  <conditionalFormatting sqref="C250:C253">
    <cfRule type="duplicateValues" dxfId="2586" priority="20"/>
  </conditionalFormatting>
  <conditionalFormatting sqref="B6:B9">
    <cfRule type="duplicateValues" dxfId="2585" priority="1767" stopIfTrue="1"/>
  </conditionalFormatting>
  <conditionalFormatting sqref="D42 D46 C6:C49 C243:C253 C54:C57 C62:C113 C117:C241">
    <cfRule type="duplicateValues" dxfId="2584" priority="19"/>
  </conditionalFormatting>
  <conditionalFormatting sqref="F243:F253 F54:F57 F62:F113 F117:F241 F6:F49">
    <cfRule type="cellIs" dxfId="2583" priority="18" operator="between">
      <formula>36526</formula>
      <formula>37621</formula>
    </cfRule>
  </conditionalFormatting>
  <conditionalFormatting sqref="C34:C37">
    <cfRule type="duplicateValues" dxfId="2582" priority="17"/>
  </conditionalFormatting>
  <conditionalFormatting sqref="C42:C45">
    <cfRule type="duplicateValues" dxfId="2581" priority="16"/>
  </conditionalFormatting>
  <conditionalFormatting sqref="C42">
    <cfRule type="duplicateValues" dxfId="2580" priority="15"/>
  </conditionalFormatting>
  <conditionalFormatting sqref="C42:C45">
    <cfRule type="duplicateValues" dxfId="2579" priority="14"/>
  </conditionalFormatting>
  <conditionalFormatting sqref="C46:C49">
    <cfRule type="duplicateValues" dxfId="2578" priority="13"/>
  </conditionalFormatting>
  <conditionalFormatting sqref="C50:C53 D50">
    <cfRule type="duplicateValues" dxfId="2577" priority="10"/>
  </conditionalFormatting>
  <conditionalFormatting sqref="C50:C53 D50">
    <cfRule type="duplicateValues" dxfId="2576" priority="9"/>
  </conditionalFormatting>
  <conditionalFormatting sqref="D50 C50:C53">
    <cfRule type="duplicateValues" dxfId="2575" priority="8"/>
  </conditionalFormatting>
  <conditionalFormatting sqref="F50:F53">
    <cfRule type="cellIs" dxfId="2574" priority="7" operator="between">
      <formula>36526</formula>
      <formula>37621</formula>
    </cfRule>
  </conditionalFormatting>
  <conditionalFormatting sqref="C50:C53">
    <cfRule type="duplicateValues" dxfId="2573" priority="6"/>
  </conditionalFormatting>
  <conditionalFormatting sqref="F58:F61">
    <cfRule type="cellIs" dxfId="2572" priority="5" stopIfTrue="1" operator="between">
      <formula>36526</formula>
      <formula>37621</formula>
    </cfRule>
  </conditionalFormatting>
  <conditionalFormatting sqref="C114:C116">
    <cfRule type="duplicateValues" dxfId="2571" priority="4"/>
  </conditionalFormatting>
  <conditionalFormatting sqref="C114:C116">
    <cfRule type="duplicateValues" dxfId="2570" priority="3"/>
  </conditionalFormatting>
  <conditionalFormatting sqref="F114:F116">
    <cfRule type="cellIs" dxfId="2569" priority="2" operator="between">
      <formula>36526</formula>
      <formula>37621</formula>
    </cfRule>
  </conditionalFormatting>
  <conditionalFormatting sqref="F36">
    <cfRule type="cellIs" dxfId="2568" priority="1" operator="between">
      <formula>36526</formula>
      <formula>37621</formula>
    </cfRule>
  </conditionalFormatting>
  <printOptions horizontalCentered="1"/>
  <pageMargins left="0.51181102362204722" right="0.11811023622047245" top="0.6692913385826772" bottom="0.51181102362204722" header="0.39370078740157483" footer="0.27559055118110237"/>
  <pageSetup paperSize="9" scale="91" orientation="portrait" horizontalDpi="300" verticalDpi="300" r:id="rId1"/>
  <headerFooter alignWithMargins="0">
    <oddFooter>&amp;C&amp;P</oddFooter>
  </headerFooter>
  <rowBreaks count="3" manualBreakCount="3">
    <brk id="41" max="5" man="1"/>
    <brk id="77" max="5" man="1"/>
    <brk id="144" max="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3">
    <tabColor rgb="FFFF0000"/>
  </sheetPr>
  <dimension ref="A1:P306"/>
  <sheetViews>
    <sheetView view="pageBreakPreview" topLeftCell="A15" zoomScaleSheetLayoutView="100" workbookViewId="0">
      <selection activeCell="D26" sqref="D26"/>
    </sheetView>
  </sheetViews>
  <sheetFormatPr defaultRowHeight="12.75" x14ac:dyDescent="0.2"/>
  <cols>
    <col min="1" max="1" width="4.28515625" style="37" bestFit="1" customWidth="1"/>
    <col min="2" max="2" width="6.42578125" style="37" bestFit="1" customWidth="1"/>
    <col min="3" max="3" width="24.42578125" style="62" customWidth="1"/>
    <col min="4" max="4" width="30" style="62" customWidth="1"/>
    <col min="5" max="5" width="6.5703125" style="58" customWidth="1"/>
    <col min="6" max="6" width="10.140625" style="37" bestFit="1" customWidth="1"/>
    <col min="7" max="7" width="9.42578125" style="111" customWidth="1"/>
    <col min="8" max="8" width="7.42578125" style="58" customWidth="1"/>
    <col min="9" max="9" width="45.85546875" style="58" hidden="1" customWidth="1"/>
    <col min="10" max="10" width="10.28515625" style="58" hidden="1" customWidth="1"/>
    <col min="11" max="11" width="20" style="58" hidden="1" customWidth="1"/>
    <col min="12" max="16384" width="9.140625" style="58"/>
  </cols>
  <sheetData>
    <row r="1" spans="1:16" ht="32.25" customHeight="1" x14ac:dyDescent="0.2">
      <c r="A1" s="191" t="s">
        <v>30</v>
      </c>
      <c r="B1" s="191"/>
      <c r="C1" s="191"/>
      <c r="D1" s="191"/>
      <c r="E1" s="191"/>
      <c r="F1" s="191"/>
      <c r="G1" s="191"/>
      <c r="H1" s="191"/>
      <c r="J1" s="37"/>
    </row>
    <row r="2" spans="1:16" ht="15.75" x14ac:dyDescent="0.2">
      <c r="A2" s="192" t="s">
        <v>42</v>
      </c>
      <c r="B2" s="192"/>
      <c r="C2" s="192"/>
      <c r="D2" s="192"/>
      <c r="E2" s="192"/>
      <c r="F2" s="192"/>
      <c r="G2" s="192"/>
      <c r="H2" s="192"/>
    </row>
    <row r="3" spans="1:16" ht="15.75" x14ac:dyDescent="0.2">
      <c r="A3" s="193" t="s">
        <v>39</v>
      </c>
      <c r="B3" s="193"/>
      <c r="C3" s="193"/>
      <c r="D3" s="193"/>
      <c r="E3" s="193"/>
      <c r="F3" s="193"/>
      <c r="G3" s="193"/>
      <c r="H3" s="193"/>
      <c r="I3" s="59"/>
    </row>
    <row r="4" spans="1:16" x14ac:dyDescent="0.2">
      <c r="A4" s="190" t="s">
        <v>54</v>
      </c>
      <c r="B4" s="190"/>
      <c r="C4" s="190"/>
      <c r="D4" s="165">
        <v>2000</v>
      </c>
      <c r="E4" s="54"/>
      <c r="F4" s="194" t="s">
        <v>52</v>
      </c>
      <c r="G4" s="194"/>
      <c r="H4" s="194"/>
    </row>
    <row r="5" spans="1:16" s="60" customFormat="1" ht="33.75" customHeight="1" x14ac:dyDescent="0.2">
      <c r="A5" s="142" t="s">
        <v>0</v>
      </c>
      <c r="B5" s="143" t="s">
        <v>1</v>
      </c>
      <c r="C5" s="143" t="s">
        <v>3</v>
      </c>
      <c r="D5" s="143" t="s">
        <v>23</v>
      </c>
      <c r="E5" s="143" t="s">
        <v>8</v>
      </c>
      <c r="F5" s="144" t="s">
        <v>2</v>
      </c>
      <c r="G5" s="145" t="s">
        <v>4</v>
      </c>
      <c r="H5" s="143" t="s">
        <v>15</v>
      </c>
      <c r="L5" s="61"/>
      <c r="M5" s="61"/>
      <c r="N5" s="61"/>
      <c r="O5" s="61"/>
      <c r="P5" s="61"/>
    </row>
    <row r="6" spans="1:16" ht="18" customHeight="1" x14ac:dyDescent="0.2">
      <c r="A6" s="6">
        <v>1</v>
      </c>
      <c r="B6" s="126">
        <v>273</v>
      </c>
      <c r="C6" s="7" t="s">
        <v>67</v>
      </c>
      <c r="D6" s="7" t="s">
        <v>68</v>
      </c>
      <c r="E6" s="8" t="s">
        <v>40</v>
      </c>
      <c r="F6" s="9">
        <v>37464</v>
      </c>
      <c r="G6" s="160">
        <v>804</v>
      </c>
      <c r="H6" s="10">
        <v>1</v>
      </c>
      <c r="I6" s="87" t="s">
        <v>104</v>
      </c>
      <c r="J6" s="87">
        <v>2000</v>
      </c>
      <c r="K6" s="88" t="s">
        <v>52</v>
      </c>
    </row>
    <row r="7" spans="1:16" ht="18" customHeight="1" x14ac:dyDescent="0.2">
      <c r="A7" s="6">
        <v>2</v>
      </c>
      <c r="B7" s="126">
        <v>271</v>
      </c>
      <c r="C7" s="7" t="s">
        <v>65</v>
      </c>
      <c r="D7" s="7" t="s">
        <v>68</v>
      </c>
      <c r="E7" s="8" t="s">
        <v>40</v>
      </c>
      <c r="F7" s="9">
        <v>37179</v>
      </c>
      <c r="G7" s="160">
        <v>824</v>
      </c>
      <c r="H7" s="10">
        <v>2</v>
      </c>
      <c r="J7" s="37"/>
    </row>
    <row r="8" spans="1:16" ht="18" customHeight="1" x14ac:dyDescent="0.2">
      <c r="A8" s="6">
        <v>3</v>
      </c>
      <c r="B8" s="126">
        <v>272</v>
      </c>
      <c r="C8" s="7" t="s">
        <v>66</v>
      </c>
      <c r="D8" s="7" t="s">
        <v>68</v>
      </c>
      <c r="E8" s="8" t="s">
        <v>40</v>
      </c>
      <c r="F8" s="9">
        <v>37353</v>
      </c>
      <c r="G8" s="160">
        <v>842</v>
      </c>
      <c r="H8" s="10">
        <v>3</v>
      </c>
      <c r="J8" s="37"/>
    </row>
    <row r="9" spans="1:16" ht="18" customHeight="1" x14ac:dyDescent="0.2">
      <c r="A9" s="6">
        <v>4</v>
      </c>
      <c r="B9" s="126">
        <v>380</v>
      </c>
      <c r="C9" s="7" t="s">
        <v>48</v>
      </c>
      <c r="D9" s="7" t="s">
        <v>47</v>
      </c>
      <c r="E9" s="8" t="s">
        <v>40</v>
      </c>
      <c r="F9" s="9">
        <v>36892</v>
      </c>
      <c r="G9" s="160">
        <v>850</v>
      </c>
      <c r="H9" s="10">
        <v>4</v>
      </c>
    </row>
    <row r="10" spans="1:16" ht="18" customHeight="1" x14ac:dyDescent="0.2">
      <c r="A10" s="6">
        <v>5</v>
      </c>
      <c r="B10" s="126">
        <v>313</v>
      </c>
      <c r="C10" s="7" t="s">
        <v>71</v>
      </c>
      <c r="D10" s="7" t="s">
        <v>43</v>
      </c>
      <c r="E10" s="8" t="s">
        <v>40</v>
      </c>
      <c r="F10" s="9">
        <v>37316</v>
      </c>
      <c r="G10" s="160">
        <v>857</v>
      </c>
      <c r="H10" s="10">
        <v>5</v>
      </c>
    </row>
    <row r="11" spans="1:16" ht="18" customHeight="1" x14ac:dyDescent="0.2">
      <c r="A11" s="6">
        <v>6</v>
      </c>
      <c r="B11" s="126">
        <v>270</v>
      </c>
      <c r="C11" s="7" t="s">
        <v>64</v>
      </c>
      <c r="D11" s="7" t="s">
        <v>68</v>
      </c>
      <c r="E11" s="8" t="s">
        <v>40</v>
      </c>
      <c r="F11" s="9">
        <v>37260</v>
      </c>
      <c r="G11" s="160">
        <v>858</v>
      </c>
      <c r="H11" s="10">
        <v>6</v>
      </c>
    </row>
    <row r="12" spans="1:16" ht="18" customHeight="1" x14ac:dyDescent="0.2">
      <c r="A12" s="6">
        <v>7</v>
      </c>
      <c r="B12" s="126">
        <v>311</v>
      </c>
      <c r="C12" s="7" t="s">
        <v>69</v>
      </c>
      <c r="D12" s="7" t="s">
        <v>43</v>
      </c>
      <c r="E12" s="8" t="s">
        <v>40</v>
      </c>
      <c r="F12" s="9">
        <v>37312</v>
      </c>
      <c r="G12" s="160">
        <v>909</v>
      </c>
      <c r="H12" s="10">
        <v>7</v>
      </c>
    </row>
    <row r="13" spans="1:16" ht="18" customHeight="1" x14ac:dyDescent="0.2">
      <c r="A13" s="6">
        <v>8</v>
      </c>
      <c r="B13" s="126">
        <v>585</v>
      </c>
      <c r="C13" s="7" t="s">
        <v>73</v>
      </c>
      <c r="D13" s="7" t="s">
        <v>44</v>
      </c>
      <c r="E13" s="8" t="s">
        <v>40</v>
      </c>
      <c r="F13" s="9">
        <v>37343</v>
      </c>
      <c r="G13" s="160">
        <v>914</v>
      </c>
      <c r="H13" s="10">
        <v>8</v>
      </c>
    </row>
    <row r="14" spans="1:16" ht="18" customHeight="1" x14ac:dyDescent="0.2">
      <c r="A14" s="6">
        <v>9</v>
      </c>
      <c r="B14" s="126">
        <v>586</v>
      </c>
      <c r="C14" s="7" t="s">
        <v>74</v>
      </c>
      <c r="D14" s="7" t="s">
        <v>44</v>
      </c>
      <c r="E14" s="8" t="s">
        <v>40</v>
      </c>
      <c r="F14" s="9">
        <v>37334</v>
      </c>
      <c r="G14" s="166">
        <v>917</v>
      </c>
      <c r="H14" s="10">
        <v>9</v>
      </c>
    </row>
    <row r="15" spans="1:16" ht="18" customHeight="1" x14ac:dyDescent="0.2">
      <c r="A15" s="6">
        <v>10</v>
      </c>
      <c r="B15" s="126">
        <v>587</v>
      </c>
      <c r="C15" s="7" t="s">
        <v>75</v>
      </c>
      <c r="D15" s="7" t="s">
        <v>44</v>
      </c>
      <c r="E15" s="8" t="s">
        <v>40</v>
      </c>
      <c r="F15" s="9">
        <v>37361</v>
      </c>
      <c r="G15" s="166">
        <v>917</v>
      </c>
      <c r="H15" s="10">
        <v>10</v>
      </c>
    </row>
    <row r="16" spans="1:16" ht="18" customHeight="1" x14ac:dyDescent="0.2">
      <c r="A16" s="6">
        <v>11</v>
      </c>
      <c r="B16" s="126">
        <v>310</v>
      </c>
      <c r="C16" s="7" t="s">
        <v>72</v>
      </c>
      <c r="D16" s="7" t="s">
        <v>43</v>
      </c>
      <c r="E16" s="8" t="s">
        <v>40</v>
      </c>
      <c r="F16" s="9">
        <v>36976</v>
      </c>
      <c r="G16" s="166" t="s">
        <v>99</v>
      </c>
      <c r="H16" s="10">
        <v>11</v>
      </c>
    </row>
    <row r="17" spans="1:8" ht="18" customHeight="1" x14ac:dyDescent="0.2">
      <c r="A17" s="6">
        <v>12</v>
      </c>
      <c r="B17" s="126">
        <v>333</v>
      </c>
      <c r="C17" s="7" t="s">
        <v>79</v>
      </c>
      <c r="D17" s="7" t="s">
        <v>53</v>
      </c>
      <c r="E17" s="8" t="s">
        <v>40</v>
      </c>
      <c r="F17" s="9">
        <v>37257</v>
      </c>
      <c r="G17" s="130" t="s">
        <v>99</v>
      </c>
      <c r="H17" s="10">
        <v>12</v>
      </c>
    </row>
    <row r="18" spans="1:8" ht="18" customHeight="1" x14ac:dyDescent="0.2">
      <c r="A18" s="6">
        <v>13</v>
      </c>
      <c r="B18" s="126" t="s">
        <v>86</v>
      </c>
      <c r="C18" s="7" t="s">
        <v>88</v>
      </c>
      <c r="D18" s="7" t="s">
        <v>85</v>
      </c>
      <c r="E18" s="8" t="s">
        <v>41</v>
      </c>
      <c r="F18" s="9">
        <v>37501</v>
      </c>
      <c r="G18" s="130" t="s">
        <v>99</v>
      </c>
      <c r="H18" s="10">
        <v>12</v>
      </c>
    </row>
    <row r="19" spans="1:8" ht="18" customHeight="1" x14ac:dyDescent="0.2">
      <c r="A19" s="6">
        <v>14</v>
      </c>
      <c r="B19" s="126">
        <v>332</v>
      </c>
      <c r="C19" s="7" t="s">
        <v>80</v>
      </c>
      <c r="D19" s="7" t="s">
        <v>53</v>
      </c>
      <c r="E19" s="8" t="s">
        <v>40</v>
      </c>
      <c r="F19" s="9">
        <v>36892</v>
      </c>
      <c r="G19" s="130" t="s">
        <v>99</v>
      </c>
      <c r="H19" s="10">
        <v>13</v>
      </c>
    </row>
    <row r="20" spans="1:8" ht="18" customHeight="1" x14ac:dyDescent="0.2">
      <c r="A20" s="6">
        <v>15</v>
      </c>
      <c r="B20" s="126">
        <v>10</v>
      </c>
      <c r="C20" s="7" t="s">
        <v>55</v>
      </c>
      <c r="D20" s="7" t="s">
        <v>45</v>
      </c>
      <c r="E20" s="8" t="s">
        <v>40</v>
      </c>
      <c r="F20" s="9">
        <v>37108</v>
      </c>
      <c r="G20" s="130" t="s">
        <v>99</v>
      </c>
      <c r="H20" s="10">
        <v>14</v>
      </c>
    </row>
    <row r="21" spans="1:8" ht="18" customHeight="1" x14ac:dyDescent="0.2">
      <c r="A21" s="6">
        <v>16</v>
      </c>
      <c r="B21" s="126">
        <v>588</v>
      </c>
      <c r="C21" s="7" t="s">
        <v>76</v>
      </c>
      <c r="D21" s="7" t="s">
        <v>44</v>
      </c>
      <c r="E21" s="8" t="s">
        <v>40</v>
      </c>
      <c r="F21" s="9">
        <v>37322</v>
      </c>
      <c r="G21" s="130" t="s">
        <v>99</v>
      </c>
      <c r="H21" s="10">
        <v>15</v>
      </c>
    </row>
    <row r="22" spans="1:8" ht="18" customHeight="1" x14ac:dyDescent="0.2">
      <c r="A22" s="6">
        <v>17</v>
      </c>
      <c r="B22" s="126">
        <v>381</v>
      </c>
      <c r="C22" s="7" t="s">
        <v>49</v>
      </c>
      <c r="D22" s="7" t="s">
        <v>47</v>
      </c>
      <c r="E22" s="8" t="s">
        <v>40</v>
      </c>
      <c r="F22" s="9">
        <v>37257</v>
      </c>
      <c r="G22" s="130" t="s">
        <v>99</v>
      </c>
      <c r="H22" s="10">
        <v>16</v>
      </c>
    </row>
    <row r="23" spans="1:8" ht="18" customHeight="1" x14ac:dyDescent="0.2">
      <c r="A23" s="6">
        <v>18</v>
      </c>
      <c r="B23" s="126">
        <v>312</v>
      </c>
      <c r="C23" s="7" t="s">
        <v>70</v>
      </c>
      <c r="D23" s="7" t="s">
        <v>43</v>
      </c>
      <c r="E23" s="8" t="s">
        <v>40</v>
      </c>
      <c r="F23" s="9">
        <v>37379</v>
      </c>
      <c r="G23" s="130" t="s">
        <v>99</v>
      </c>
      <c r="H23" s="10">
        <v>17</v>
      </c>
    </row>
    <row r="24" spans="1:8" ht="18" customHeight="1" x14ac:dyDescent="0.2">
      <c r="A24" s="6">
        <v>19</v>
      </c>
      <c r="B24" s="126">
        <v>331</v>
      </c>
      <c r="C24" s="7" t="s">
        <v>78</v>
      </c>
      <c r="D24" s="7" t="s">
        <v>53</v>
      </c>
      <c r="E24" s="8" t="s">
        <v>40</v>
      </c>
      <c r="F24" s="9">
        <v>37257</v>
      </c>
      <c r="G24" s="130" t="s">
        <v>99</v>
      </c>
      <c r="H24" s="10">
        <v>18</v>
      </c>
    </row>
    <row r="25" spans="1:8" ht="18" customHeight="1" x14ac:dyDescent="0.2">
      <c r="A25" s="6">
        <v>20</v>
      </c>
      <c r="B25" s="126">
        <v>464</v>
      </c>
      <c r="C25" s="7" t="s">
        <v>84</v>
      </c>
      <c r="D25" s="7" t="s">
        <v>46</v>
      </c>
      <c r="E25" s="8" t="s">
        <v>40</v>
      </c>
      <c r="F25" s="9">
        <v>37284</v>
      </c>
      <c r="G25" s="130" t="s">
        <v>99</v>
      </c>
      <c r="H25" s="10">
        <v>19</v>
      </c>
    </row>
    <row r="26" spans="1:8" ht="18" customHeight="1" x14ac:dyDescent="0.2">
      <c r="A26" s="6">
        <v>21</v>
      </c>
      <c r="B26" s="126">
        <v>382</v>
      </c>
      <c r="C26" s="7" t="s">
        <v>50</v>
      </c>
      <c r="D26" s="7" t="s">
        <v>47</v>
      </c>
      <c r="E26" s="8" t="s">
        <v>40</v>
      </c>
      <c r="F26" s="9">
        <v>36892</v>
      </c>
      <c r="G26" s="130" t="s">
        <v>99</v>
      </c>
      <c r="H26" s="10">
        <v>20</v>
      </c>
    </row>
    <row r="27" spans="1:8" ht="18" customHeight="1" x14ac:dyDescent="0.2">
      <c r="A27" s="6">
        <v>22</v>
      </c>
      <c r="B27" s="126">
        <v>383</v>
      </c>
      <c r="C27" s="7" t="s">
        <v>51</v>
      </c>
      <c r="D27" s="7" t="s">
        <v>47</v>
      </c>
      <c r="E27" s="8" t="s">
        <v>40</v>
      </c>
      <c r="F27" s="9">
        <v>36892</v>
      </c>
      <c r="G27" s="130" t="s">
        <v>99</v>
      </c>
      <c r="H27" s="10">
        <v>21</v>
      </c>
    </row>
    <row r="28" spans="1:8" ht="18" customHeight="1" x14ac:dyDescent="0.2">
      <c r="A28" s="6">
        <v>23</v>
      </c>
      <c r="B28" s="126">
        <v>801</v>
      </c>
      <c r="C28" s="7" t="s">
        <v>60</v>
      </c>
      <c r="D28" s="7" t="s">
        <v>59</v>
      </c>
      <c r="E28" s="8" t="s">
        <v>40</v>
      </c>
      <c r="F28" s="9">
        <v>37348</v>
      </c>
      <c r="G28" s="130" t="s">
        <v>99</v>
      </c>
      <c r="H28" s="10">
        <v>22</v>
      </c>
    </row>
    <row r="29" spans="1:8" ht="18" customHeight="1" x14ac:dyDescent="0.2">
      <c r="A29" s="6">
        <v>24</v>
      </c>
      <c r="B29" s="126">
        <v>462</v>
      </c>
      <c r="C29" s="7" t="s">
        <v>82</v>
      </c>
      <c r="D29" s="7" t="s">
        <v>46</v>
      </c>
      <c r="E29" s="8" t="s">
        <v>40</v>
      </c>
      <c r="F29" s="9">
        <v>36996</v>
      </c>
      <c r="G29" s="130" t="s">
        <v>99</v>
      </c>
      <c r="H29" s="10">
        <v>23</v>
      </c>
    </row>
    <row r="30" spans="1:8" ht="18" customHeight="1" x14ac:dyDescent="0.2">
      <c r="A30" s="6">
        <v>25</v>
      </c>
      <c r="B30" s="126">
        <v>461</v>
      </c>
      <c r="C30" s="7" t="s">
        <v>81</v>
      </c>
      <c r="D30" s="7" t="s">
        <v>46</v>
      </c>
      <c r="E30" s="8" t="s">
        <v>40</v>
      </c>
      <c r="F30" s="9">
        <v>37599</v>
      </c>
      <c r="G30" s="130" t="s">
        <v>99</v>
      </c>
      <c r="H30" s="10">
        <v>24</v>
      </c>
    </row>
    <row r="31" spans="1:8" ht="18" customHeight="1" x14ac:dyDescent="0.2">
      <c r="A31" s="6">
        <v>26</v>
      </c>
      <c r="B31" s="126">
        <v>11</v>
      </c>
      <c r="C31" s="7" t="s">
        <v>56</v>
      </c>
      <c r="D31" s="7" t="s">
        <v>45</v>
      </c>
      <c r="E31" s="8" t="s">
        <v>40</v>
      </c>
      <c r="F31" s="9">
        <v>37599</v>
      </c>
      <c r="G31" s="130" t="s">
        <v>99</v>
      </c>
      <c r="H31" s="10">
        <v>25</v>
      </c>
    </row>
    <row r="32" spans="1:8" ht="18" customHeight="1" x14ac:dyDescent="0.2">
      <c r="A32" s="6">
        <v>27</v>
      </c>
      <c r="B32" s="126">
        <v>12</v>
      </c>
      <c r="C32" s="7" t="s">
        <v>57</v>
      </c>
      <c r="D32" s="7" t="s">
        <v>45</v>
      </c>
      <c r="E32" s="8" t="s">
        <v>40</v>
      </c>
      <c r="F32" s="9">
        <v>37433</v>
      </c>
      <c r="G32" s="130" t="s">
        <v>99</v>
      </c>
      <c r="H32" s="10">
        <v>26</v>
      </c>
    </row>
    <row r="33" spans="1:8" ht="18" customHeight="1" x14ac:dyDescent="0.2">
      <c r="A33" s="6">
        <v>28</v>
      </c>
      <c r="B33" s="126">
        <v>463</v>
      </c>
      <c r="C33" s="7" t="s">
        <v>83</v>
      </c>
      <c r="D33" s="7" t="s">
        <v>46</v>
      </c>
      <c r="E33" s="8" t="s">
        <v>40</v>
      </c>
      <c r="F33" s="9">
        <v>37549</v>
      </c>
      <c r="G33" s="130" t="s">
        <v>99</v>
      </c>
      <c r="H33" s="10">
        <v>27</v>
      </c>
    </row>
    <row r="34" spans="1:8" ht="18" customHeight="1" x14ac:dyDescent="0.2">
      <c r="A34" s="6">
        <v>29</v>
      </c>
      <c r="B34" s="126">
        <v>13</v>
      </c>
      <c r="C34" s="7" t="s">
        <v>58</v>
      </c>
      <c r="D34" s="7" t="s">
        <v>45</v>
      </c>
      <c r="E34" s="8" t="s">
        <v>40</v>
      </c>
      <c r="F34" s="9">
        <v>37337</v>
      </c>
      <c r="G34" s="130" t="s">
        <v>99</v>
      </c>
      <c r="H34" s="10">
        <v>28</v>
      </c>
    </row>
    <row r="35" spans="1:8" ht="18" customHeight="1" x14ac:dyDescent="0.2">
      <c r="A35" s="6">
        <v>30</v>
      </c>
      <c r="B35" s="126">
        <v>803</v>
      </c>
      <c r="C35" s="7" t="s">
        <v>62</v>
      </c>
      <c r="D35" s="7" t="s">
        <v>59</v>
      </c>
      <c r="E35" s="8" t="s">
        <v>40</v>
      </c>
      <c r="F35" s="9">
        <v>36965</v>
      </c>
      <c r="G35" s="130" t="s">
        <v>90</v>
      </c>
      <c r="H35" s="10" t="s">
        <v>101</v>
      </c>
    </row>
    <row r="36" spans="1:8" ht="18" customHeight="1" x14ac:dyDescent="0.2">
      <c r="A36" s="6">
        <v>31</v>
      </c>
      <c r="B36" s="126">
        <v>802</v>
      </c>
      <c r="C36" s="7" t="s">
        <v>61</v>
      </c>
      <c r="D36" s="7" t="s">
        <v>59</v>
      </c>
      <c r="E36" s="8" t="s">
        <v>40</v>
      </c>
      <c r="F36" s="9">
        <v>37534</v>
      </c>
      <c r="G36" s="130" t="s">
        <v>90</v>
      </c>
      <c r="H36" s="10" t="s">
        <v>101</v>
      </c>
    </row>
    <row r="37" spans="1:8" ht="18" customHeight="1" x14ac:dyDescent="0.2">
      <c r="A37" s="6">
        <v>32</v>
      </c>
      <c r="B37" s="126">
        <v>804</v>
      </c>
      <c r="C37" s="7" t="s">
        <v>63</v>
      </c>
      <c r="D37" s="7" t="s">
        <v>59</v>
      </c>
      <c r="E37" s="8" t="s">
        <v>40</v>
      </c>
      <c r="F37" s="9">
        <v>37618</v>
      </c>
      <c r="G37" s="130" t="s">
        <v>90</v>
      </c>
      <c r="H37" s="10" t="s">
        <v>101</v>
      </c>
    </row>
    <row r="38" spans="1:8" ht="18" customHeight="1" x14ac:dyDescent="0.2">
      <c r="A38" s="6">
        <v>33</v>
      </c>
      <c r="B38" s="126">
        <v>330</v>
      </c>
      <c r="C38" s="7" t="s">
        <v>77</v>
      </c>
      <c r="D38" s="7" t="s">
        <v>53</v>
      </c>
      <c r="E38" s="8" t="s">
        <v>40</v>
      </c>
      <c r="F38" s="9">
        <v>37257</v>
      </c>
      <c r="G38" s="130" t="s">
        <v>90</v>
      </c>
      <c r="H38" s="10" t="s">
        <v>101</v>
      </c>
    </row>
    <row r="39" spans="1:8" ht="18" customHeight="1" x14ac:dyDescent="0.2">
      <c r="A39" s="6" t="s">
        <v>103</v>
      </c>
      <c r="B39" s="126"/>
      <c r="C39" s="7" t="s">
        <v>103</v>
      </c>
      <c r="D39" s="7" t="s">
        <v>103</v>
      </c>
      <c r="E39" s="8" t="s">
        <v>103</v>
      </c>
      <c r="F39" s="9" t="s">
        <v>103</v>
      </c>
      <c r="G39" s="130"/>
      <c r="H39" s="10" t="s">
        <v>103</v>
      </c>
    </row>
    <row r="40" spans="1:8" ht="18" customHeight="1" x14ac:dyDescent="0.2">
      <c r="A40" s="6" t="s">
        <v>103</v>
      </c>
      <c r="B40" s="126"/>
      <c r="C40" s="7" t="s">
        <v>103</v>
      </c>
      <c r="D40" s="7" t="s">
        <v>103</v>
      </c>
      <c r="E40" s="8" t="s">
        <v>103</v>
      </c>
      <c r="F40" s="9" t="s">
        <v>103</v>
      </c>
      <c r="G40" s="130"/>
      <c r="H40" s="10" t="s">
        <v>103</v>
      </c>
    </row>
    <row r="41" spans="1:8" ht="18" customHeight="1" x14ac:dyDescent="0.2">
      <c r="A41" s="6" t="s">
        <v>103</v>
      </c>
      <c r="B41" s="126"/>
      <c r="C41" s="7" t="s">
        <v>103</v>
      </c>
      <c r="D41" s="7" t="s">
        <v>103</v>
      </c>
      <c r="E41" s="8" t="s">
        <v>103</v>
      </c>
      <c r="F41" s="9" t="s">
        <v>103</v>
      </c>
      <c r="G41" s="130"/>
      <c r="H41" s="10" t="s">
        <v>103</v>
      </c>
    </row>
    <row r="42" spans="1:8" ht="18" customHeight="1" x14ac:dyDescent="0.2">
      <c r="A42" s="6" t="s">
        <v>103</v>
      </c>
      <c r="B42" s="126"/>
      <c r="C42" s="7" t="s">
        <v>103</v>
      </c>
      <c r="D42" s="7" t="s">
        <v>103</v>
      </c>
      <c r="E42" s="8" t="s">
        <v>103</v>
      </c>
      <c r="F42" s="9" t="s">
        <v>103</v>
      </c>
      <c r="G42" s="130"/>
      <c r="H42" s="10" t="s">
        <v>103</v>
      </c>
    </row>
    <row r="43" spans="1:8" ht="18" customHeight="1" x14ac:dyDescent="0.2">
      <c r="A43" s="6" t="s">
        <v>103</v>
      </c>
      <c r="B43" s="126"/>
      <c r="C43" s="7" t="s">
        <v>103</v>
      </c>
      <c r="D43" s="7" t="s">
        <v>103</v>
      </c>
      <c r="E43" s="8" t="s">
        <v>103</v>
      </c>
      <c r="F43" s="9" t="s">
        <v>103</v>
      </c>
      <c r="G43" s="130"/>
      <c r="H43" s="10" t="s">
        <v>103</v>
      </c>
    </row>
    <row r="44" spans="1:8" ht="18" customHeight="1" x14ac:dyDescent="0.2">
      <c r="A44" s="6" t="s">
        <v>103</v>
      </c>
      <c r="B44" s="126"/>
      <c r="C44" s="7" t="s">
        <v>103</v>
      </c>
      <c r="D44" s="7" t="s">
        <v>103</v>
      </c>
      <c r="E44" s="8" t="s">
        <v>103</v>
      </c>
      <c r="F44" s="9" t="s">
        <v>103</v>
      </c>
      <c r="G44" s="130"/>
      <c r="H44" s="10" t="s">
        <v>103</v>
      </c>
    </row>
    <row r="45" spans="1:8" ht="18" customHeight="1" x14ac:dyDescent="0.2">
      <c r="A45" s="6" t="s">
        <v>103</v>
      </c>
      <c r="B45" s="126"/>
      <c r="C45" s="7" t="s">
        <v>103</v>
      </c>
      <c r="D45" s="7" t="s">
        <v>103</v>
      </c>
      <c r="E45" s="8" t="s">
        <v>103</v>
      </c>
      <c r="F45" s="9" t="s">
        <v>103</v>
      </c>
      <c r="G45" s="130"/>
      <c r="H45" s="10" t="s">
        <v>103</v>
      </c>
    </row>
    <row r="46" spans="1:8" ht="18" customHeight="1" x14ac:dyDescent="0.2">
      <c r="A46" s="6" t="s">
        <v>103</v>
      </c>
      <c r="B46" s="126"/>
      <c r="C46" s="7" t="s">
        <v>103</v>
      </c>
      <c r="D46" s="7" t="s">
        <v>103</v>
      </c>
      <c r="E46" s="8" t="s">
        <v>103</v>
      </c>
      <c r="F46" s="9" t="s">
        <v>103</v>
      </c>
      <c r="G46" s="130"/>
      <c r="H46" s="10" t="s">
        <v>103</v>
      </c>
    </row>
    <row r="47" spans="1:8" ht="18" customHeight="1" x14ac:dyDescent="0.2">
      <c r="A47" s="6" t="s">
        <v>103</v>
      </c>
      <c r="B47" s="126"/>
      <c r="C47" s="7" t="s">
        <v>103</v>
      </c>
      <c r="D47" s="7" t="s">
        <v>103</v>
      </c>
      <c r="E47" s="8" t="s">
        <v>103</v>
      </c>
      <c r="F47" s="9" t="s">
        <v>103</v>
      </c>
      <c r="G47" s="130"/>
      <c r="H47" s="10" t="s">
        <v>103</v>
      </c>
    </row>
    <row r="48" spans="1:8" ht="18" customHeight="1" x14ac:dyDescent="0.2">
      <c r="A48" s="6" t="s">
        <v>103</v>
      </c>
      <c r="B48" s="126"/>
      <c r="C48" s="7" t="s">
        <v>103</v>
      </c>
      <c r="D48" s="7" t="s">
        <v>103</v>
      </c>
      <c r="E48" s="8" t="s">
        <v>103</v>
      </c>
      <c r="F48" s="9" t="s">
        <v>103</v>
      </c>
      <c r="G48" s="130"/>
      <c r="H48" s="10" t="s">
        <v>103</v>
      </c>
    </row>
    <row r="49" spans="1:8" ht="18" customHeight="1" x14ac:dyDescent="0.2">
      <c r="A49" s="6" t="s">
        <v>103</v>
      </c>
      <c r="B49" s="126"/>
      <c r="C49" s="7" t="s">
        <v>103</v>
      </c>
      <c r="D49" s="7" t="s">
        <v>103</v>
      </c>
      <c r="E49" s="8" t="s">
        <v>103</v>
      </c>
      <c r="F49" s="9" t="s">
        <v>103</v>
      </c>
      <c r="G49" s="130"/>
      <c r="H49" s="10" t="s">
        <v>103</v>
      </c>
    </row>
    <row r="50" spans="1:8" ht="18" customHeight="1" x14ac:dyDescent="0.2">
      <c r="A50" s="6" t="s">
        <v>103</v>
      </c>
      <c r="B50" s="126"/>
      <c r="C50" s="7" t="s">
        <v>103</v>
      </c>
      <c r="D50" s="7" t="s">
        <v>103</v>
      </c>
      <c r="E50" s="8" t="s">
        <v>103</v>
      </c>
      <c r="F50" s="9" t="s">
        <v>103</v>
      </c>
      <c r="G50" s="130"/>
      <c r="H50" s="10" t="s">
        <v>103</v>
      </c>
    </row>
    <row r="51" spans="1:8" ht="18" customHeight="1" x14ac:dyDescent="0.2">
      <c r="A51" s="6" t="s">
        <v>103</v>
      </c>
      <c r="B51" s="126"/>
      <c r="C51" s="7" t="s">
        <v>103</v>
      </c>
      <c r="D51" s="7" t="s">
        <v>103</v>
      </c>
      <c r="E51" s="8" t="s">
        <v>103</v>
      </c>
      <c r="F51" s="9" t="s">
        <v>103</v>
      </c>
      <c r="G51" s="130"/>
      <c r="H51" s="10" t="s">
        <v>103</v>
      </c>
    </row>
    <row r="52" spans="1:8" ht="18" customHeight="1" x14ac:dyDescent="0.2">
      <c r="A52" s="6" t="s">
        <v>103</v>
      </c>
      <c r="B52" s="126"/>
      <c r="C52" s="7" t="s">
        <v>103</v>
      </c>
      <c r="D52" s="7" t="s">
        <v>103</v>
      </c>
      <c r="E52" s="8" t="s">
        <v>103</v>
      </c>
      <c r="F52" s="9" t="s">
        <v>103</v>
      </c>
      <c r="G52" s="130"/>
      <c r="H52" s="10" t="s">
        <v>103</v>
      </c>
    </row>
    <row r="53" spans="1:8" ht="18" customHeight="1" x14ac:dyDescent="0.2">
      <c r="A53" s="6" t="s">
        <v>103</v>
      </c>
      <c r="B53" s="126"/>
      <c r="C53" s="7" t="s">
        <v>103</v>
      </c>
      <c r="D53" s="7" t="s">
        <v>103</v>
      </c>
      <c r="E53" s="8" t="s">
        <v>103</v>
      </c>
      <c r="F53" s="9" t="s">
        <v>103</v>
      </c>
      <c r="G53" s="130"/>
      <c r="H53" s="10" t="s">
        <v>103</v>
      </c>
    </row>
    <row r="54" spans="1:8" ht="18" customHeight="1" x14ac:dyDescent="0.2">
      <c r="A54" s="6" t="s">
        <v>103</v>
      </c>
      <c r="B54" s="126"/>
      <c r="C54" s="7" t="s">
        <v>103</v>
      </c>
      <c r="D54" s="7" t="s">
        <v>103</v>
      </c>
      <c r="E54" s="8" t="s">
        <v>103</v>
      </c>
      <c r="F54" s="9" t="s">
        <v>103</v>
      </c>
      <c r="G54" s="130"/>
      <c r="H54" s="10" t="s">
        <v>103</v>
      </c>
    </row>
    <row r="55" spans="1:8" ht="18" customHeight="1" x14ac:dyDescent="0.2">
      <c r="A55" s="6" t="s">
        <v>103</v>
      </c>
      <c r="B55" s="126"/>
      <c r="C55" s="7" t="s">
        <v>103</v>
      </c>
      <c r="D55" s="7" t="s">
        <v>103</v>
      </c>
      <c r="E55" s="8" t="s">
        <v>103</v>
      </c>
      <c r="F55" s="9" t="s">
        <v>103</v>
      </c>
      <c r="G55" s="130"/>
      <c r="H55" s="10" t="s">
        <v>103</v>
      </c>
    </row>
    <row r="56" spans="1:8" ht="18" customHeight="1" x14ac:dyDescent="0.2">
      <c r="A56" s="6" t="s">
        <v>103</v>
      </c>
      <c r="B56" s="126"/>
      <c r="C56" s="7" t="s">
        <v>103</v>
      </c>
      <c r="D56" s="7" t="s">
        <v>103</v>
      </c>
      <c r="E56" s="8" t="s">
        <v>103</v>
      </c>
      <c r="F56" s="9" t="s">
        <v>103</v>
      </c>
      <c r="G56" s="130"/>
      <c r="H56" s="10" t="s">
        <v>103</v>
      </c>
    </row>
    <row r="57" spans="1:8" ht="18" customHeight="1" x14ac:dyDescent="0.2">
      <c r="A57" s="6" t="s">
        <v>103</v>
      </c>
      <c r="B57" s="126"/>
      <c r="C57" s="7" t="s">
        <v>103</v>
      </c>
      <c r="D57" s="7" t="s">
        <v>103</v>
      </c>
      <c r="E57" s="8" t="s">
        <v>103</v>
      </c>
      <c r="F57" s="9" t="s">
        <v>103</v>
      </c>
      <c r="G57" s="130"/>
      <c r="H57" s="10" t="s">
        <v>103</v>
      </c>
    </row>
    <row r="58" spans="1:8" ht="18" customHeight="1" x14ac:dyDescent="0.2">
      <c r="A58" s="6" t="s">
        <v>103</v>
      </c>
      <c r="B58" s="126"/>
      <c r="C58" s="7" t="s">
        <v>103</v>
      </c>
      <c r="D58" s="7" t="s">
        <v>103</v>
      </c>
      <c r="E58" s="8" t="s">
        <v>103</v>
      </c>
      <c r="F58" s="9" t="s">
        <v>103</v>
      </c>
      <c r="G58" s="130"/>
      <c r="H58" s="10" t="s">
        <v>103</v>
      </c>
    </row>
    <row r="59" spans="1:8" ht="18" customHeight="1" x14ac:dyDescent="0.2">
      <c r="A59" s="6" t="s">
        <v>103</v>
      </c>
      <c r="B59" s="126"/>
      <c r="C59" s="7" t="s">
        <v>103</v>
      </c>
      <c r="D59" s="7" t="s">
        <v>103</v>
      </c>
      <c r="E59" s="8" t="s">
        <v>103</v>
      </c>
      <c r="F59" s="9" t="s">
        <v>103</v>
      </c>
      <c r="G59" s="130"/>
      <c r="H59" s="10" t="s">
        <v>103</v>
      </c>
    </row>
    <row r="60" spans="1:8" ht="18" customHeight="1" x14ac:dyDescent="0.2">
      <c r="A60" s="6" t="s">
        <v>103</v>
      </c>
      <c r="B60" s="126"/>
      <c r="C60" s="7" t="s">
        <v>103</v>
      </c>
      <c r="D60" s="7" t="s">
        <v>103</v>
      </c>
      <c r="E60" s="8" t="s">
        <v>103</v>
      </c>
      <c r="F60" s="9" t="s">
        <v>103</v>
      </c>
      <c r="G60" s="130"/>
      <c r="H60" s="10" t="s">
        <v>103</v>
      </c>
    </row>
    <row r="61" spans="1:8" ht="18" customHeight="1" x14ac:dyDescent="0.2">
      <c r="A61" s="6" t="s">
        <v>103</v>
      </c>
      <c r="B61" s="126"/>
      <c r="C61" s="7" t="s">
        <v>103</v>
      </c>
      <c r="D61" s="7" t="s">
        <v>103</v>
      </c>
      <c r="E61" s="8" t="s">
        <v>103</v>
      </c>
      <c r="F61" s="9" t="s">
        <v>103</v>
      </c>
      <c r="G61" s="130"/>
      <c r="H61" s="10" t="s">
        <v>103</v>
      </c>
    </row>
    <row r="62" spans="1:8" ht="18" customHeight="1" x14ac:dyDescent="0.2">
      <c r="A62" s="6" t="s">
        <v>103</v>
      </c>
      <c r="B62" s="126"/>
      <c r="C62" s="7" t="s">
        <v>103</v>
      </c>
      <c r="D62" s="7" t="s">
        <v>103</v>
      </c>
      <c r="E62" s="8" t="s">
        <v>103</v>
      </c>
      <c r="F62" s="9" t="s">
        <v>103</v>
      </c>
      <c r="G62" s="130"/>
      <c r="H62" s="10" t="s">
        <v>103</v>
      </c>
    </row>
    <row r="63" spans="1:8" ht="18" customHeight="1" x14ac:dyDescent="0.2">
      <c r="A63" s="6" t="s">
        <v>103</v>
      </c>
      <c r="B63" s="126"/>
      <c r="C63" s="7" t="s">
        <v>103</v>
      </c>
      <c r="D63" s="7" t="s">
        <v>103</v>
      </c>
      <c r="E63" s="8" t="s">
        <v>103</v>
      </c>
      <c r="F63" s="9" t="s">
        <v>103</v>
      </c>
      <c r="G63" s="130"/>
      <c r="H63" s="10" t="s">
        <v>103</v>
      </c>
    </row>
    <row r="64" spans="1:8" ht="18" customHeight="1" x14ac:dyDescent="0.2">
      <c r="A64" s="6" t="s">
        <v>103</v>
      </c>
      <c r="B64" s="126"/>
      <c r="C64" s="7" t="s">
        <v>103</v>
      </c>
      <c r="D64" s="7" t="s">
        <v>103</v>
      </c>
      <c r="E64" s="8" t="s">
        <v>103</v>
      </c>
      <c r="F64" s="9" t="s">
        <v>103</v>
      </c>
      <c r="G64" s="130"/>
      <c r="H64" s="10" t="s">
        <v>103</v>
      </c>
    </row>
    <row r="65" spans="1:8" ht="18" customHeight="1" x14ac:dyDescent="0.2">
      <c r="A65" s="6" t="s">
        <v>103</v>
      </c>
      <c r="B65" s="126"/>
      <c r="C65" s="7" t="s">
        <v>103</v>
      </c>
      <c r="D65" s="7" t="s">
        <v>103</v>
      </c>
      <c r="E65" s="8" t="s">
        <v>103</v>
      </c>
      <c r="F65" s="9" t="s">
        <v>103</v>
      </c>
      <c r="G65" s="130"/>
      <c r="H65" s="10" t="s">
        <v>103</v>
      </c>
    </row>
    <row r="66" spans="1:8" ht="18" customHeight="1" x14ac:dyDescent="0.2">
      <c r="A66" s="6" t="s">
        <v>103</v>
      </c>
      <c r="B66" s="126"/>
      <c r="C66" s="7" t="s">
        <v>103</v>
      </c>
      <c r="D66" s="7" t="s">
        <v>103</v>
      </c>
      <c r="E66" s="8" t="s">
        <v>103</v>
      </c>
      <c r="F66" s="9" t="s">
        <v>103</v>
      </c>
      <c r="G66" s="130"/>
      <c r="H66" s="10" t="s">
        <v>103</v>
      </c>
    </row>
    <row r="67" spans="1:8" ht="18" customHeight="1" x14ac:dyDescent="0.2">
      <c r="A67" s="6" t="s">
        <v>103</v>
      </c>
      <c r="B67" s="126"/>
      <c r="C67" s="7" t="s">
        <v>103</v>
      </c>
      <c r="D67" s="7" t="s">
        <v>103</v>
      </c>
      <c r="E67" s="8" t="s">
        <v>103</v>
      </c>
      <c r="F67" s="9" t="s">
        <v>103</v>
      </c>
      <c r="G67" s="130"/>
      <c r="H67" s="10" t="s">
        <v>103</v>
      </c>
    </row>
    <row r="68" spans="1:8" ht="18" customHeight="1" x14ac:dyDescent="0.2">
      <c r="A68" s="6" t="s">
        <v>103</v>
      </c>
      <c r="B68" s="126"/>
      <c r="C68" s="7" t="s">
        <v>103</v>
      </c>
      <c r="D68" s="7" t="s">
        <v>103</v>
      </c>
      <c r="E68" s="8" t="s">
        <v>103</v>
      </c>
      <c r="F68" s="9" t="s">
        <v>103</v>
      </c>
      <c r="G68" s="130"/>
      <c r="H68" s="10" t="s">
        <v>103</v>
      </c>
    </row>
    <row r="69" spans="1:8" ht="18" customHeight="1" x14ac:dyDescent="0.2">
      <c r="A69" s="6" t="s">
        <v>103</v>
      </c>
      <c r="B69" s="126"/>
      <c r="C69" s="7" t="s">
        <v>103</v>
      </c>
      <c r="D69" s="7" t="s">
        <v>103</v>
      </c>
      <c r="E69" s="8" t="s">
        <v>103</v>
      </c>
      <c r="F69" s="9" t="s">
        <v>103</v>
      </c>
      <c r="G69" s="130"/>
      <c r="H69" s="10" t="s">
        <v>103</v>
      </c>
    </row>
    <row r="70" spans="1:8" ht="18" customHeight="1" x14ac:dyDescent="0.2">
      <c r="A70" s="6" t="s">
        <v>103</v>
      </c>
      <c r="B70" s="126"/>
      <c r="C70" s="7" t="s">
        <v>103</v>
      </c>
      <c r="D70" s="7" t="s">
        <v>103</v>
      </c>
      <c r="E70" s="8" t="s">
        <v>103</v>
      </c>
      <c r="F70" s="9" t="s">
        <v>103</v>
      </c>
      <c r="G70" s="130"/>
      <c r="H70" s="10" t="s">
        <v>103</v>
      </c>
    </row>
    <row r="71" spans="1:8" ht="18" customHeight="1" x14ac:dyDescent="0.2">
      <c r="A71" s="6" t="s">
        <v>103</v>
      </c>
      <c r="B71" s="126"/>
      <c r="C71" s="7" t="s">
        <v>103</v>
      </c>
      <c r="D71" s="7" t="s">
        <v>103</v>
      </c>
      <c r="E71" s="8" t="s">
        <v>103</v>
      </c>
      <c r="F71" s="9" t="s">
        <v>103</v>
      </c>
      <c r="G71" s="130"/>
      <c r="H71" s="10" t="s">
        <v>103</v>
      </c>
    </row>
    <row r="72" spans="1:8" ht="18" customHeight="1" x14ac:dyDescent="0.2">
      <c r="A72" s="6" t="s">
        <v>103</v>
      </c>
      <c r="B72" s="126"/>
      <c r="C72" s="7" t="s">
        <v>103</v>
      </c>
      <c r="D72" s="7" t="s">
        <v>103</v>
      </c>
      <c r="E72" s="8" t="s">
        <v>103</v>
      </c>
      <c r="F72" s="9" t="s">
        <v>103</v>
      </c>
      <c r="G72" s="130"/>
      <c r="H72" s="10" t="s">
        <v>103</v>
      </c>
    </row>
    <row r="73" spans="1:8" ht="18" customHeight="1" x14ac:dyDescent="0.2">
      <c r="A73" s="6" t="s">
        <v>103</v>
      </c>
      <c r="B73" s="126"/>
      <c r="C73" s="7" t="s">
        <v>103</v>
      </c>
      <c r="D73" s="7" t="s">
        <v>103</v>
      </c>
      <c r="E73" s="8" t="s">
        <v>103</v>
      </c>
      <c r="F73" s="9" t="s">
        <v>103</v>
      </c>
      <c r="G73" s="130"/>
      <c r="H73" s="10" t="s">
        <v>103</v>
      </c>
    </row>
    <row r="74" spans="1:8" ht="18" customHeight="1" x14ac:dyDescent="0.2">
      <c r="A74" s="6" t="s">
        <v>103</v>
      </c>
      <c r="B74" s="126"/>
      <c r="C74" s="7" t="s">
        <v>103</v>
      </c>
      <c r="D74" s="7" t="s">
        <v>103</v>
      </c>
      <c r="E74" s="8" t="s">
        <v>103</v>
      </c>
      <c r="F74" s="9" t="s">
        <v>103</v>
      </c>
      <c r="G74" s="130"/>
      <c r="H74" s="10" t="s">
        <v>103</v>
      </c>
    </row>
    <row r="75" spans="1:8" ht="18" customHeight="1" x14ac:dyDescent="0.2">
      <c r="A75" s="6" t="s">
        <v>103</v>
      </c>
      <c r="B75" s="126"/>
      <c r="C75" s="7" t="s">
        <v>103</v>
      </c>
      <c r="D75" s="7" t="s">
        <v>103</v>
      </c>
      <c r="E75" s="8" t="s">
        <v>103</v>
      </c>
      <c r="F75" s="9" t="s">
        <v>103</v>
      </c>
      <c r="G75" s="130"/>
      <c r="H75" s="10" t="s">
        <v>103</v>
      </c>
    </row>
    <row r="76" spans="1:8" ht="18" customHeight="1" x14ac:dyDescent="0.2">
      <c r="A76" s="6" t="s">
        <v>103</v>
      </c>
      <c r="B76" s="126"/>
      <c r="C76" s="7" t="s">
        <v>103</v>
      </c>
      <c r="D76" s="7" t="s">
        <v>103</v>
      </c>
      <c r="E76" s="8" t="s">
        <v>103</v>
      </c>
      <c r="F76" s="9" t="s">
        <v>103</v>
      </c>
      <c r="G76" s="130"/>
      <c r="H76" s="10" t="s">
        <v>103</v>
      </c>
    </row>
    <row r="77" spans="1:8" ht="18" customHeight="1" x14ac:dyDescent="0.2">
      <c r="A77" s="6" t="s">
        <v>103</v>
      </c>
      <c r="B77" s="126"/>
      <c r="C77" s="7" t="s">
        <v>103</v>
      </c>
      <c r="D77" s="7" t="s">
        <v>103</v>
      </c>
      <c r="E77" s="8" t="s">
        <v>103</v>
      </c>
      <c r="F77" s="9" t="s">
        <v>103</v>
      </c>
      <c r="G77" s="130"/>
      <c r="H77" s="10" t="s">
        <v>103</v>
      </c>
    </row>
    <row r="78" spans="1:8" ht="18" customHeight="1" x14ac:dyDescent="0.2">
      <c r="A78" s="6" t="s">
        <v>103</v>
      </c>
      <c r="B78" s="126"/>
      <c r="C78" s="7" t="s">
        <v>103</v>
      </c>
      <c r="D78" s="7" t="s">
        <v>103</v>
      </c>
      <c r="E78" s="8" t="s">
        <v>103</v>
      </c>
      <c r="F78" s="9" t="s">
        <v>103</v>
      </c>
      <c r="G78" s="130"/>
      <c r="H78" s="10" t="s">
        <v>103</v>
      </c>
    </row>
    <row r="79" spans="1:8" ht="18" customHeight="1" x14ac:dyDescent="0.2">
      <c r="A79" s="6" t="s">
        <v>103</v>
      </c>
      <c r="B79" s="126"/>
      <c r="C79" s="7" t="s">
        <v>103</v>
      </c>
      <c r="D79" s="7" t="s">
        <v>103</v>
      </c>
      <c r="E79" s="8" t="s">
        <v>103</v>
      </c>
      <c r="F79" s="9" t="s">
        <v>103</v>
      </c>
      <c r="G79" s="130"/>
      <c r="H79" s="10" t="s">
        <v>103</v>
      </c>
    </row>
    <row r="80" spans="1:8" ht="18" customHeight="1" x14ac:dyDescent="0.2">
      <c r="A80" s="6" t="s">
        <v>103</v>
      </c>
      <c r="B80" s="126"/>
      <c r="C80" s="7" t="s">
        <v>103</v>
      </c>
      <c r="D80" s="7" t="s">
        <v>103</v>
      </c>
      <c r="E80" s="8" t="s">
        <v>103</v>
      </c>
      <c r="F80" s="9" t="s">
        <v>103</v>
      </c>
      <c r="G80" s="130"/>
      <c r="H80" s="10" t="s">
        <v>103</v>
      </c>
    </row>
    <row r="81" spans="1:8" ht="18" customHeight="1" x14ac:dyDescent="0.2">
      <c r="A81" s="6" t="s">
        <v>103</v>
      </c>
      <c r="B81" s="126"/>
      <c r="C81" s="7" t="s">
        <v>103</v>
      </c>
      <c r="D81" s="7" t="s">
        <v>103</v>
      </c>
      <c r="E81" s="8" t="s">
        <v>103</v>
      </c>
      <c r="F81" s="9" t="s">
        <v>103</v>
      </c>
      <c r="G81" s="130"/>
      <c r="H81" s="10" t="s">
        <v>103</v>
      </c>
    </row>
    <row r="82" spans="1:8" ht="18" customHeight="1" x14ac:dyDescent="0.2">
      <c r="A82" s="6" t="s">
        <v>103</v>
      </c>
      <c r="B82" s="126"/>
      <c r="C82" s="7" t="s">
        <v>103</v>
      </c>
      <c r="D82" s="7" t="s">
        <v>103</v>
      </c>
      <c r="E82" s="8" t="s">
        <v>103</v>
      </c>
      <c r="F82" s="9" t="s">
        <v>103</v>
      </c>
      <c r="G82" s="130"/>
      <c r="H82" s="10" t="s">
        <v>103</v>
      </c>
    </row>
    <row r="83" spans="1:8" ht="18" customHeight="1" x14ac:dyDescent="0.2">
      <c r="A83" s="6" t="s">
        <v>103</v>
      </c>
      <c r="B83" s="126"/>
      <c r="C83" s="7" t="s">
        <v>103</v>
      </c>
      <c r="D83" s="7" t="s">
        <v>103</v>
      </c>
      <c r="E83" s="8" t="s">
        <v>103</v>
      </c>
      <c r="F83" s="9" t="s">
        <v>103</v>
      </c>
      <c r="G83" s="130"/>
      <c r="H83" s="10" t="s">
        <v>103</v>
      </c>
    </row>
    <row r="84" spans="1:8" ht="18" customHeight="1" x14ac:dyDescent="0.2">
      <c r="A84" s="6" t="s">
        <v>103</v>
      </c>
      <c r="B84" s="126"/>
      <c r="C84" s="7" t="s">
        <v>103</v>
      </c>
      <c r="D84" s="7" t="s">
        <v>103</v>
      </c>
      <c r="E84" s="8" t="s">
        <v>103</v>
      </c>
      <c r="F84" s="9" t="s">
        <v>103</v>
      </c>
      <c r="G84" s="130"/>
      <c r="H84" s="10" t="s">
        <v>103</v>
      </c>
    </row>
    <row r="85" spans="1:8" ht="18" customHeight="1" x14ac:dyDescent="0.2">
      <c r="A85" s="6" t="s">
        <v>103</v>
      </c>
      <c r="B85" s="126"/>
      <c r="C85" s="7" t="s">
        <v>103</v>
      </c>
      <c r="D85" s="7" t="s">
        <v>103</v>
      </c>
      <c r="E85" s="8" t="s">
        <v>103</v>
      </c>
      <c r="F85" s="9" t="s">
        <v>103</v>
      </c>
      <c r="G85" s="130"/>
      <c r="H85" s="10" t="s">
        <v>103</v>
      </c>
    </row>
    <row r="86" spans="1:8" ht="18" customHeight="1" x14ac:dyDescent="0.2">
      <c r="A86" s="6" t="s">
        <v>103</v>
      </c>
      <c r="B86" s="126"/>
      <c r="C86" s="7" t="s">
        <v>103</v>
      </c>
      <c r="D86" s="7" t="s">
        <v>103</v>
      </c>
      <c r="E86" s="8" t="s">
        <v>103</v>
      </c>
      <c r="F86" s="9" t="s">
        <v>103</v>
      </c>
      <c r="G86" s="130"/>
      <c r="H86" s="10" t="s">
        <v>103</v>
      </c>
    </row>
    <row r="87" spans="1:8" ht="18" customHeight="1" x14ac:dyDescent="0.2">
      <c r="A87" s="6" t="s">
        <v>103</v>
      </c>
      <c r="B87" s="126"/>
      <c r="C87" s="7" t="s">
        <v>103</v>
      </c>
      <c r="D87" s="7" t="s">
        <v>103</v>
      </c>
      <c r="E87" s="8" t="s">
        <v>103</v>
      </c>
      <c r="F87" s="9" t="s">
        <v>103</v>
      </c>
      <c r="G87" s="130"/>
      <c r="H87" s="10" t="s">
        <v>103</v>
      </c>
    </row>
    <row r="88" spans="1:8" ht="18" customHeight="1" x14ac:dyDescent="0.2">
      <c r="A88" s="6" t="s">
        <v>103</v>
      </c>
      <c r="B88" s="126"/>
      <c r="C88" s="7" t="s">
        <v>103</v>
      </c>
      <c r="D88" s="7" t="s">
        <v>103</v>
      </c>
      <c r="E88" s="8" t="s">
        <v>103</v>
      </c>
      <c r="F88" s="9" t="s">
        <v>103</v>
      </c>
      <c r="G88" s="130"/>
      <c r="H88" s="10" t="s">
        <v>103</v>
      </c>
    </row>
    <row r="89" spans="1:8" ht="18" customHeight="1" x14ac:dyDescent="0.2">
      <c r="A89" s="6" t="s">
        <v>103</v>
      </c>
      <c r="B89" s="126"/>
      <c r="C89" s="7" t="s">
        <v>103</v>
      </c>
      <c r="D89" s="7" t="s">
        <v>103</v>
      </c>
      <c r="E89" s="8" t="s">
        <v>103</v>
      </c>
      <c r="F89" s="9" t="s">
        <v>103</v>
      </c>
      <c r="G89" s="130"/>
      <c r="H89" s="10" t="s">
        <v>103</v>
      </c>
    </row>
    <row r="90" spans="1:8" ht="18" customHeight="1" x14ac:dyDescent="0.2">
      <c r="A90" s="6" t="s">
        <v>103</v>
      </c>
      <c r="B90" s="126"/>
      <c r="C90" s="7" t="s">
        <v>103</v>
      </c>
      <c r="D90" s="7" t="s">
        <v>103</v>
      </c>
      <c r="E90" s="8" t="s">
        <v>103</v>
      </c>
      <c r="F90" s="9" t="s">
        <v>103</v>
      </c>
      <c r="G90" s="130"/>
      <c r="H90" s="10" t="s">
        <v>103</v>
      </c>
    </row>
    <row r="91" spans="1:8" ht="18" customHeight="1" x14ac:dyDescent="0.2">
      <c r="A91" s="6" t="s">
        <v>103</v>
      </c>
      <c r="B91" s="126"/>
      <c r="C91" s="7" t="s">
        <v>103</v>
      </c>
      <c r="D91" s="7" t="s">
        <v>103</v>
      </c>
      <c r="E91" s="8" t="s">
        <v>103</v>
      </c>
      <c r="F91" s="9" t="s">
        <v>103</v>
      </c>
      <c r="G91" s="130"/>
      <c r="H91" s="10" t="s">
        <v>103</v>
      </c>
    </row>
    <row r="92" spans="1:8" ht="18" customHeight="1" x14ac:dyDescent="0.2">
      <c r="A92" s="6" t="s">
        <v>103</v>
      </c>
      <c r="B92" s="126"/>
      <c r="C92" s="7" t="s">
        <v>103</v>
      </c>
      <c r="D92" s="7" t="s">
        <v>103</v>
      </c>
      <c r="E92" s="8" t="s">
        <v>103</v>
      </c>
      <c r="F92" s="9" t="s">
        <v>103</v>
      </c>
      <c r="G92" s="130"/>
      <c r="H92" s="10" t="s">
        <v>103</v>
      </c>
    </row>
    <row r="93" spans="1:8" ht="18" customHeight="1" x14ac:dyDescent="0.2">
      <c r="A93" s="6" t="s">
        <v>103</v>
      </c>
      <c r="B93" s="126"/>
      <c r="C93" s="7" t="s">
        <v>103</v>
      </c>
      <c r="D93" s="7" t="s">
        <v>103</v>
      </c>
      <c r="E93" s="8" t="s">
        <v>103</v>
      </c>
      <c r="F93" s="9" t="s">
        <v>103</v>
      </c>
      <c r="G93" s="130"/>
      <c r="H93" s="10" t="s">
        <v>103</v>
      </c>
    </row>
    <row r="94" spans="1:8" ht="18" customHeight="1" x14ac:dyDescent="0.2">
      <c r="A94" s="6" t="s">
        <v>103</v>
      </c>
      <c r="B94" s="126"/>
      <c r="C94" s="7" t="s">
        <v>103</v>
      </c>
      <c r="D94" s="7" t="s">
        <v>103</v>
      </c>
      <c r="E94" s="8" t="s">
        <v>103</v>
      </c>
      <c r="F94" s="9" t="s">
        <v>103</v>
      </c>
      <c r="G94" s="130"/>
      <c r="H94" s="10" t="s">
        <v>103</v>
      </c>
    </row>
    <row r="95" spans="1:8" ht="18" customHeight="1" x14ac:dyDescent="0.2">
      <c r="A95" s="6" t="s">
        <v>103</v>
      </c>
      <c r="B95" s="126"/>
      <c r="C95" s="7" t="s">
        <v>103</v>
      </c>
      <c r="D95" s="7" t="s">
        <v>103</v>
      </c>
      <c r="E95" s="8" t="s">
        <v>103</v>
      </c>
      <c r="F95" s="9" t="s">
        <v>103</v>
      </c>
      <c r="G95" s="130"/>
      <c r="H95" s="10" t="s">
        <v>103</v>
      </c>
    </row>
    <row r="96" spans="1:8" ht="18" customHeight="1" x14ac:dyDescent="0.2">
      <c r="A96" s="6" t="s">
        <v>103</v>
      </c>
      <c r="B96" s="126"/>
      <c r="C96" s="7" t="s">
        <v>103</v>
      </c>
      <c r="D96" s="7" t="s">
        <v>103</v>
      </c>
      <c r="E96" s="8" t="s">
        <v>103</v>
      </c>
      <c r="F96" s="9" t="s">
        <v>103</v>
      </c>
      <c r="G96" s="130"/>
      <c r="H96" s="10" t="s">
        <v>103</v>
      </c>
    </row>
    <row r="97" spans="1:8" ht="18" customHeight="1" x14ac:dyDescent="0.2">
      <c r="A97" s="6" t="s">
        <v>103</v>
      </c>
      <c r="B97" s="126"/>
      <c r="C97" s="7" t="s">
        <v>103</v>
      </c>
      <c r="D97" s="7" t="s">
        <v>103</v>
      </c>
      <c r="E97" s="8" t="s">
        <v>103</v>
      </c>
      <c r="F97" s="9" t="s">
        <v>103</v>
      </c>
      <c r="G97" s="130"/>
      <c r="H97" s="10" t="s">
        <v>103</v>
      </c>
    </row>
    <row r="98" spans="1:8" ht="18" customHeight="1" x14ac:dyDescent="0.2">
      <c r="A98" s="6" t="s">
        <v>103</v>
      </c>
      <c r="B98" s="126"/>
      <c r="C98" s="7" t="s">
        <v>103</v>
      </c>
      <c r="D98" s="7" t="s">
        <v>103</v>
      </c>
      <c r="E98" s="8" t="s">
        <v>103</v>
      </c>
      <c r="F98" s="9" t="s">
        <v>103</v>
      </c>
      <c r="G98" s="130"/>
      <c r="H98" s="10" t="s">
        <v>103</v>
      </c>
    </row>
    <row r="99" spans="1:8" ht="18" customHeight="1" x14ac:dyDescent="0.2">
      <c r="A99" s="6" t="s">
        <v>103</v>
      </c>
      <c r="B99" s="126"/>
      <c r="C99" s="7" t="s">
        <v>103</v>
      </c>
      <c r="D99" s="7" t="s">
        <v>103</v>
      </c>
      <c r="E99" s="8" t="s">
        <v>103</v>
      </c>
      <c r="F99" s="9" t="s">
        <v>103</v>
      </c>
      <c r="G99" s="130"/>
      <c r="H99" s="10" t="s">
        <v>103</v>
      </c>
    </row>
    <row r="100" spans="1:8" ht="18" customHeight="1" x14ac:dyDescent="0.2">
      <c r="A100" s="6" t="s">
        <v>103</v>
      </c>
      <c r="B100" s="126"/>
      <c r="C100" s="7" t="s">
        <v>103</v>
      </c>
      <c r="D100" s="7" t="s">
        <v>103</v>
      </c>
      <c r="E100" s="8" t="s">
        <v>103</v>
      </c>
      <c r="F100" s="9" t="s">
        <v>103</v>
      </c>
      <c r="G100" s="130"/>
      <c r="H100" s="10" t="s">
        <v>103</v>
      </c>
    </row>
    <row r="101" spans="1:8" ht="18" customHeight="1" x14ac:dyDescent="0.2">
      <c r="A101" s="6" t="s">
        <v>103</v>
      </c>
      <c r="B101" s="126"/>
      <c r="C101" s="7" t="s">
        <v>103</v>
      </c>
      <c r="D101" s="7" t="s">
        <v>103</v>
      </c>
      <c r="E101" s="8" t="s">
        <v>103</v>
      </c>
      <c r="F101" s="9" t="s">
        <v>103</v>
      </c>
      <c r="G101" s="130"/>
      <c r="H101" s="10" t="s">
        <v>103</v>
      </c>
    </row>
    <row r="102" spans="1:8" ht="18" customHeight="1" x14ac:dyDescent="0.2">
      <c r="A102" s="6" t="s">
        <v>103</v>
      </c>
      <c r="B102" s="126"/>
      <c r="C102" s="7" t="s">
        <v>103</v>
      </c>
      <c r="D102" s="7" t="s">
        <v>103</v>
      </c>
      <c r="E102" s="8" t="s">
        <v>103</v>
      </c>
      <c r="F102" s="9" t="s">
        <v>103</v>
      </c>
      <c r="G102" s="130"/>
      <c r="H102" s="10" t="s">
        <v>103</v>
      </c>
    </row>
    <row r="103" spans="1:8" ht="18" customHeight="1" x14ac:dyDescent="0.2">
      <c r="A103" s="6" t="s">
        <v>103</v>
      </c>
      <c r="B103" s="126"/>
      <c r="C103" s="7" t="s">
        <v>103</v>
      </c>
      <c r="D103" s="7" t="s">
        <v>103</v>
      </c>
      <c r="E103" s="8" t="s">
        <v>103</v>
      </c>
      <c r="F103" s="9" t="s">
        <v>103</v>
      </c>
      <c r="G103" s="130"/>
      <c r="H103" s="10" t="s">
        <v>103</v>
      </c>
    </row>
    <row r="104" spans="1:8" ht="18" customHeight="1" x14ac:dyDescent="0.2">
      <c r="A104" s="6" t="s">
        <v>103</v>
      </c>
      <c r="B104" s="126"/>
      <c r="C104" s="7" t="s">
        <v>103</v>
      </c>
      <c r="D104" s="7" t="s">
        <v>103</v>
      </c>
      <c r="E104" s="8" t="s">
        <v>103</v>
      </c>
      <c r="F104" s="9" t="s">
        <v>103</v>
      </c>
      <c r="G104" s="130"/>
      <c r="H104" s="10" t="s">
        <v>103</v>
      </c>
    </row>
    <row r="105" spans="1:8" ht="18" customHeight="1" x14ac:dyDescent="0.2">
      <c r="A105" s="6" t="s">
        <v>103</v>
      </c>
      <c r="B105" s="126"/>
      <c r="C105" s="7" t="s">
        <v>103</v>
      </c>
      <c r="D105" s="7" t="s">
        <v>103</v>
      </c>
      <c r="E105" s="8" t="s">
        <v>103</v>
      </c>
      <c r="F105" s="9" t="s">
        <v>103</v>
      </c>
      <c r="G105" s="130"/>
      <c r="H105" s="10" t="s">
        <v>103</v>
      </c>
    </row>
    <row r="106" spans="1:8" ht="18" customHeight="1" x14ac:dyDescent="0.2">
      <c r="A106" s="6" t="s">
        <v>103</v>
      </c>
      <c r="B106" s="126"/>
      <c r="C106" s="7" t="s">
        <v>103</v>
      </c>
      <c r="D106" s="7" t="s">
        <v>103</v>
      </c>
      <c r="E106" s="8" t="s">
        <v>103</v>
      </c>
      <c r="F106" s="9" t="s">
        <v>103</v>
      </c>
      <c r="G106" s="130"/>
      <c r="H106" s="10" t="s">
        <v>103</v>
      </c>
    </row>
    <row r="107" spans="1:8" ht="18" customHeight="1" x14ac:dyDescent="0.2">
      <c r="A107" s="6" t="s">
        <v>103</v>
      </c>
      <c r="B107" s="126"/>
      <c r="C107" s="7" t="s">
        <v>103</v>
      </c>
      <c r="D107" s="7" t="s">
        <v>103</v>
      </c>
      <c r="E107" s="8" t="s">
        <v>103</v>
      </c>
      <c r="F107" s="9" t="s">
        <v>103</v>
      </c>
      <c r="G107" s="130"/>
      <c r="H107" s="10" t="s">
        <v>103</v>
      </c>
    </row>
    <row r="108" spans="1:8" ht="18" customHeight="1" x14ac:dyDescent="0.2">
      <c r="A108" s="6" t="s">
        <v>103</v>
      </c>
      <c r="B108" s="126"/>
      <c r="C108" s="7" t="s">
        <v>103</v>
      </c>
      <c r="D108" s="7" t="s">
        <v>103</v>
      </c>
      <c r="E108" s="8" t="s">
        <v>103</v>
      </c>
      <c r="F108" s="9" t="s">
        <v>103</v>
      </c>
      <c r="G108" s="130"/>
      <c r="H108" s="10" t="s">
        <v>103</v>
      </c>
    </row>
    <row r="109" spans="1:8" ht="18" customHeight="1" x14ac:dyDescent="0.2">
      <c r="A109" s="6" t="s">
        <v>103</v>
      </c>
      <c r="B109" s="126"/>
      <c r="C109" s="7" t="s">
        <v>103</v>
      </c>
      <c r="D109" s="7" t="s">
        <v>103</v>
      </c>
      <c r="E109" s="8" t="s">
        <v>103</v>
      </c>
      <c r="F109" s="9" t="s">
        <v>103</v>
      </c>
      <c r="G109" s="130"/>
      <c r="H109" s="10" t="s">
        <v>103</v>
      </c>
    </row>
    <row r="110" spans="1:8" ht="18" customHeight="1" x14ac:dyDescent="0.2">
      <c r="A110" s="6" t="s">
        <v>103</v>
      </c>
      <c r="B110" s="126"/>
      <c r="C110" s="7" t="s">
        <v>103</v>
      </c>
      <c r="D110" s="7" t="s">
        <v>103</v>
      </c>
      <c r="E110" s="8" t="s">
        <v>103</v>
      </c>
      <c r="F110" s="9" t="s">
        <v>103</v>
      </c>
      <c r="G110" s="130"/>
      <c r="H110" s="10" t="s">
        <v>103</v>
      </c>
    </row>
    <row r="111" spans="1:8" ht="18" customHeight="1" x14ac:dyDescent="0.2">
      <c r="A111" s="6" t="s">
        <v>103</v>
      </c>
      <c r="B111" s="126"/>
      <c r="C111" s="7" t="s">
        <v>103</v>
      </c>
      <c r="D111" s="7" t="s">
        <v>103</v>
      </c>
      <c r="E111" s="8" t="s">
        <v>103</v>
      </c>
      <c r="F111" s="9" t="s">
        <v>103</v>
      </c>
      <c r="G111" s="130"/>
      <c r="H111" s="10" t="s">
        <v>103</v>
      </c>
    </row>
    <row r="112" spans="1:8" ht="18" customHeight="1" x14ac:dyDescent="0.2">
      <c r="A112" s="6" t="s">
        <v>103</v>
      </c>
      <c r="B112" s="126"/>
      <c r="C112" s="7" t="s">
        <v>103</v>
      </c>
      <c r="D112" s="7" t="s">
        <v>103</v>
      </c>
      <c r="E112" s="8" t="s">
        <v>103</v>
      </c>
      <c r="F112" s="9" t="s">
        <v>103</v>
      </c>
      <c r="G112" s="130"/>
      <c r="H112" s="10" t="s">
        <v>103</v>
      </c>
    </row>
    <row r="113" spans="1:8" ht="18" customHeight="1" x14ac:dyDescent="0.2">
      <c r="A113" s="6" t="s">
        <v>103</v>
      </c>
      <c r="B113" s="126"/>
      <c r="C113" s="7" t="s">
        <v>103</v>
      </c>
      <c r="D113" s="7" t="s">
        <v>103</v>
      </c>
      <c r="E113" s="8" t="s">
        <v>103</v>
      </c>
      <c r="F113" s="9" t="s">
        <v>103</v>
      </c>
      <c r="G113" s="130"/>
      <c r="H113" s="10" t="s">
        <v>103</v>
      </c>
    </row>
    <row r="114" spans="1:8" ht="18" customHeight="1" x14ac:dyDescent="0.2">
      <c r="A114" s="6" t="s">
        <v>103</v>
      </c>
      <c r="B114" s="126"/>
      <c r="C114" s="7" t="s">
        <v>103</v>
      </c>
      <c r="D114" s="7" t="s">
        <v>103</v>
      </c>
      <c r="E114" s="8" t="s">
        <v>103</v>
      </c>
      <c r="F114" s="9" t="s">
        <v>103</v>
      </c>
      <c r="G114" s="130"/>
      <c r="H114" s="10" t="s">
        <v>103</v>
      </c>
    </row>
    <row r="115" spans="1:8" ht="18" customHeight="1" x14ac:dyDescent="0.2">
      <c r="A115" s="6" t="s">
        <v>103</v>
      </c>
      <c r="B115" s="126"/>
      <c r="C115" s="7" t="s">
        <v>103</v>
      </c>
      <c r="D115" s="7" t="s">
        <v>103</v>
      </c>
      <c r="E115" s="8" t="s">
        <v>103</v>
      </c>
      <c r="F115" s="9" t="s">
        <v>103</v>
      </c>
      <c r="G115" s="130"/>
      <c r="H115" s="10" t="s">
        <v>103</v>
      </c>
    </row>
    <row r="116" spans="1:8" ht="18" customHeight="1" x14ac:dyDescent="0.2">
      <c r="A116" s="6" t="s">
        <v>103</v>
      </c>
      <c r="B116" s="126"/>
      <c r="C116" s="7" t="s">
        <v>103</v>
      </c>
      <c r="D116" s="7" t="s">
        <v>103</v>
      </c>
      <c r="E116" s="8" t="s">
        <v>103</v>
      </c>
      <c r="F116" s="9" t="s">
        <v>103</v>
      </c>
      <c r="G116" s="130"/>
      <c r="H116" s="10" t="s">
        <v>103</v>
      </c>
    </row>
    <row r="117" spans="1:8" ht="18" customHeight="1" x14ac:dyDescent="0.2">
      <c r="A117" s="6" t="s">
        <v>103</v>
      </c>
      <c r="B117" s="126"/>
      <c r="C117" s="7" t="s">
        <v>103</v>
      </c>
      <c r="D117" s="7" t="s">
        <v>103</v>
      </c>
      <c r="E117" s="8" t="s">
        <v>103</v>
      </c>
      <c r="F117" s="9" t="s">
        <v>103</v>
      </c>
      <c r="G117" s="130"/>
      <c r="H117" s="10" t="s">
        <v>103</v>
      </c>
    </row>
    <row r="118" spans="1:8" ht="18" customHeight="1" x14ac:dyDescent="0.2">
      <c r="A118" s="6" t="s">
        <v>103</v>
      </c>
      <c r="B118" s="126"/>
      <c r="C118" s="7" t="s">
        <v>103</v>
      </c>
      <c r="D118" s="7" t="s">
        <v>103</v>
      </c>
      <c r="E118" s="8" t="s">
        <v>103</v>
      </c>
      <c r="F118" s="9" t="s">
        <v>103</v>
      </c>
      <c r="G118" s="130"/>
      <c r="H118" s="10" t="s">
        <v>103</v>
      </c>
    </row>
    <row r="119" spans="1:8" ht="18" customHeight="1" x14ac:dyDescent="0.2">
      <c r="A119" s="6" t="s">
        <v>103</v>
      </c>
      <c r="B119" s="126"/>
      <c r="C119" s="7" t="s">
        <v>103</v>
      </c>
      <c r="D119" s="7" t="s">
        <v>103</v>
      </c>
      <c r="E119" s="8" t="s">
        <v>103</v>
      </c>
      <c r="F119" s="9" t="s">
        <v>103</v>
      </c>
      <c r="G119" s="130"/>
      <c r="H119" s="10" t="s">
        <v>103</v>
      </c>
    </row>
    <row r="120" spans="1:8" ht="18" customHeight="1" x14ac:dyDescent="0.2">
      <c r="A120" s="6" t="s">
        <v>103</v>
      </c>
      <c r="B120" s="126"/>
      <c r="C120" s="7" t="s">
        <v>103</v>
      </c>
      <c r="D120" s="7" t="s">
        <v>103</v>
      </c>
      <c r="E120" s="8" t="s">
        <v>103</v>
      </c>
      <c r="F120" s="9" t="s">
        <v>103</v>
      </c>
      <c r="G120" s="130"/>
      <c r="H120" s="10" t="s">
        <v>103</v>
      </c>
    </row>
    <row r="121" spans="1:8" ht="18" customHeight="1" x14ac:dyDescent="0.2">
      <c r="A121" s="6" t="s">
        <v>103</v>
      </c>
      <c r="B121" s="126"/>
      <c r="C121" s="7" t="s">
        <v>103</v>
      </c>
      <c r="D121" s="7" t="s">
        <v>103</v>
      </c>
      <c r="E121" s="8" t="s">
        <v>103</v>
      </c>
      <c r="F121" s="9" t="s">
        <v>103</v>
      </c>
      <c r="G121" s="130"/>
      <c r="H121" s="10" t="s">
        <v>103</v>
      </c>
    </row>
    <row r="122" spans="1:8" ht="18" customHeight="1" x14ac:dyDescent="0.2">
      <c r="A122" s="6" t="s">
        <v>103</v>
      </c>
      <c r="B122" s="126"/>
      <c r="C122" s="7" t="s">
        <v>103</v>
      </c>
      <c r="D122" s="7" t="s">
        <v>103</v>
      </c>
      <c r="E122" s="8" t="s">
        <v>103</v>
      </c>
      <c r="F122" s="9" t="s">
        <v>103</v>
      </c>
      <c r="G122" s="130"/>
      <c r="H122" s="10" t="s">
        <v>103</v>
      </c>
    </row>
    <row r="123" spans="1:8" ht="18" customHeight="1" x14ac:dyDescent="0.2">
      <c r="A123" s="6" t="s">
        <v>103</v>
      </c>
      <c r="B123" s="126"/>
      <c r="C123" s="7" t="s">
        <v>103</v>
      </c>
      <c r="D123" s="7" t="s">
        <v>103</v>
      </c>
      <c r="E123" s="8" t="s">
        <v>103</v>
      </c>
      <c r="F123" s="9" t="s">
        <v>103</v>
      </c>
      <c r="G123" s="130"/>
      <c r="H123" s="10" t="s">
        <v>103</v>
      </c>
    </row>
    <row r="124" spans="1:8" ht="18" customHeight="1" x14ac:dyDescent="0.2">
      <c r="A124" s="6" t="s">
        <v>103</v>
      </c>
      <c r="B124" s="126"/>
      <c r="C124" s="7" t="s">
        <v>103</v>
      </c>
      <c r="D124" s="7" t="s">
        <v>103</v>
      </c>
      <c r="E124" s="8" t="s">
        <v>103</v>
      </c>
      <c r="F124" s="9" t="s">
        <v>103</v>
      </c>
      <c r="G124" s="130"/>
      <c r="H124" s="10" t="s">
        <v>103</v>
      </c>
    </row>
    <row r="125" spans="1:8" ht="18" customHeight="1" x14ac:dyDescent="0.2">
      <c r="A125" s="6" t="s">
        <v>103</v>
      </c>
      <c r="B125" s="126"/>
      <c r="C125" s="7" t="s">
        <v>103</v>
      </c>
      <c r="D125" s="7" t="s">
        <v>103</v>
      </c>
      <c r="E125" s="8" t="s">
        <v>103</v>
      </c>
      <c r="F125" s="9" t="s">
        <v>103</v>
      </c>
      <c r="G125" s="130"/>
      <c r="H125" s="10" t="s">
        <v>103</v>
      </c>
    </row>
    <row r="126" spans="1:8" ht="18" customHeight="1" x14ac:dyDescent="0.2">
      <c r="A126" s="6" t="s">
        <v>103</v>
      </c>
      <c r="B126" s="126"/>
      <c r="C126" s="7" t="s">
        <v>103</v>
      </c>
      <c r="D126" s="7" t="s">
        <v>103</v>
      </c>
      <c r="E126" s="8" t="s">
        <v>103</v>
      </c>
      <c r="F126" s="9" t="s">
        <v>103</v>
      </c>
      <c r="G126" s="130"/>
      <c r="H126" s="10" t="s">
        <v>103</v>
      </c>
    </row>
    <row r="127" spans="1:8" ht="18" customHeight="1" x14ac:dyDescent="0.2">
      <c r="A127" s="6" t="s">
        <v>103</v>
      </c>
      <c r="B127" s="126"/>
      <c r="C127" s="7" t="s">
        <v>103</v>
      </c>
      <c r="D127" s="7" t="s">
        <v>103</v>
      </c>
      <c r="E127" s="8" t="s">
        <v>103</v>
      </c>
      <c r="F127" s="9" t="s">
        <v>103</v>
      </c>
      <c r="G127" s="130"/>
      <c r="H127" s="10" t="s">
        <v>103</v>
      </c>
    </row>
    <row r="128" spans="1:8" ht="18" customHeight="1" x14ac:dyDescent="0.2">
      <c r="A128" s="6" t="s">
        <v>103</v>
      </c>
      <c r="B128" s="126"/>
      <c r="C128" s="7" t="s">
        <v>103</v>
      </c>
      <c r="D128" s="7" t="s">
        <v>103</v>
      </c>
      <c r="E128" s="8" t="s">
        <v>103</v>
      </c>
      <c r="F128" s="9" t="s">
        <v>103</v>
      </c>
      <c r="G128" s="130"/>
      <c r="H128" s="10" t="s">
        <v>103</v>
      </c>
    </row>
    <row r="129" spans="1:8" ht="18" customHeight="1" x14ac:dyDescent="0.2">
      <c r="A129" s="6" t="s">
        <v>103</v>
      </c>
      <c r="B129" s="126"/>
      <c r="C129" s="7" t="s">
        <v>103</v>
      </c>
      <c r="D129" s="7" t="s">
        <v>103</v>
      </c>
      <c r="E129" s="8" t="s">
        <v>103</v>
      </c>
      <c r="F129" s="9" t="s">
        <v>103</v>
      </c>
      <c r="G129" s="130"/>
      <c r="H129" s="10" t="s">
        <v>103</v>
      </c>
    </row>
    <row r="130" spans="1:8" ht="18" customHeight="1" x14ac:dyDescent="0.2">
      <c r="A130" s="6" t="s">
        <v>103</v>
      </c>
      <c r="B130" s="126"/>
      <c r="C130" s="7" t="s">
        <v>103</v>
      </c>
      <c r="D130" s="7" t="s">
        <v>103</v>
      </c>
      <c r="E130" s="8" t="s">
        <v>103</v>
      </c>
      <c r="F130" s="9" t="s">
        <v>103</v>
      </c>
      <c r="G130" s="130"/>
      <c r="H130" s="10" t="s">
        <v>103</v>
      </c>
    </row>
    <row r="131" spans="1:8" ht="18" customHeight="1" x14ac:dyDescent="0.2">
      <c r="A131" s="6" t="s">
        <v>103</v>
      </c>
      <c r="B131" s="126"/>
      <c r="C131" s="7" t="s">
        <v>103</v>
      </c>
      <c r="D131" s="7" t="s">
        <v>103</v>
      </c>
      <c r="E131" s="8" t="s">
        <v>103</v>
      </c>
      <c r="F131" s="9" t="s">
        <v>103</v>
      </c>
      <c r="G131" s="130"/>
      <c r="H131" s="10" t="s">
        <v>103</v>
      </c>
    </row>
    <row r="132" spans="1:8" ht="18" customHeight="1" x14ac:dyDescent="0.2">
      <c r="A132" s="6" t="s">
        <v>103</v>
      </c>
      <c r="B132" s="126"/>
      <c r="C132" s="7" t="s">
        <v>103</v>
      </c>
      <c r="D132" s="7" t="s">
        <v>103</v>
      </c>
      <c r="E132" s="8" t="s">
        <v>103</v>
      </c>
      <c r="F132" s="9" t="s">
        <v>103</v>
      </c>
      <c r="G132" s="130"/>
      <c r="H132" s="10" t="s">
        <v>103</v>
      </c>
    </row>
    <row r="133" spans="1:8" ht="18" customHeight="1" x14ac:dyDescent="0.2">
      <c r="A133" s="6" t="s">
        <v>103</v>
      </c>
      <c r="B133" s="126"/>
      <c r="C133" s="7" t="s">
        <v>103</v>
      </c>
      <c r="D133" s="7" t="s">
        <v>103</v>
      </c>
      <c r="E133" s="8" t="s">
        <v>103</v>
      </c>
      <c r="F133" s="9" t="s">
        <v>103</v>
      </c>
      <c r="G133" s="130"/>
      <c r="H133" s="10" t="s">
        <v>103</v>
      </c>
    </row>
    <row r="134" spans="1:8" ht="18" customHeight="1" x14ac:dyDescent="0.2">
      <c r="A134" s="6" t="s">
        <v>103</v>
      </c>
      <c r="B134" s="126"/>
      <c r="C134" s="7" t="s">
        <v>103</v>
      </c>
      <c r="D134" s="7" t="s">
        <v>103</v>
      </c>
      <c r="E134" s="8" t="s">
        <v>103</v>
      </c>
      <c r="F134" s="9" t="s">
        <v>103</v>
      </c>
      <c r="G134" s="130"/>
      <c r="H134" s="10" t="s">
        <v>103</v>
      </c>
    </row>
    <row r="135" spans="1:8" ht="18" customHeight="1" x14ac:dyDescent="0.2">
      <c r="A135" s="6" t="s">
        <v>103</v>
      </c>
      <c r="B135" s="126"/>
      <c r="C135" s="7" t="s">
        <v>103</v>
      </c>
      <c r="D135" s="7" t="s">
        <v>103</v>
      </c>
      <c r="E135" s="8" t="s">
        <v>103</v>
      </c>
      <c r="F135" s="9" t="s">
        <v>103</v>
      </c>
      <c r="G135" s="130"/>
      <c r="H135" s="10" t="s">
        <v>103</v>
      </c>
    </row>
    <row r="136" spans="1:8" ht="18" customHeight="1" x14ac:dyDescent="0.2">
      <c r="A136" s="6" t="s">
        <v>103</v>
      </c>
      <c r="B136" s="126"/>
      <c r="C136" s="7" t="s">
        <v>103</v>
      </c>
      <c r="D136" s="7" t="s">
        <v>103</v>
      </c>
      <c r="E136" s="8" t="s">
        <v>103</v>
      </c>
      <c r="F136" s="9" t="s">
        <v>103</v>
      </c>
      <c r="G136" s="130"/>
      <c r="H136" s="10" t="s">
        <v>103</v>
      </c>
    </row>
    <row r="137" spans="1:8" ht="18" customHeight="1" x14ac:dyDescent="0.2">
      <c r="A137" s="6" t="s">
        <v>103</v>
      </c>
      <c r="B137" s="126"/>
      <c r="C137" s="7" t="s">
        <v>103</v>
      </c>
      <c r="D137" s="7" t="s">
        <v>103</v>
      </c>
      <c r="E137" s="8" t="s">
        <v>103</v>
      </c>
      <c r="F137" s="9" t="s">
        <v>103</v>
      </c>
      <c r="G137" s="130"/>
      <c r="H137" s="10" t="s">
        <v>103</v>
      </c>
    </row>
    <row r="138" spans="1:8" ht="18" customHeight="1" x14ac:dyDescent="0.2">
      <c r="A138" s="6" t="s">
        <v>103</v>
      </c>
      <c r="B138" s="126"/>
      <c r="C138" s="7" t="s">
        <v>103</v>
      </c>
      <c r="D138" s="7" t="s">
        <v>103</v>
      </c>
      <c r="E138" s="8" t="s">
        <v>103</v>
      </c>
      <c r="F138" s="9" t="s">
        <v>103</v>
      </c>
      <c r="G138" s="130"/>
      <c r="H138" s="10" t="s">
        <v>103</v>
      </c>
    </row>
    <row r="139" spans="1:8" ht="18" customHeight="1" x14ac:dyDescent="0.2">
      <c r="A139" s="6" t="s">
        <v>103</v>
      </c>
      <c r="B139" s="126"/>
      <c r="C139" s="7" t="s">
        <v>103</v>
      </c>
      <c r="D139" s="7" t="s">
        <v>103</v>
      </c>
      <c r="E139" s="8" t="s">
        <v>103</v>
      </c>
      <c r="F139" s="9" t="s">
        <v>103</v>
      </c>
      <c r="G139" s="130"/>
      <c r="H139" s="10" t="s">
        <v>103</v>
      </c>
    </row>
    <row r="140" spans="1:8" ht="18" customHeight="1" x14ac:dyDescent="0.2">
      <c r="A140" s="6" t="s">
        <v>103</v>
      </c>
      <c r="B140" s="126"/>
      <c r="C140" s="7" t="s">
        <v>103</v>
      </c>
      <c r="D140" s="7" t="s">
        <v>103</v>
      </c>
      <c r="E140" s="8" t="s">
        <v>103</v>
      </c>
      <c r="F140" s="9" t="s">
        <v>103</v>
      </c>
      <c r="G140" s="130"/>
      <c r="H140" s="10" t="s">
        <v>103</v>
      </c>
    </row>
    <row r="141" spans="1:8" ht="18" customHeight="1" x14ac:dyDescent="0.2">
      <c r="A141" s="6" t="s">
        <v>103</v>
      </c>
      <c r="B141" s="126"/>
      <c r="C141" s="7" t="s">
        <v>103</v>
      </c>
      <c r="D141" s="7" t="s">
        <v>103</v>
      </c>
      <c r="E141" s="8" t="s">
        <v>103</v>
      </c>
      <c r="F141" s="9" t="s">
        <v>103</v>
      </c>
      <c r="G141" s="130"/>
      <c r="H141" s="10" t="s">
        <v>103</v>
      </c>
    </row>
    <row r="142" spans="1:8" ht="18" customHeight="1" x14ac:dyDescent="0.2">
      <c r="A142" s="6" t="s">
        <v>103</v>
      </c>
      <c r="B142" s="126"/>
      <c r="C142" s="7" t="s">
        <v>103</v>
      </c>
      <c r="D142" s="7" t="s">
        <v>103</v>
      </c>
      <c r="E142" s="8" t="s">
        <v>103</v>
      </c>
      <c r="F142" s="9" t="s">
        <v>103</v>
      </c>
      <c r="G142" s="130"/>
      <c r="H142" s="10" t="s">
        <v>103</v>
      </c>
    </row>
    <row r="143" spans="1:8" ht="18" customHeight="1" x14ac:dyDescent="0.2">
      <c r="A143" s="6" t="s">
        <v>103</v>
      </c>
      <c r="B143" s="126"/>
      <c r="C143" s="7" t="s">
        <v>103</v>
      </c>
      <c r="D143" s="7" t="s">
        <v>103</v>
      </c>
      <c r="E143" s="8" t="s">
        <v>103</v>
      </c>
      <c r="F143" s="9" t="s">
        <v>103</v>
      </c>
      <c r="G143" s="130"/>
      <c r="H143" s="10" t="s">
        <v>103</v>
      </c>
    </row>
    <row r="144" spans="1:8" ht="18" customHeight="1" x14ac:dyDescent="0.2">
      <c r="A144" s="6" t="s">
        <v>103</v>
      </c>
      <c r="B144" s="126"/>
      <c r="C144" s="7" t="s">
        <v>103</v>
      </c>
      <c r="D144" s="7" t="s">
        <v>103</v>
      </c>
      <c r="E144" s="8" t="s">
        <v>103</v>
      </c>
      <c r="F144" s="9" t="s">
        <v>103</v>
      </c>
      <c r="G144" s="130"/>
      <c r="H144" s="10" t="s">
        <v>103</v>
      </c>
    </row>
    <row r="145" spans="1:8" ht="18" customHeight="1" x14ac:dyDescent="0.2">
      <c r="A145" s="6" t="s">
        <v>103</v>
      </c>
      <c r="B145" s="126"/>
      <c r="C145" s="7" t="s">
        <v>103</v>
      </c>
      <c r="D145" s="7" t="s">
        <v>103</v>
      </c>
      <c r="E145" s="8" t="s">
        <v>103</v>
      </c>
      <c r="F145" s="9" t="s">
        <v>103</v>
      </c>
      <c r="G145" s="130"/>
      <c r="H145" s="10" t="s">
        <v>103</v>
      </c>
    </row>
    <row r="146" spans="1:8" ht="18" customHeight="1" x14ac:dyDescent="0.2">
      <c r="A146" s="6" t="s">
        <v>103</v>
      </c>
      <c r="B146" s="126"/>
      <c r="C146" s="7" t="s">
        <v>103</v>
      </c>
      <c r="D146" s="7" t="s">
        <v>103</v>
      </c>
      <c r="E146" s="8" t="s">
        <v>103</v>
      </c>
      <c r="F146" s="9" t="s">
        <v>103</v>
      </c>
      <c r="G146" s="130"/>
      <c r="H146" s="10" t="s">
        <v>103</v>
      </c>
    </row>
    <row r="147" spans="1:8" ht="18" customHeight="1" x14ac:dyDescent="0.2">
      <c r="A147" s="6" t="s">
        <v>103</v>
      </c>
      <c r="B147" s="126"/>
      <c r="C147" s="7" t="s">
        <v>103</v>
      </c>
      <c r="D147" s="7" t="s">
        <v>103</v>
      </c>
      <c r="E147" s="8" t="s">
        <v>103</v>
      </c>
      <c r="F147" s="9" t="s">
        <v>103</v>
      </c>
      <c r="G147" s="130"/>
      <c r="H147" s="10" t="s">
        <v>103</v>
      </c>
    </row>
    <row r="148" spans="1:8" ht="18" customHeight="1" x14ac:dyDescent="0.2">
      <c r="A148" s="6" t="s">
        <v>103</v>
      </c>
      <c r="B148" s="126"/>
      <c r="C148" s="7" t="s">
        <v>103</v>
      </c>
      <c r="D148" s="7" t="s">
        <v>103</v>
      </c>
      <c r="E148" s="8" t="s">
        <v>103</v>
      </c>
      <c r="F148" s="9" t="s">
        <v>103</v>
      </c>
      <c r="G148" s="130"/>
      <c r="H148" s="10" t="s">
        <v>103</v>
      </c>
    </row>
    <row r="149" spans="1:8" ht="18" customHeight="1" x14ac:dyDescent="0.2">
      <c r="A149" s="6" t="s">
        <v>103</v>
      </c>
      <c r="B149" s="126"/>
      <c r="C149" s="7" t="s">
        <v>103</v>
      </c>
      <c r="D149" s="7" t="s">
        <v>103</v>
      </c>
      <c r="E149" s="8" t="s">
        <v>103</v>
      </c>
      <c r="F149" s="9" t="s">
        <v>103</v>
      </c>
      <c r="G149" s="130"/>
      <c r="H149" s="10" t="s">
        <v>103</v>
      </c>
    </row>
    <row r="150" spans="1:8" ht="18" customHeight="1" x14ac:dyDescent="0.2">
      <c r="A150" s="6" t="s">
        <v>103</v>
      </c>
      <c r="B150" s="126"/>
      <c r="C150" s="7" t="s">
        <v>103</v>
      </c>
      <c r="D150" s="7" t="s">
        <v>103</v>
      </c>
      <c r="E150" s="8" t="s">
        <v>103</v>
      </c>
      <c r="F150" s="9" t="s">
        <v>103</v>
      </c>
      <c r="G150" s="130"/>
      <c r="H150" s="10" t="s">
        <v>103</v>
      </c>
    </row>
    <row r="151" spans="1:8" ht="18" customHeight="1" x14ac:dyDescent="0.2">
      <c r="A151" s="6" t="s">
        <v>103</v>
      </c>
      <c r="B151" s="126"/>
      <c r="C151" s="7" t="s">
        <v>103</v>
      </c>
      <c r="D151" s="7" t="s">
        <v>103</v>
      </c>
      <c r="E151" s="8" t="s">
        <v>103</v>
      </c>
      <c r="F151" s="9" t="s">
        <v>103</v>
      </c>
      <c r="G151" s="130"/>
      <c r="H151" s="10" t="s">
        <v>103</v>
      </c>
    </row>
    <row r="152" spans="1:8" ht="18" customHeight="1" x14ac:dyDescent="0.2">
      <c r="A152" s="6" t="s">
        <v>103</v>
      </c>
      <c r="B152" s="126"/>
      <c r="C152" s="7" t="s">
        <v>103</v>
      </c>
      <c r="D152" s="7" t="s">
        <v>103</v>
      </c>
      <c r="E152" s="8" t="s">
        <v>103</v>
      </c>
      <c r="F152" s="9" t="s">
        <v>103</v>
      </c>
      <c r="G152" s="130"/>
      <c r="H152" s="10" t="s">
        <v>103</v>
      </c>
    </row>
    <row r="153" spans="1:8" ht="18" customHeight="1" x14ac:dyDescent="0.2">
      <c r="A153" s="6" t="s">
        <v>103</v>
      </c>
      <c r="B153" s="126"/>
      <c r="C153" s="7" t="s">
        <v>103</v>
      </c>
      <c r="D153" s="7" t="s">
        <v>103</v>
      </c>
      <c r="E153" s="8" t="s">
        <v>103</v>
      </c>
      <c r="F153" s="9" t="s">
        <v>103</v>
      </c>
      <c r="G153" s="130"/>
      <c r="H153" s="10" t="s">
        <v>103</v>
      </c>
    </row>
    <row r="154" spans="1:8" ht="18" customHeight="1" x14ac:dyDescent="0.2">
      <c r="A154" s="6" t="s">
        <v>103</v>
      </c>
      <c r="B154" s="126"/>
      <c r="C154" s="7" t="s">
        <v>103</v>
      </c>
      <c r="D154" s="7" t="s">
        <v>103</v>
      </c>
      <c r="E154" s="8" t="s">
        <v>103</v>
      </c>
      <c r="F154" s="9" t="s">
        <v>103</v>
      </c>
      <c r="G154" s="130"/>
      <c r="H154" s="10" t="s">
        <v>103</v>
      </c>
    </row>
    <row r="155" spans="1:8" ht="18" customHeight="1" x14ac:dyDescent="0.2">
      <c r="A155" s="6" t="s">
        <v>103</v>
      </c>
      <c r="B155" s="126"/>
      <c r="C155" s="7" t="s">
        <v>103</v>
      </c>
      <c r="D155" s="7" t="s">
        <v>103</v>
      </c>
      <c r="E155" s="8" t="s">
        <v>103</v>
      </c>
      <c r="F155" s="9" t="s">
        <v>103</v>
      </c>
      <c r="G155" s="130"/>
      <c r="H155" s="10" t="s">
        <v>103</v>
      </c>
    </row>
    <row r="156" spans="1:8" ht="18" customHeight="1" x14ac:dyDescent="0.2">
      <c r="A156" s="6" t="s">
        <v>103</v>
      </c>
      <c r="B156" s="126"/>
      <c r="C156" s="7" t="s">
        <v>103</v>
      </c>
      <c r="D156" s="7" t="s">
        <v>103</v>
      </c>
      <c r="E156" s="8" t="s">
        <v>103</v>
      </c>
      <c r="F156" s="9" t="s">
        <v>103</v>
      </c>
      <c r="G156" s="130"/>
      <c r="H156" s="10" t="s">
        <v>103</v>
      </c>
    </row>
    <row r="157" spans="1:8" ht="18" customHeight="1" x14ac:dyDescent="0.2">
      <c r="A157" s="6" t="s">
        <v>103</v>
      </c>
      <c r="B157" s="126"/>
      <c r="C157" s="7" t="s">
        <v>103</v>
      </c>
      <c r="D157" s="7" t="s">
        <v>103</v>
      </c>
      <c r="E157" s="8" t="s">
        <v>103</v>
      </c>
      <c r="F157" s="9" t="s">
        <v>103</v>
      </c>
      <c r="G157" s="130"/>
      <c r="H157" s="10" t="s">
        <v>103</v>
      </c>
    </row>
    <row r="158" spans="1:8" ht="18" customHeight="1" x14ac:dyDescent="0.2">
      <c r="A158" s="6" t="s">
        <v>103</v>
      </c>
      <c r="B158" s="126"/>
      <c r="C158" s="7" t="s">
        <v>103</v>
      </c>
      <c r="D158" s="7" t="s">
        <v>103</v>
      </c>
      <c r="E158" s="8" t="s">
        <v>103</v>
      </c>
      <c r="F158" s="9" t="s">
        <v>103</v>
      </c>
      <c r="G158" s="130"/>
      <c r="H158" s="10" t="s">
        <v>103</v>
      </c>
    </row>
    <row r="159" spans="1:8" ht="18" customHeight="1" x14ac:dyDescent="0.2">
      <c r="A159" s="6" t="s">
        <v>103</v>
      </c>
      <c r="B159" s="126"/>
      <c r="C159" s="7" t="s">
        <v>103</v>
      </c>
      <c r="D159" s="7" t="s">
        <v>103</v>
      </c>
      <c r="E159" s="8" t="s">
        <v>103</v>
      </c>
      <c r="F159" s="9" t="s">
        <v>103</v>
      </c>
      <c r="G159" s="130"/>
      <c r="H159" s="10" t="s">
        <v>103</v>
      </c>
    </row>
    <row r="160" spans="1:8" ht="18" customHeight="1" x14ac:dyDescent="0.2">
      <c r="A160" s="6" t="s">
        <v>103</v>
      </c>
      <c r="B160" s="126"/>
      <c r="C160" s="7" t="s">
        <v>103</v>
      </c>
      <c r="D160" s="7" t="s">
        <v>103</v>
      </c>
      <c r="E160" s="8" t="s">
        <v>103</v>
      </c>
      <c r="F160" s="9" t="s">
        <v>103</v>
      </c>
      <c r="G160" s="130"/>
      <c r="H160" s="10" t="s">
        <v>103</v>
      </c>
    </row>
    <row r="161" spans="1:8" ht="18" customHeight="1" x14ac:dyDescent="0.2">
      <c r="A161" s="6" t="s">
        <v>103</v>
      </c>
      <c r="B161" s="126"/>
      <c r="C161" s="7" t="s">
        <v>103</v>
      </c>
      <c r="D161" s="7" t="s">
        <v>103</v>
      </c>
      <c r="E161" s="8" t="s">
        <v>103</v>
      </c>
      <c r="F161" s="9" t="s">
        <v>103</v>
      </c>
      <c r="G161" s="130"/>
      <c r="H161" s="10" t="s">
        <v>103</v>
      </c>
    </row>
    <row r="162" spans="1:8" ht="18" customHeight="1" x14ac:dyDescent="0.2">
      <c r="A162" s="6" t="s">
        <v>103</v>
      </c>
      <c r="B162" s="126"/>
      <c r="C162" s="7" t="s">
        <v>103</v>
      </c>
      <c r="D162" s="7" t="s">
        <v>103</v>
      </c>
      <c r="E162" s="8" t="s">
        <v>103</v>
      </c>
      <c r="F162" s="9" t="s">
        <v>103</v>
      </c>
      <c r="G162" s="130"/>
      <c r="H162" s="10" t="s">
        <v>103</v>
      </c>
    </row>
    <row r="163" spans="1:8" ht="18" customHeight="1" x14ac:dyDescent="0.2">
      <c r="A163" s="6" t="s">
        <v>103</v>
      </c>
      <c r="B163" s="126"/>
      <c r="C163" s="7" t="s">
        <v>103</v>
      </c>
      <c r="D163" s="7" t="s">
        <v>103</v>
      </c>
      <c r="E163" s="8" t="s">
        <v>103</v>
      </c>
      <c r="F163" s="9" t="s">
        <v>103</v>
      </c>
      <c r="G163" s="130"/>
      <c r="H163" s="10" t="s">
        <v>103</v>
      </c>
    </row>
    <row r="164" spans="1:8" ht="18" customHeight="1" x14ac:dyDescent="0.2">
      <c r="A164" s="6" t="s">
        <v>103</v>
      </c>
      <c r="B164" s="126"/>
      <c r="C164" s="7" t="s">
        <v>103</v>
      </c>
      <c r="D164" s="7" t="s">
        <v>103</v>
      </c>
      <c r="E164" s="8" t="s">
        <v>103</v>
      </c>
      <c r="F164" s="9" t="s">
        <v>103</v>
      </c>
      <c r="G164" s="130"/>
      <c r="H164" s="10" t="s">
        <v>103</v>
      </c>
    </row>
    <row r="165" spans="1:8" ht="18" customHeight="1" x14ac:dyDescent="0.2">
      <c r="A165" s="6" t="s">
        <v>103</v>
      </c>
      <c r="B165" s="126"/>
      <c r="C165" s="7" t="s">
        <v>103</v>
      </c>
      <c r="D165" s="7" t="s">
        <v>103</v>
      </c>
      <c r="E165" s="8" t="s">
        <v>103</v>
      </c>
      <c r="F165" s="9" t="s">
        <v>103</v>
      </c>
      <c r="G165" s="130"/>
      <c r="H165" s="10" t="s">
        <v>103</v>
      </c>
    </row>
    <row r="166" spans="1:8" ht="18" customHeight="1" x14ac:dyDescent="0.2">
      <c r="A166" s="6" t="s">
        <v>103</v>
      </c>
      <c r="B166" s="126"/>
      <c r="C166" s="7" t="s">
        <v>103</v>
      </c>
      <c r="D166" s="7" t="s">
        <v>103</v>
      </c>
      <c r="E166" s="8" t="s">
        <v>103</v>
      </c>
      <c r="F166" s="9" t="s">
        <v>103</v>
      </c>
      <c r="G166" s="130"/>
      <c r="H166" s="10" t="s">
        <v>103</v>
      </c>
    </row>
    <row r="167" spans="1:8" ht="18" customHeight="1" x14ac:dyDescent="0.2">
      <c r="A167" s="6" t="s">
        <v>103</v>
      </c>
      <c r="B167" s="126"/>
      <c r="C167" s="7" t="s">
        <v>103</v>
      </c>
      <c r="D167" s="7" t="s">
        <v>103</v>
      </c>
      <c r="E167" s="8" t="s">
        <v>103</v>
      </c>
      <c r="F167" s="9" t="s">
        <v>103</v>
      </c>
      <c r="G167" s="130"/>
      <c r="H167" s="10" t="s">
        <v>103</v>
      </c>
    </row>
    <row r="168" spans="1:8" ht="18" customHeight="1" x14ac:dyDescent="0.2">
      <c r="A168" s="6" t="s">
        <v>103</v>
      </c>
      <c r="B168" s="126"/>
      <c r="C168" s="7" t="s">
        <v>103</v>
      </c>
      <c r="D168" s="7" t="s">
        <v>103</v>
      </c>
      <c r="E168" s="8" t="s">
        <v>103</v>
      </c>
      <c r="F168" s="9" t="s">
        <v>103</v>
      </c>
      <c r="G168" s="130"/>
      <c r="H168" s="10" t="s">
        <v>103</v>
      </c>
    </row>
    <row r="169" spans="1:8" ht="18" customHeight="1" x14ac:dyDescent="0.2">
      <c r="A169" s="6" t="s">
        <v>103</v>
      </c>
      <c r="B169" s="126"/>
      <c r="C169" s="7" t="s">
        <v>103</v>
      </c>
      <c r="D169" s="7" t="s">
        <v>103</v>
      </c>
      <c r="E169" s="8" t="s">
        <v>103</v>
      </c>
      <c r="F169" s="9" t="s">
        <v>103</v>
      </c>
      <c r="G169" s="130"/>
      <c r="H169" s="10" t="s">
        <v>103</v>
      </c>
    </row>
    <row r="170" spans="1:8" ht="18" customHeight="1" x14ac:dyDescent="0.2">
      <c r="A170" s="6" t="s">
        <v>103</v>
      </c>
      <c r="B170" s="126"/>
      <c r="C170" s="7" t="s">
        <v>103</v>
      </c>
      <c r="D170" s="7" t="s">
        <v>103</v>
      </c>
      <c r="E170" s="8" t="s">
        <v>103</v>
      </c>
      <c r="F170" s="9" t="s">
        <v>103</v>
      </c>
      <c r="G170" s="130"/>
      <c r="H170" s="10" t="s">
        <v>103</v>
      </c>
    </row>
    <row r="171" spans="1:8" ht="18" customHeight="1" x14ac:dyDescent="0.2">
      <c r="A171" s="6" t="s">
        <v>103</v>
      </c>
      <c r="B171" s="126"/>
      <c r="C171" s="7" t="s">
        <v>103</v>
      </c>
      <c r="D171" s="7" t="s">
        <v>103</v>
      </c>
      <c r="E171" s="8" t="s">
        <v>103</v>
      </c>
      <c r="F171" s="9" t="s">
        <v>103</v>
      </c>
      <c r="G171" s="130"/>
      <c r="H171" s="10" t="s">
        <v>103</v>
      </c>
    </row>
    <row r="172" spans="1:8" ht="18" customHeight="1" x14ac:dyDescent="0.2">
      <c r="A172" s="6" t="s">
        <v>103</v>
      </c>
      <c r="B172" s="126"/>
      <c r="C172" s="7" t="s">
        <v>103</v>
      </c>
      <c r="D172" s="7" t="s">
        <v>103</v>
      </c>
      <c r="E172" s="8" t="s">
        <v>103</v>
      </c>
      <c r="F172" s="9" t="s">
        <v>103</v>
      </c>
      <c r="G172" s="130"/>
      <c r="H172" s="10" t="s">
        <v>103</v>
      </c>
    </row>
    <row r="173" spans="1:8" ht="18" customHeight="1" x14ac:dyDescent="0.2">
      <c r="A173" s="6" t="s">
        <v>103</v>
      </c>
      <c r="B173" s="126"/>
      <c r="C173" s="7" t="s">
        <v>103</v>
      </c>
      <c r="D173" s="7" t="s">
        <v>103</v>
      </c>
      <c r="E173" s="8" t="s">
        <v>103</v>
      </c>
      <c r="F173" s="9" t="s">
        <v>103</v>
      </c>
      <c r="G173" s="130"/>
      <c r="H173" s="10" t="s">
        <v>103</v>
      </c>
    </row>
    <row r="174" spans="1:8" ht="18" customHeight="1" x14ac:dyDescent="0.2">
      <c r="A174" s="6" t="s">
        <v>103</v>
      </c>
      <c r="B174" s="126"/>
      <c r="C174" s="7" t="s">
        <v>103</v>
      </c>
      <c r="D174" s="7" t="s">
        <v>103</v>
      </c>
      <c r="E174" s="8" t="s">
        <v>103</v>
      </c>
      <c r="F174" s="9" t="s">
        <v>103</v>
      </c>
      <c r="G174" s="130"/>
      <c r="H174" s="10" t="s">
        <v>103</v>
      </c>
    </row>
    <row r="175" spans="1:8" ht="18" customHeight="1" x14ac:dyDescent="0.2">
      <c r="A175" s="6" t="s">
        <v>103</v>
      </c>
      <c r="B175" s="126"/>
      <c r="C175" s="7" t="s">
        <v>103</v>
      </c>
      <c r="D175" s="7" t="s">
        <v>103</v>
      </c>
      <c r="E175" s="8" t="s">
        <v>103</v>
      </c>
      <c r="F175" s="9" t="s">
        <v>103</v>
      </c>
      <c r="G175" s="130"/>
      <c r="H175" s="10" t="s">
        <v>103</v>
      </c>
    </row>
    <row r="176" spans="1:8" ht="18" customHeight="1" x14ac:dyDescent="0.2">
      <c r="A176" s="6" t="s">
        <v>103</v>
      </c>
      <c r="B176" s="126"/>
      <c r="C176" s="7" t="s">
        <v>103</v>
      </c>
      <c r="D176" s="7" t="s">
        <v>103</v>
      </c>
      <c r="E176" s="8" t="s">
        <v>103</v>
      </c>
      <c r="F176" s="9" t="s">
        <v>103</v>
      </c>
      <c r="G176" s="130"/>
      <c r="H176" s="10" t="s">
        <v>103</v>
      </c>
    </row>
    <row r="177" spans="1:8" ht="18" customHeight="1" x14ac:dyDescent="0.2">
      <c r="A177" s="6" t="s">
        <v>103</v>
      </c>
      <c r="B177" s="126"/>
      <c r="C177" s="7" t="s">
        <v>103</v>
      </c>
      <c r="D177" s="7" t="s">
        <v>103</v>
      </c>
      <c r="E177" s="8" t="s">
        <v>103</v>
      </c>
      <c r="F177" s="9" t="s">
        <v>103</v>
      </c>
      <c r="G177" s="130"/>
      <c r="H177" s="10" t="s">
        <v>103</v>
      </c>
    </row>
    <row r="178" spans="1:8" ht="18" customHeight="1" x14ac:dyDescent="0.2">
      <c r="A178" s="6" t="s">
        <v>103</v>
      </c>
      <c r="B178" s="126"/>
      <c r="C178" s="7" t="s">
        <v>103</v>
      </c>
      <c r="D178" s="7" t="s">
        <v>103</v>
      </c>
      <c r="E178" s="8" t="s">
        <v>103</v>
      </c>
      <c r="F178" s="9" t="s">
        <v>103</v>
      </c>
      <c r="G178" s="130"/>
      <c r="H178" s="10" t="s">
        <v>103</v>
      </c>
    </row>
    <row r="179" spans="1:8" ht="18" customHeight="1" x14ac:dyDescent="0.2">
      <c r="A179" s="6" t="s">
        <v>103</v>
      </c>
      <c r="B179" s="126"/>
      <c r="C179" s="7" t="s">
        <v>103</v>
      </c>
      <c r="D179" s="7" t="s">
        <v>103</v>
      </c>
      <c r="E179" s="8" t="s">
        <v>103</v>
      </c>
      <c r="F179" s="9" t="s">
        <v>103</v>
      </c>
      <c r="G179" s="130"/>
      <c r="H179" s="10" t="s">
        <v>103</v>
      </c>
    </row>
    <row r="180" spans="1:8" ht="18" customHeight="1" x14ac:dyDescent="0.2">
      <c r="A180" s="6" t="s">
        <v>103</v>
      </c>
      <c r="B180" s="126"/>
      <c r="C180" s="7" t="s">
        <v>103</v>
      </c>
      <c r="D180" s="7" t="s">
        <v>103</v>
      </c>
      <c r="E180" s="8" t="s">
        <v>103</v>
      </c>
      <c r="F180" s="9" t="s">
        <v>103</v>
      </c>
      <c r="G180" s="130"/>
      <c r="H180" s="10" t="s">
        <v>103</v>
      </c>
    </row>
    <row r="181" spans="1:8" ht="18" customHeight="1" x14ac:dyDescent="0.2">
      <c r="A181" s="6" t="s">
        <v>103</v>
      </c>
      <c r="B181" s="126"/>
      <c r="C181" s="7" t="s">
        <v>103</v>
      </c>
      <c r="D181" s="7" t="s">
        <v>103</v>
      </c>
      <c r="E181" s="8" t="s">
        <v>103</v>
      </c>
      <c r="F181" s="9" t="s">
        <v>103</v>
      </c>
      <c r="G181" s="130"/>
      <c r="H181" s="10" t="s">
        <v>103</v>
      </c>
    </row>
    <row r="182" spans="1:8" ht="18" customHeight="1" x14ac:dyDescent="0.2">
      <c r="A182" s="6" t="s">
        <v>103</v>
      </c>
      <c r="B182" s="126"/>
      <c r="C182" s="7" t="s">
        <v>103</v>
      </c>
      <c r="D182" s="7" t="s">
        <v>103</v>
      </c>
      <c r="E182" s="8" t="s">
        <v>103</v>
      </c>
      <c r="F182" s="9" t="s">
        <v>103</v>
      </c>
      <c r="G182" s="130"/>
      <c r="H182" s="10" t="s">
        <v>103</v>
      </c>
    </row>
    <row r="183" spans="1:8" ht="18" customHeight="1" x14ac:dyDescent="0.2">
      <c r="A183" s="6" t="s">
        <v>103</v>
      </c>
      <c r="B183" s="126"/>
      <c r="C183" s="7" t="s">
        <v>103</v>
      </c>
      <c r="D183" s="7" t="s">
        <v>103</v>
      </c>
      <c r="E183" s="8" t="s">
        <v>103</v>
      </c>
      <c r="F183" s="9" t="s">
        <v>103</v>
      </c>
      <c r="G183" s="130"/>
      <c r="H183" s="10" t="s">
        <v>103</v>
      </c>
    </row>
    <row r="184" spans="1:8" ht="18" customHeight="1" x14ac:dyDescent="0.2">
      <c r="A184" s="6" t="s">
        <v>103</v>
      </c>
      <c r="B184" s="126"/>
      <c r="C184" s="7" t="s">
        <v>103</v>
      </c>
      <c r="D184" s="7" t="s">
        <v>103</v>
      </c>
      <c r="E184" s="8" t="s">
        <v>103</v>
      </c>
      <c r="F184" s="9" t="s">
        <v>103</v>
      </c>
      <c r="G184" s="130"/>
      <c r="H184" s="10" t="s">
        <v>103</v>
      </c>
    </row>
    <row r="185" spans="1:8" ht="18" customHeight="1" x14ac:dyDescent="0.2">
      <c r="A185" s="6" t="s">
        <v>103</v>
      </c>
      <c r="B185" s="126"/>
      <c r="C185" s="7" t="s">
        <v>103</v>
      </c>
      <c r="D185" s="7" t="s">
        <v>103</v>
      </c>
      <c r="E185" s="8" t="s">
        <v>103</v>
      </c>
      <c r="F185" s="9" t="s">
        <v>103</v>
      </c>
      <c r="G185" s="130"/>
      <c r="H185" s="10" t="s">
        <v>103</v>
      </c>
    </row>
    <row r="186" spans="1:8" ht="18" customHeight="1" x14ac:dyDescent="0.2">
      <c r="A186" s="6" t="s">
        <v>103</v>
      </c>
      <c r="B186" s="126"/>
      <c r="C186" s="7" t="s">
        <v>103</v>
      </c>
      <c r="D186" s="7" t="s">
        <v>103</v>
      </c>
      <c r="E186" s="8" t="s">
        <v>103</v>
      </c>
      <c r="F186" s="9" t="s">
        <v>103</v>
      </c>
      <c r="G186" s="130"/>
      <c r="H186" s="10" t="s">
        <v>103</v>
      </c>
    </row>
    <row r="187" spans="1:8" ht="18" customHeight="1" x14ac:dyDescent="0.2">
      <c r="A187" s="6" t="s">
        <v>103</v>
      </c>
      <c r="B187" s="126"/>
      <c r="C187" s="7" t="s">
        <v>103</v>
      </c>
      <c r="D187" s="7" t="s">
        <v>103</v>
      </c>
      <c r="E187" s="8" t="s">
        <v>103</v>
      </c>
      <c r="F187" s="9" t="s">
        <v>103</v>
      </c>
      <c r="G187" s="130"/>
      <c r="H187" s="10" t="s">
        <v>103</v>
      </c>
    </row>
    <row r="188" spans="1:8" ht="18" customHeight="1" x14ac:dyDescent="0.2">
      <c r="A188" s="6" t="s">
        <v>103</v>
      </c>
      <c r="B188" s="126"/>
      <c r="C188" s="7" t="s">
        <v>103</v>
      </c>
      <c r="D188" s="7" t="s">
        <v>103</v>
      </c>
      <c r="E188" s="8" t="s">
        <v>103</v>
      </c>
      <c r="F188" s="9" t="s">
        <v>103</v>
      </c>
      <c r="G188" s="130"/>
      <c r="H188" s="10" t="s">
        <v>103</v>
      </c>
    </row>
    <row r="189" spans="1:8" ht="18" customHeight="1" x14ac:dyDescent="0.2">
      <c r="A189" s="6" t="s">
        <v>103</v>
      </c>
      <c r="B189" s="126"/>
      <c r="C189" s="7" t="s">
        <v>103</v>
      </c>
      <c r="D189" s="7" t="s">
        <v>103</v>
      </c>
      <c r="E189" s="8" t="s">
        <v>103</v>
      </c>
      <c r="F189" s="9" t="s">
        <v>103</v>
      </c>
      <c r="G189" s="130"/>
      <c r="H189" s="10" t="s">
        <v>103</v>
      </c>
    </row>
    <row r="190" spans="1:8" ht="18" customHeight="1" x14ac:dyDescent="0.2">
      <c r="A190" s="6" t="s">
        <v>103</v>
      </c>
      <c r="B190" s="126"/>
      <c r="C190" s="7" t="s">
        <v>103</v>
      </c>
      <c r="D190" s="7" t="s">
        <v>103</v>
      </c>
      <c r="E190" s="8" t="s">
        <v>103</v>
      </c>
      <c r="F190" s="9" t="s">
        <v>103</v>
      </c>
      <c r="G190" s="130"/>
      <c r="H190" s="10" t="s">
        <v>103</v>
      </c>
    </row>
    <row r="191" spans="1:8" ht="18" customHeight="1" x14ac:dyDescent="0.2">
      <c r="A191" s="6" t="s">
        <v>103</v>
      </c>
      <c r="B191" s="126"/>
      <c r="C191" s="7" t="s">
        <v>103</v>
      </c>
      <c r="D191" s="7" t="s">
        <v>103</v>
      </c>
      <c r="E191" s="8" t="s">
        <v>103</v>
      </c>
      <c r="F191" s="9" t="s">
        <v>103</v>
      </c>
      <c r="G191" s="130"/>
      <c r="H191" s="10" t="s">
        <v>103</v>
      </c>
    </row>
    <row r="192" spans="1:8" ht="18" customHeight="1" x14ac:dyDescent="0.2">
      <c r="A192" s="6" t="s">
        <v>103</v>
      </c>
      <c r="B192" s="126"/>
      <c r="C192" s="7" t="s">
        <v>103</v>
      </c>
      <c r="D192" s="7" t="s">
        <v>103</v>
      </c>
      <c r="E192" s="8" t="s">
        <v>103</v>
      </c>
      <c r="F192" s="9" t="s">
        <v>103</v>
      </c>
      <c r="G192" s="130"/>
      <c r="H192" s="10" t="s">
        <v>103</v>
      </c>
    </row>
    <row r="193" spans="1:8" ht="18" customHeight="1" x14ac:dyDescent="0.2">
      <c r="A193" s="6" t="s">
        <v>103</v>
      </c>
      <c r="B193" s="126"/>
      <c r="C193" s="7" t="s">
        <v>103</v>
      </c>
      <c r="D193" s="7" t="s">
        <v>103</v>
      </c>
      <c r="E193" s="8" t="s">
        <v>103</v>
      </c>
      <c r="F193" s="9" t="s">
        <v>103</v>
      </c>
      <c r="G193" s="130"/>
      <c r="H193" s="10" t="s">
        <v>103</v>
      </c>
    </row>
    <row r="194" spans="1:8" ht="18" customHeight="1" x14ac:dyDescent="0.2">
      <c r="A194" s="6" t="s">
        <v>103</v>
      </c>
      <c r="B194" s="126"/>
      <c r="C194" s="7" t="s">
        <v>103</v>
      </c>
      <c r="D194" s="7" t="s">
        <v>103</v>
      </c>
      <c r="E194" s="8" t="s">
        <v>103</v>
      </c>
      <c r="F194" s="9" t="s">
        <v>103</v>
      </c>
      <c r="G194" s="130"/>
      <c r="H194" s="10" t="s">
        <v>103</v>
      </c>
    </row>
    <row r="195" spans="1:8" ht="18" customHeight="1" x14ac:dyDescent="0.2">
      <c r="A195" s="6" t="s">
        <v>103</v>
      </c>
      <c r="B195" s="126"/>
      <c r="C195" s="7" t="s">
        <v>103</v>
      </c>
      <c r="D195" s="7" t="s">
        <v>103</v>
      </c>
      <c r="E195" s="8" t="s">
        <v>103</v>
      </c>
      <c r="F195" s="9" t="s">
        <v>103</v>
      </c>
      <c r="G195" s="130"/>
      <c r="H195" s="10" t="s">
        <v>103</v>
      </c>
    </row>
    <row r="196" spans="1:8" ht="18" customHeight="1" x14ac:dyDescent="0.2">
      <c r="A196" s="6" t="s">
        <v>103</v>
      </c>
      <c r="B196" s="126"/>
      <c r="C196" s="7" t="s">
        <v>103</v>
      </c>
      <c r="D196" s="7" t="s">
        <v>103</v>
      </c>
      <c r="E196" s="8" t="s">
        <v>103</v>
      </c>
      <c r="F196" s="9" t="s">
        <v>103</v>
      </c>
      <c r="G196" s="130"/>
      <c r="H196" s="10" t="s">
        <v>103</v>
      </c>
    </row>
    <row r="197" spans="1:8" ht="18" customHeight="1" x14ac:dyDescent="0.2">
      <c r="A197" s="6" t="s">
        <v>103</v>
      </c>
      <c r="B197" s="126"/>
      <c r="C197" s="7" t="s">
        <v>103</v>
      </c>
      <c r="D197" s="7" t="s">
        <v>103</v>
      </c>
      <c r="E197" s="8" t="s">
        <v>103</v>
      </c>
      <c r="F197" s="9" t="s">
        <v>103</v>
      </c>
      <c r="G197" s="130"/>
      <c r="H197" s="10" t="s">
        <v>103</v>
      </c>
    </row>
    <row r="198" spans="1:8" ht="18" customHeight="1" x14ac:dyDescent="0.2">
      <c r="A198" s="6" t="s">
        <v>103</v>
      </c>
      <c r="B198" s="126"/>
      <c r="C198" s="7" t="s">
        <v>103</v>
      </c>
      <c r="D198" s="7" t="s">
        <v>103</v>
      </c>
      <c r="E198" s="8" t="s">
        <v>103</v>
      </c>
      <c r="F198" s="9" t="s">
        <v>103</v>
      </c>
      <c r="G198" s="130"/>
      <c r="H198" s="10" t="s">
        <v>103</v>
      </c>
    </row>
    <row r="199" spans="1:8" ht="18" customHeight="1" x14ac:dyDescent="0.2">
      <c r="A199" s="6" t="s">
        <v>103</v>
      </c>
      <c r="B199" s="126"/>
      <c r="C199" s="7" t="s">
        <v>103</v>
      </c>
      <c r="D199" s="7" t="s">
        <v>103</v>
      </c>
      <c r="E199" s="8" t="s">
        <v>103</v>
      </c>
      <c r="F199" s="9" t="s">
        <v>103</v>
      </c>
      <c r="G199" s="130"/>
      <c r="H199" s="10" t="s">
        <v>103</v>
      </c>
    </row>
    <row r="200" spans="1:8" ht="18" customHeight="1" x14ac:dyDescent="0.2">
      <c r="A200" s="6" t="s">
        <v>103</v>
      </c>
      <c r="B200" s="126"/>
      <c r="C200" s="7" t="s">
        <v>103</v>
      </c>
      <c r="D200" s="7" t="s">
        <v>103</v>
      </c>
      <c r="E200" s="8" t="s">
        <v>103</v>
      </c>
      <c r="F200" s="9" t="s">
        <v>103</v>
      </c>
      <c r="G200" s="130"/>
      <c r="H200" s="10" t="s">
        <v>103</v>
      </c>
    </row>
    <row r="201" spans="1:8" ht="18" customHeight="1" x14ac:dyDescent="0.2">
      <c r="A201" s="6" t="s">
        <v>103</v>
      </c>
      <c r="B201" s="126"/>
      <c r="C201" s="7" t="s">
        <v>103</v>
      </c>
      <c r="D201" s="7" t="s">
        <v>103</v>
      </c>
      <c r="E201" s="8" t="s">
        <v>103</v>
      </c>
      <c r="F201" s="9" t="s">
        <v>103</v>
      </c>
      <c r="G201" s="130"/>
      <c r="H201" s="10" t="s">
        <v>103</v>
      </c>
    </row>
    <row r="202" spans="1:8" ht="18" customHeight="1" x14ac:dyDescent="0.2">
      <c r="A202" s="6" t="s">
        <v>103</v>
      </c>
      <c r="B202" s="126"/>
      <c r="C202" s="7" t="s">
        <v>103</v>
      </c>
      <c r="D202" s="7" t="s">
        <v>103</v>
      </c>
      <c r="E202" s="8" t="s">
        <v>103</v>
      </c>
      <c r="F202" s="9" t="s">
        <v>103</v>
      </c>
      <c r="G202" s="130"/>
      <c r="H202" s="10" t="s">
        <v>103</v>
      </c>
    </row>
    <row r="203" spans="1:8" ht="18" customHeight="1" x14ac:dyDescent="0.2">
      <c r="A203" s="6" t="s">
        <v>103</v>
      </c>
      <c r="B203" s="126"/>
      <c r="C203" s="7" t="s">
        <v>103</v>
      </c>
      <c r="D203" s="7" t="s">
        <v>103</v>
      </c>
      <c r="E203" s="8" t="s">
        <v>103</v>
      </c>
      <c r="F203" s="9" t="s">
        <v>103</v>
      </c>
      <c r="G203" s="130"/>
      <c r="H203" s="10" t="s">
        <v>103</v>
      </c>
    </row>
    <row r="204" spans="1:8" ht="18" customHeight="1" x14ac:dyDescent="0.2">
      <c r="A204" s="6" t="s">
        <v>103</v>
      </c>
      <c r="B204" s="126"/>
      <c r="C204" s="7" t="s">
        <v>103</v>
      </c>
      <c r="D204" s="7" t="s">
        <v>103</v>
      </c>
      <c r="E204" s="8" t="s">
        <v>103</v>
      </c>
      <c r="F204" s="9" t="s">
        <v>103</v>
      </c>
      <c r="G204" s="130"/>
      <c r="H204" s="10" t="s">
        <v>103</v>
      </c>
    </row>
    <row r="205" spans="1:8" ht="18" customHeight="1" x14ac:dyDescent="0.2">
      <c r="A205" s="6" t="s">
        <v>103</v>
      </c>
      <c r="B205" s="126"/>
      <c r="C205" s="7" t="s">
        <v>103</v>
      </c>
      <c r="D205" s="7" t="s">
        <v>103</v>
      </c>
      <c r="E205" s="8" t="s">
        <v>103</v>
      </c>
      <c r="F205" s="9" t="s">
        <v>103</v>
      </c>
      <c r="G205" s="130"/>
      <c r="H205" s="10" t="s">
        <v>103</v>
      </c>
    </row>
    <row r="206" spans="1:8" ht="18" customHeight="1" x14ac:dyDescent="0.2">
      <c r="A206" s="6" t="s">
        <v>103</v>
      </c>
      <c r="B206" s="126"/>
      <c r="C206" s="7" t="s">
        <v>103</v>
      </c>
      <c r="D206" s="7" t="s">
        <v>103</v>
      </c>
      <c r="E206" s="8" t="s">
        <v>103</v>
      </c>
      <c r="F206" s="9" t="s">
        <v>103</v>
      </c>
      <c r="G206" s="130"/>
      <c r="H206" s="10" t="s">
        <v>103</v>
      </c>
    </row>
    <row r="207" spans="1:8" ht="18" customHeight="1" x14ac:dyDescent="0.2">
      <c r="A207" s="6" t="s">
        <v>103</v>
      </c>
      <c r="B207" s="126"/>
      <c r="C207" s="7" t="s">
        <v>103</v>
      </c>
      <c r="D207" s="7" t="s">
        <v>103</v>
      </c>
      <c r="E207" s="8" t="s">
        <v>103</v>
      </c>
      <c r="F207" s="9" t="s">
        <v>103</v>
      </c>
      <c r="G207" s="130"/>
      <c r="H207" s="10" t="s">
        <v>103</v>
      </c>
    </row>
    <row r="208" spans="1:8" ht="18" customHeight="1" x14ac:dyDescent="0.2">
      <c r="A208" s="6" t="s">
        <v>103</v>
      </c>
      <c r="B208" s="126"/>
      <c r="C208" s="7" t="s">
        <v>103</v>
      </c>
      <c r="D208" s="7" t="s">
        <v>103</v>
      </c>
      <c r="E208" s="8" t="s">
        <v>103</v>
      </c>
      <c r="F208" s="9" t="s">
        <v>103</v>
      </c>
      <c r="G208" s="130"/>
      <c r="H208" s="10" t="s">
        <v>103</v>
      </c>
    </row>
    <row r="209" spans="1:8" ht="18" customHeight="1" x14ac:dyDescent="0.2">
      <c r="A209" s="6" t="s">
        <v>103</v>
      </c>
      <c r="B209" s="126"/>
      <c r="C209" s="7" t="s">
        <v>103</v>
      </c>
      <c r="D209" s="7" t="s">
        <v>103</v>
      </c>
      <c r="E209" s="8" t="s">
        <v>103</v>
      </c>
      <c r="F209" s="9" t="s">
        <v>103</v>
      </c>
      <c r="G209" s="130"/>
      <c r="H209" s="10" t="s">
        <v>103</v>
      </c>
    </row>
    <row r="210" spans="1:8" ht="18" customHeight="1" x14ac:dyDescent="0.2">
      <c r="A210" s="6" t="s">
        <v>103</v>
      </c>
      <c r="B210" s="126"/>
      <c r="C210" s="7" t="s">
        <v>103</v>
      </c>
      <c r="D210" s="7" t="s">
        <v>103</v>
      </c>
      <c r="E210" s="8" t="s">
        <v>103</v>
      </c>
      <c r="F210" s="9" t="s">
        <v>103</v>
      </c>
      <c r="G210" s="130"/>
      <c r="H210" s="10" t="s">
        <v>103</v>
      </c>
    </row>
    <row r="211" spans="1:8" ht="18" customHeight="1" x14ac:dyDescent="0.2">
      <c r="A211" s="6" t="s">
        <v>103</v>
      </c>
      <c r="B211" s="126"/>
      <c r="C211" s="7" t="s">
        <v>103</v>
      </c>
      <c r="D211" s="7" t="s">
        <v>103</v>
      </c>
      <c r="E211" s="8" t="s">
        <v>103</v>
      </c>
      <c r="F211" s="9" t="s">
        <v>103</v>
      </c>
      <c r="G211" s="130"/>
      <c r="H211" s="10" t="s">
        <v>103</v>
      </c>
    </row>
    <row r="212" spans="1:8" ht="18" customHeight="1" x14ac:dyDescent="0.2">
      <c r="A212" s="6" t="s">
        <v>103</v>
      </c>
      <c r="B212" s="126"/>
      <c r="C212" s="7" t="s">
        <v>103</v>
      </c>
      <c r="D212" s="7" t="s">
        <v>103</v>
      </c>
      <c r="E212" s="8" t="s">
        <v>103</v>
      </c>
      <c r="F212" s="9" t="s">
        <v>103</v>
      </c>
      <c r="G212" s="130"/>
      <c r="H212" s="10" t="s">
        <v>103</v>
      </c>
    </row>
    <row r="213" spans="1:8" ht="18" customHeight="1" x14ac:dyDescent="0.2">
      <c r="A213" s="6" t="s">
        <v>103</v>
      </c>
      <c r="B213" s="126"/>
      <c r="C213" s="7" t="s">
        <v>103</v>
      </c>
      <c r="D213" s="7" t="s">
        <v>103</v>
      </c>
      <c r="E213" s="8" t="s">
        <v>103</v>
      </c>
      <c r="F213" s="9" t="s">
        <v>103</v>
      </c>
      <c r="G213" s="130"/>
      <c r="H213" s="10" t="s">
        <v>103</v>
      </c>
    </row>
    <row r="214" spans="1:8" ht="18" customHeight="1" x14ac:dyDescent="0.2">
      <c r="A214" s="6" t="s">
        <v>103</v>
      </c>
      <c r="B214" s="126"/>
      <c r="C214" s="7" t="s">
        <v>103</v>
      </c>
      <c r="D214" s="7" t="s">
        <v>103</v>
      </c>
      <c r="E214" s="8" t="s">
        <v>103</v>
      </c>
      <c r="F214" s="9" t="s">
        <v>103</v>
      </c>
      <c r="G214" s="130"/>
      <c r="H214" s="10" t="s">
        <v>103</v>
      </c>
    </row>
    <row r="215" spans="1:8" ht="18" customHeight="1" x14ac:dyDescent="0.2">
      <c r="A215" s="6" t="s">
        <v>103</v>
      </c>
      <c r="B215" s="126"/>
      <c r="C215" s="7" t="s">
        <v>103</v>
      </c>
      <c r="D215" s="7" t="s">
        <v>103</v>
      </c>
      <c r="E215" s="8" t="s">
        <v>103</v>
      </c>
      <c r="F215" s="9" t="s">
        <v>103</v>
      </c>
      <c r="G215" s="130"/>
      <c r="H215" s="10" t="s">
        <v>103</v>
      </c>
    </row>
    <row r="216" spans="1:8" ht="18" customHeight="1" x14ac:dyDescent="0.2">
      <c r="A216" s="6" t="s">
        <v>103</v>
      </c>
      <c r="B216" s="126"/>
      <c r="C216" s="7" t="s">
        <v>103</v>
      </c>
      <c r="D216" s="7" t="s">
        <v>103</v>
      </c>
      <c r="E216" s="8" t="s">
        <v>103</v>
      </c>
      <c r="F216" s="9" t="s">
        <v>103</v>
      </c>
      <c r="G216" s="130"/>
      <c r="H216" s="10" t="s">
        <v>103</v>
      </c>
    </row>
    <row r="217" spans="1:8" ht="18" customHeight="1" x14ac:dyDescent="0.2">
      <c r="A217" s="6" t="s">
        <v>103</v>
      </c>
      <c r="B217" s="126"/>
      <c r="C217" s="7" t="s">
        <v>103</v>
      </c>
      <c r="D217" s="7" t="s">
        <v>103</v>
      </c>
      <c r="E217" s="8" t="s">
        <v>103</v>
      </c>
      <c r="F217" s="9" t="s">
        <v>103</v>
      </c>
      <c r="G217" s="130"/>
      <c r="H217" s="10" t="s">
        <v>103</v>
      </c>
    </row>
    <row r="218" spans="1:8" ht="18" customHeight="1" x14ac:dyDescent="0.2">
      <c r="A218" s="6" t="s">
        <v>103</v>
      </c>
      <c r="B218" s="126"/>
      <c r="C218" s="7" t="s">
        <v>103</v>
      </c>
      <c r="D218" s="7" t="s">
        <v>103</v>
      </c>
      <c r="E218" s="8" t="s">
        <v>103</v>
      </c>
      <c r="F218" s="9" t="s">
        <v>103</v>
      </c>
      <c r="G218" s="130"/>
      <c r="H218" s="10" t="s">
        <v>103</v>
      </c>
    </row>
    <row r="219" spans="1:8" ht="18" customHeight="1" x14ac:dyDescent="0.2">
      <c r="A219" s="6" t="s">
        <v>103</v>
      </c>
      <c r="B219" s="126"/>
      <c r="C219" s="7" t="s">
        <v>103</v>
      </c>
      <c r="D219" s="7" t="s">
        <v>103</v>
      </c>
      <c r="E219" s="8" t="s">
        <v>103</v>
      </c>
      <c r="F219" s="9" t="s">
        <v>103</v>
      </c>
      <c r="G219" s="130"/>
      <c r="H219" s="10" t="s">
        <v>103</v>
      </c>
    </row>
    <row r="220" spans="1:8" ht="18" customHeight="1" x14ac:dyDescent="0.2">
      <c r="A220" s="6" t="s">
        <v>103</v>
      </c>
      <c r="B220" s="126"/>
      <c r="C220" s="7" t="s">
        <v>103</v>
      </c>
      <c r="D220" s="7" t="s">
        <v>103</v>
      </c>
      <c r="E220" s="8" t="s">
        <v>103</v>
      </c>
      <c r="F220" s="9" t="s">
        <v>103</v>
      </c>
      <c r="G220" s="130"/>
      <c r="H220" s="10" t="s">
        <v>103</v>
      </c>
    </row>
    <row r="221" spans="1:8" ht="18" customHeight="1" x14ac:dyDescent="0.2">
      <c r="A221" s="6" t="s">
        <v>103</v>
      </c>
      <c r="B221" s="126"/>
      <c r="C221" s="7" t="s">
        <v>103</v>
      </c>
      <c r="D221" s="7" t="s">
        <v>103</v>
      </c>
      <c r="E221" s="8" t="s">
        <v>103</v>
      </c>
      <c r="F221" s="9" t="s">
        <v>103</v>
      </c>
      <c r="G221" s="130"/>
      <c r="H221" s="10" t="s">
        <v>103</v>
      </c>
    </row>
    <row r="222" spans="1:8" ht="18" customHeight="1" x14ac:dyDescent="0.2">
      <c r="A222" s="6" t="s">
        <v>103</v>
      </c>
      <c r="B222" s="126"/>
      <c r="C222" s="7" t="s">
        <v>103</v>
      </c>
      <c r="D222" s="7" t="s">
        <v>103</v>
      </c>
      <c r="E222" s="8" t="s">
        <v>103</v>
      </c>
      <c r="F222" s="9" t="s">
        <v>103</v>
      </c>
      <c r="G222" s="130"/>
      <c r="H222" s="10" t="s">
        <v>103</v>
      </c>
    </row>
    <row r="223" spans="1:8" ht="18" customHeight="1" x14ac:dyDescent="0.2">
      <c r="A223" s="6" t="s">
        <v>103</v>
      </c>
      <c r="B223" s="126"/>
      <c r="C223" s="7" t="s">
        <v>103</v>
      </c>
      <c r="D223" s="7" t="s">
        <v>103</v>
      </c>
      <c r="E223" s="8" t="s">
        <v>103</v>
      </c>
      <c r="F223" s="9" t="s">
        <v>103</v>
      </c>
      <c r="G223" s="130"/>
      <c r="H223" s="10" t="s">
        <v>103</v>
      </c>
    </row>
    <row r="224" spans="1:8" ht="18" customHeight="1" x14ac:dyDescent="0.2">
      <c r="A224" s="6" t="s">
        <v>103</v>
      </c>
      <c r="B224" s="126"/>
      <c r="C224" s="7" t="s">
        <v>103</v>
      </c>
      <c r="D224" s="7" t="s">
        <v>103</v>
      </c>
      <c r="E224" s="8" t="s">
        <v>103</v>
      </c>
      <c r="F224" s="9" t="s">
        <v>103</v>
      </c>
      <c r="G224" s="130"/>
      <c r="H224" s="10" t="s">
        <v>103</v>
      </c>
    </row>
    <row r="225" spans="1:8" ht="18" customHeight="1" x14ac:dyDescent="0.2">
      <c r="A225" s="6" t="s">
        <v>103</v>
      </c>
      <c r="B225" s="126"/>
      <c r="C225" s="7" t="s">
        <v>103</v>
      </c>
      <c r="D225" s="7" t="s">
        <v>103</v>
      </c>
      <c r="E225" s="8" t="s">
        <v>103</v>
      </c>
      <c r="F225" s="9" t="s">
        <v>103</v>
      </c>
      <c r="G225" s="130"/>
      <c r="H225" s="10" t="s">
        <v>103</v>
      </c>
    </row>
    <row r="226" spans="1:8" ht="18" customHeight="1" x14ac:dyDescent="0.2">
      <c r="A226" s="6" t="s">
        <v>103</v>
      </c>
      <c r="B226" s="126"/>
      <c r="C226" s="7" t="s">
        <v>103</v>
      </c>
      <c r="D226" s="7" t="s">
        <v>103</v>
      </c>
      <c r="E226" s="8" t="s">
        <v>103</v>
      </c>
      <c r="F226" s="9" t="s">
        <v>103</v>
      </c>
      <c r="G226" s="130"/>
      <c r="H226" s="10" t="s">
        <v>103</v>
      </c>
    </row>
    <row r="227" spans="1:8" ht="18" customHeight="1" x14ac:dyDescent="0.2">
      <c r="A227" s="6" t="s">
        <v>103</v>
      </c>
      <c r="B227" s="126"/>
      <c r="C227" s="7" t="s">
        <v>103</v>
      </c>
      <c r="D227" s="7" t="s">
        <v>103</v>
      </c>
      <c r="E227" s="8" t="s">
        <v>103</v>
      </c>
      <c r="F227" s="9" t="s">
        <v>103</v>
      </c>
      <c r="G227" s="130"/>
      <c r="H227" s="10" t="s">
        <v>103</v>
      </c>
    </row>
    <row r="228" spans="1:8" ht="18" customHeight="1" x14ac:dyDescent="0.2">
      <c r="A228" s="6" t="s">
        <v>103</v>
      </c>
      <c r="B228" s="126"/>
      <c r="C228" s="7" t="s">
        <v>103</v>
      </c>
      <c r="D228" s="7" t="s">
        <v>103</v>
      </c>
      <c r="E228" s="8" t="s">
        <v>103</v>
      </c>
      <c r="F228" s="9" t="s">
        <v>103</v>
      </c>
      <c r="G228" s="130"/>
      <c r="H228" s="10" t="s">
        <v>103</v>
      </c>
    </row>
    <row r="229" spans="1:8" ht="18" customHeight="1" x14ac:dyDescent="0.2">
      <c r="A229" s="6" t="s">
        <v>103</v>
      </c>
      <c r="B229" s="126"/>
      <c r="C229" s="7" t="s">
        <v>103</v>
      </c>
      <c r="D229" s="7" t="s">
        <v>103</v>
      </c>
      <c r="E229" s="8" t="s">
        <v>103</v>
      </c>
      <c r="F229" s="9" t="s">
        <v>103</v>
      </c>
      <c r="G229" s="130"/>
      <c r="H229" s="10" t="s">
        <v>103</v>
      </c>
    </row>
    <row r="230" spans="1:8" ht="18" customHeight="1" x14ac:dyDescent="0.2">
      <c r="A230" s="6" t="s">
        <v>103</v>
      </c>
      <c r="B230" s="126"/>
      <c r="C230" s="7" t="s">
        <v>103</v>
      </c>
      <c r="D230" s="7" t="s">
        <v>103</v>
      </c>
      <c r="E230" s="8" t="s">
        <v>103</v>
      </c>
      <c r="F230" s="9" t="s">
        <v>103</v>
      </c>
      <c r="G230" s="130"/>
      <c r="H230" s="10" t="s">
        <v>103</v>
      </c>
    </row>
    <row r="231" spans="1:8" ht="18" customHeight="1" x14ac:dyDescent="0.2">
      <c r="A231" s="6" t="s">
        <v>103</v>
      </c>
      <c r="B231" s="126"/>
      <c r="C231" s="7" t="s">
        <v>103</v>
      </c>
      <c r="D231" s="7" t="s">
        <v>103</v>
      </c>
      <c r="E231" s="8" t="s">
        <v>103</v>
      </c>
      <c r="F231" s="9" t="s">
        <v>103</v>
      </c>
      <c r="G231" s="130"/>
      <c r="H231" s="10" t="s">
        <v>103</v>
      </c>
    </row>
    <row r="232" spans="1:8" ht="18" customHeight="1" x14ac:dyDescent="0.2">
      <c r="A232" s="6" t="s">
        <v>103</v>
      </c>
      <c r="B232" s="126"/>
      <c r="C232" s="7" t="s">
        <v>103</v>
      </c>
      <c r="D232" s="7" t="s">
        <v>103</v>
      </c>
      <c r="E232" s="8" t="s">
        <v>103</v>
      </c>
      <c r="F232" s="9" t="s">
        <v>103</v>
      </c>
      <c r="G232" s="130"/>
      <c r="H232" s="10" t="s">
        <v>103</v>
      </c>
    </row>
    <row r="233" spans="1:8" ht="18" customHeight="1" x14ac:dyDescent="0.2">
      <c r="A233" s="6" t="s">
        <v>103</v>
      </c>
      <c r="B233" s="126"/>
      <c r="C233" s="7" t="s">
        <v>103</v>
      </c>
      <c r="D233" s="7" t="s">
        <v>103</v>
      </c>
      <c r="E233" s="8" t="s">
        <v>103</v>
      </c>
      <c r="F233" s="9" t="s">
        <v>103</v>
      </c>
      <c r="G233" s="130"/>
      <c r="H233" s="10" t="s">
        <v>103</v>
      </c>
    </row>
    <row r="234" spans="1:8" ht="18" customHeight="1" x14ac:dyDescent="0.2">
      <c r="A234" s="6" t="s">
        <v>103</v>
      </c>
      <c r="B234" s="126"/>
      <c r="C234" s="7" t="s">
        <v>103</v>
      </c>
      <c r="D234" s="7" t="s">
        <v>103</v>
      </c>
      <c r="E234" s="8" t="s">
        <v>103</v>
      </c>
      <c r="F234" s="9" t="s">
        <v>103</v>
      </c>
      <c r="G234" s="130"/>
      <c r="H234" s="10" t="s">
        <v>103</v>
      </c>
    </row>
    <row r="235" spans="1:8" ht="18" customHeight="1" x14ac:dyDescent="0.2">
      <c r="A235" s="6" t="s">
        <v>103</v>
      </c>
      <c r="B235" s="126"/>
      <c r="C235" s="7" t="s">
        <v>103</v>
      </c>
      <c r="D235" s="7" t="s">
        <v>103</v>
      </c>
      <c r="E235" s="8" t="s">
        <v>103</v>
      </c>
      <c r="F235" s="9" t="s">
        <v>103</v>
      </c>
      <c r="G235" s="130"/>
      <c r="H235" s="10" t="s">
        <v>103</v>
      </c>
    </row>
    <row r="236" spans="1:8" ht="18" customHeight="1" x14ac:dyDescent="0.2">
      <c r="A236" s="6" t="s">
        <v>103</v>
      </c>
      <c r="B236" s="126"/>
      <c r="C236" s="7" t="s">
        <v>103</v>
      </c>
      <c r="D236" s="7" t="s">
        <v>103</v>
      </c>
      <c r="E236" s="8" t="s">
        <v>103</v>
      </c>
      <c r="F236" s="9" t="s">
        <v>103</v>
      </c>
      <c r="G236" s="130"/>
      <c r="H236" s="10" t="s">
        <v>103</v>
      </c>
    </row>
    <row r="237" spans="1:8" ht="18" customHeight="1" x14ac:dyDescent="0.2">
      <c r="A237" s="6" t="s">
        <v>103</v>
      </c>
      <c r="B237" s="126"/>
      <c r="C237" s="7" t="s">
        <v>103</v>
      </c>
      <c r="D237" s="7" t="s">
        <v>103</v>
      </c>
      <c r="E237" s="8" t="s">
        <v>103</v>
      </c>
      <c r="F237" s="9" t="s">
        <v>103</v>
      </c>
      <c r="G237" s="130"/>
      <c r="H237" s="10" t="s">
        <v>103</v>
      </c>
    </row>
    <row r="238" spans="1:8" ht="18" customHeight="1" x14ac:dyDescent="0.2">
      <c r="A238" s="6" t="s">
        <v>103</v>
      </c>
      <c r="B238" s="126"/>
      <c r="C238" s="7" t="s">
        <v>103</v>
      </c>
      <c r="D238" s="7" t="s">
        <v>103</v>
      </c>
      <c r="E238" s="8" t="s">
        <v>103</v>
      </c>
      <c r="F238" s="9" t="s">
        <v>103</v>
      </c>
      <c r="G238" s="130"/>
      <c r="H238" s="10" t="s">
        <v>103</v>
      </c>
    </row>
    <row r="239" spans="1:8" ht="18" customHeight="1" x14ac:dyDescent="0.2">
      <c r="A239" s="6" t="s">
        <v>103</v>
      </c>
      <c r="B239" s="126"/>
      <c r="C239" s="7" t="s">
        <v>103</v>
      </c>
      <c r="D239" s="7" t="s">
        <v>103</v>
      </c>
      <c r="E239" s="8" t="s">
        <v>103</v>
      </c>
      <c r="F239" s="9" t="s">
        <v>103</v>
      </c>
      <c r="G239" s="130"/>
      <c r="H239" s="10" t="s">
        <v>103</v>
      </c>
    </row>
    <row r="240" spans="1:8" ht="18" customHeight="1" x14ac:dyDescent="0.2">
      <c r="A240" s="6" t="s">
        <v>103</v>
      </c>
      <c r="B240" s="126"/>
      <c r="C240" s="7" t="s">
        <v>103</v>
      </c>
      <c r="D240" s="7" t="s">
        <v>103</v>
      </c>
      <c r="E240" s="8" t="s">
        <v>103</v>
      </c>
      <c r="F240" s="9" t="s">
        <v>103</v>
      </c>
      <c r="G240" s="130"/>
      <c r="H240" s="10" t="s">
        <v>103</v>
      </c>
    </row>
    <row r="241" spans="1:8" ht="18" customHeight="1" x14ac:dyDescent="0.2">
      <c r="A241" s="6" t="s">
        <v>103</v>
      </c>
      <c r="B241" s="126"/>
      <c r="C241" s="7" t="s">
        <v>103</v>
      </c>
      <c r="D241" s="7" t="s">
        <v>103</v>
      </c>
      <c r="E241" s="8" t="s">
        <v>103</v>
      </c>
      <c r="F241" s="9" t="s">
        <v>103</v>
      </c>
      <c r="G241" s="130"/>
      <c r="H241" s="10" t="s">
        <v>103</v>
      </c>
    </row>
    <row r="242" spans="1:8" ht="18" customHeight="1" x14ac:dyDescent="0.2">
      <c r="A242" s="6" t="s">
        <v>103</v>
      </c>
      <c r="B242" s="126"/>
      <c r="C242" s="7" t="s">
        <v>103</v>
      </c>
      <c r="D242" s="7" t="s">
        <v>103</v>
      </c>
      <c r="E242" s="8" t="s">
        <v>103</v>
      </c>
      <c r="F242" s="9" t="s">
        <v>103</v>
      </c>
      <c r="G242" s="130"/>
      <c r="H242" s="10" t="s">
        <v>103</v>
      </c>
    </row>
    <row r="243" spans="1:8" ht="18" customHeight="1" x14ac:dyDescent="0.2">
      <c r="A243" s="6" t="s">
        <v>103</v>
      </c>
      <c r="B243" s="126"/>
      <c r="C243" s="7" t="s">
        <v>103</v>
      </c>
      <c r="D243" s="7" t="s">
        <v>103</v>
      </c>
      <c r="E243" s="8" t="s">
        <v>103</v>
      </c>
      <c r="F243" s="9" t="s">
        <v>103</v>
      </c>
      <c r="G243" s="130"/>
      <c r="H243" s="10" t="s">
        <v>103</v>
      </c>
    </row>
    <row r="244" spans="1:8" ht="18" customHeight="1" x14ac:dyDescent="0.2">
      <c r="A244" s="6" t="s">
        <v>103</v>
      </c>
      <c r="B244" s="126"/>
      <c r="C244" s="7" t="s">
        <v>103</v>
      </c>
      <c r="D244" s="7" t="s">
        <v>103</v>
      </c>
      <c r="E244" s="8" t="s">
        <v>103</v>
      </c>
      <c r="F244" s="9" t="s">
        <v>103</v>
      </c>
      <c r="G244" s="130"/>
      <c r="H244" s="10" t="s">
        <v>103</v>
      </c>
    </row>
    <row r="245" spans="1:8" ht="18" customHeight="1" x14ac:dyDescent="0.2">
      <c r="A245" s="6" t="s">
        <v>103</v>
      </c>
      <c r="B245" s="126"/>
      <c r="C245" s="7" t="s">
        <v>103</v>
      </c>
      <c r="D245" s="7" t="s">
        <v>103</v>
      </c>
      <c r="E245" s="8" t="s">
        <v>103</v>
      </c>
      <c r="F245" s="9" t="s">
        <v>103</v>
      </c>
      <c r="G245" s="130"/>
      <c r="H245" s="10" t="s">
        <v>103</v>
      </c>
    </row>
    <row r="246" spans="1:8" ht="18" customHeight="1" x14ac:dyDescent="0.2">
      <c r="A246" s="6" t="s">
        <v>103</v>
      </c>
      <c r="B246" s="126"/>
      <c r="C246" s="7" t="s">
        <v>103</v>
      </c>
      <c r="D246" s="7" t="s">
        <v>103</v>
      </c>
      <c r="E246" s="8" t="s">
        <v>103</v>
      </c>
      <c r="F246" s="9" t="s">
        <v>103</v>
      </c>
      <c r="G246" s="130"/>
      <c r="H246" s="10" t="s">
        <v>103</v>
      </c>
    </row>
    <row r="247" spans="1:8" ht="18" customHeight="1" x14ac:dyDescent="0.2">
      <c r="A247" s="6" t="s">
        <v>103</v>
      </c>
      <c r="B247" s="126"/>
      <c r="C247" s="7" t="s">
        <v>103</v>
      </c>
      <c r="D247" s="7" t="s">
        <v>103</v>
      </c>
      <c r="E247" s="8" t="s">
        <v>103</v>
      </c>
      <c r="F247" s="9" t="s">
        <v>103</v>
      </c>
      <c r="G247" s="130"/>
      <c r="H247" s="10" t="s">
        <v>103</v>
      </c>
    </row>
    <row r="248" spans="1:8" ht="18" customHeight="1" x14ac:dyDescent="0.2">
      <c r="A248" s="6" t="s">
        <v>103</v>
      </c>
      <c r="B248" s="126"/>
      <c r="C248" s="7" t="s">
        <v>103</v>
      </c>
      <c r="D248" s="7" t="s">
        <v>103</v>
      </c>
      <c r="E248" s="8" t="s">
        <v>103</v>
      </c>
      <c r="F248" s="9" t="s">
        <v>103</v>
      </c>
      <c r="G248" s="130"/>
      <c r="H248" s="10" t="s">
        <v>103</v>
      </c>
    </row>
    <row r="249" spans="1:8" ht="18" customHeight="1" x14ac:dyDescent="0.2">
      <c r="A249" s="6" t="s">
        <v>103</v>
      </c>
      <c r="B249" s="126"/>
      <c r="C249" s="7" t="s">
        <v>103</v>
      </c>
      <c r="D249" s="7" t="s">
        <v>103</v>
      </c>
      <c r="E249" s="8" t="s">
        <v>103</v>
      </c>
      <c r="F249" s="9" t="s">
        <v>103</v>
      </c>
      <c r="G249" s="130"/>
      <c r="H249" s="10" t="s">
        <v>103</v>
      </c>
    </row>
    <row r="250" spans="1:8" ht="18" customHeight="1" x14ac:dyDescent="0.2">
      <c r="A250" s="6" t="s">
        <v>103</v>
      </c>
      <c r="B250" s="126"/>
      <c r="C250" s="7" t="s">
        <v>103</v>
      </c>
      <c r="D250" s="7" t="s">
        <v>103</v>
      </c>
      <c r="E250" s="8" t="s">
        <v>103</v>
      </c>
      <c r="F250" s="9" t="s">
        <v>103</v>
      </c>
      <c r="G250" s="130"/>
      <c r="H250" s="10" t="s">
        <v>103</v>
      </c>
    </row>
    <row r="251" spans="1:8" ht="18" customHeight="1" x14ac:dyDescent="0.2">
      <c r="A251" s="6" t="s">
        <v>103</v>
      </c>
      <c r="B251" s="126"/>
      <c r="C251" s="7" t="s">
        <v>103</v>
      </c>
      <c r="D251" s="7" t="s">
        <v>103</v>
      </c>
      <c r="E251" s="8" t="s">
        <v>103</v>
      </c>
      <c r="F251" s="9" t="s">
        <v>103</v>
      </c>
      <c r="G251" s="130"/>
      <c r="H251" s="10" t="s">
        <v>103</v>
      </c>
    </row>
    <row r="252" spans="1:8" ht="18" customHeight="1" x14ac:dyDescent="0.2">
      <c r="A252" s="6" t="s">
        <v>103</v>
      </c>
      <c r="B252" s="126"/>
      <c r="C252" s="7" t="s">
        <v>103</v>
      </c>
      <c r="D252" s="7" t="s">
        <v>103</v>
      </c>
      <c r="E252" s="8" t="s">
        <v>103</v>
      </c>
      <c r="F252" s="9" t="s">
        <v>103</v>
      </c>
      <c r="G252" s="130"/>
      <c r="H252" s="10" t="s">
        <v>103</v>
      </c>
    </row>
    <row r="253" spans="1:8" ht="18" customHeight="1" x14ac:dyDescent="0.2">
      <c r="A253" s="6" t="s">
        <v>103</v>
      </c>
      <c r="B253" s="126"/>
      <c r="C253" s="7" t="s">
        <v>103</v>
      </c>
      <c r="D253" s="7" t="s">
        <v>103</v>
      </c>
      <c r="E253" s="8" t="s">
        <v>103</v>
      </c>
      <c r="F253" s="9" t="s">
        <v>103</v>
      </c>
      <c r="G253" s="130"/>
      <c r="H253" s="10" t="s">
        <v>103</v>
      </c>
    </row>
    <row r="254" spans="1:8" ht="18" customHeight="1" x14ac:dyDescent="0.2">
      <c r="A254" s="6" t="s">
        <v>103</v>
      </c>
      <c r="B254" s="126"/>
      <c r="C254" s="7" t="s">
        <v>103</v>
      </c>
      <c r="D254" s="7" t="s">
        <v>103</v>
      </c>
      <c r="E254" s="8" t="s">
        <v>103</v>
      </c>
      <c r="F254" s="9" t="s">
        <v>103</v>
      </c>
      <c r="G254" s="130"/>
      <c r="H254" s="10" t="s">
        <v>103</v>
      </c>
    </row>
    <row r="255" spans="1:8" ht="18" customHeight="1" x14ac:dyDescent="0.2">
      <c r="A255" s="6" t="s">
        <v>103</v>
      </c>
      <c r="B255" s="126"/>
      <c r="C255" s="7" t="s">
        <v>103</v>
      </c>
      <c r="D255" s="7" t="s">
        <v>103</v>
      </c>
      <c r="E255" s="8" t="s">
        <v>103</v>
      </c>
      <c r="F255" s="9" t="s">
        <v>103</v>
      </c>
      <c r="G255" s="130"/>
      <c r="H255" s="10" t="s">
        <v>103</v>
      </c>
    </row>
    <row r="256" spans="1:8" ht="18" customHeight="1" x14ac:dyDescent="0.2">
      <c r="A256" s="6" t="s">
        <v>103</v>
      </c>
      <c r="B256" s="126"/>
      <c r="C256" s="7" t="s">
        <v>103</v>
      </c>
      <c r="D256" s="7" t="s">
        <v>103</v>
      </c>
      <c r="E256" s="8" t="s">
        <v>103</v>
      </c>
      <c r="F256" s="9" t="s">
        <v>103</v>
      </c>
      <c r="G256" s="130"/>
      <c r="H256" s="10" t="s">
        <v>103</v>
      </c>
    </row>
    <row r="257" spans="1:8" ht="18" customHeight="1" x14ac:dyDescent="0.2">
      <c r="A257" s="6" t="s">
        <v>103</v>
      </c>
      <c r="B257" s="126"/>
      <c r="C257" s="7" t="s">
        <v>103</v>
      </c>
      <c r="D257" s="7" t="s">
        <v>103</v>
      </c>
      <c r="E257" s="8" t="s">
        <v>103</v>
      </c>
      <c r="F257" s="9" t="s">
        <v>103</v>
      </c>
      <c r="G257" s="130"/>
      <c r="H257" s="10" t="s">
        <v>103</v>
      </c>
    </row>
    <row r="258" spans="1:8" ht="18" customHeight="1" x14ac:dyDescent="0.2">
      <c r="A258" s="6" t="s">
        <v>103</v>
      </c>
      <c r="B258" s="126"/>
      <c r="C258" s="7" t="s">
        <v>103</v>
      </c>
      <c r="D258" s="7" t="s">
        <v>103</v>
      </c>
      <c r="E258" s="8" t="s">
        <v>103</v>
      </c>
      <c r="F258" s="9" t="s">
        <v>103</v>
      </c>
      <c r="G258" s="130"/>
      <c r="H258" s="10" t="s">
        <v>103</v>
      </c>
    </row>
    <row r="259" spans="1:8" ht="18" customHeight="1" x14ac:dyDescent="0.2">
      <c r="A259" s="6" t="s">
        <v>103</v>
      </c>
      <c r="B259" s="126"/>
      <c r="C259" s="7" t="s">
        <v>103</v>
      </c>
      <c r="D259" s="7" t="s">
        <v>103</v>
      </c>
      <c r="E259" s="8" t="s">
        <v>103</v>
      </c>
      <c r="F259" s="9" t="s">
        <v>103</v>
      </c>
      <c r="G259" s="130"/>
      <c r="H259" s="10" t="s">
        <v>103</v>
      </c>
    </row>
    <row r="260" spans="1:8" ht="18" customHeight="1" x14ac:dyDescent="0.2">
      <c r="A260" s="6" t="s">
        <v>103</v>
      </c>
      <c r="B260" s="126"/>
      <c r="C260" s="7" t="s">
        <v>103</v>
      </c>
      <c r="D260" s="7" t="s">
        <v>103</v>
      </c>
      <c r="E260" s="8" t="s">
        <v>103</v>
      </c>
      <c r="F260" s="9" t="s">
        <v>103</v>
      </c>
      <c r="G260" s="130"/>
      <c r="H260" s="10" t="s">
        <v>103</v>
      </c>
    </row>
    <row r="261" spans="1:8" ht="18" customHeight="1" x14ac:dyDescent="0.2">
      <c r="A261" s="6" t="s">
        <v>103</v>
      </c>
      <c r="B261" s="126"/>
      <c r="C261" s="7" t="s">
        <v>103</v>
      </c>
      <c r="D261" s="7" t="s">
        <v>103</v>
      </c>
      <c r="E261" s="8" t="s">
        <v>103</v>
      </c>
      <c r="F261" s="9" t="s">
        <v>103</v>
      </c>
      <c r="G261" s="130"/>
      <c r="H261" s="10" t="s">
        <v>103</v>
      </c>
    </row>
    <row r="262" spans="1:8" ht="18" customHeight="1" x14ac:dyDescent="0.2">
      <c r="A262" s="6" t="s">
        <v>103</v>
      </c>
      <c r="B262" s="126"/>
      <c r="C262" s="7" t="s">
        <v>103</v>
      </c>
      <c r="D262" s="7" t="s">
        <v>103</v>
      </c>
      <c r="E262" s="8" t="s">
        <v>103</v>
      </c>
      <c r="F262" s="9" t="s">
        <v>103</v>
      </c>
      <c r="G262" s="130"/>
      <c r="H262" s="10" t="s">
        <v>103</v>
      </c>
    </row>
    <row r="263" spans="1:8" ht="18" customHeight="1" x14ac:dyDescent="0.2">
      <c r="A263" s="6" t="s">
        <v>103</v>
      </c>
      <c r="B263" s="126"/>
      <c r="C263" s="7" t="s">
        <v>103</v>
      </c>
      <c r="D263" s="7" t="s">
        <v>103</v>
      </c>
      <c r="E263" s="8" t="s">
        <v>103</v>
      </c>
      <c r="F263" s="9" t="s">
        <v>103</v>
      </c>
      <c r="G263" s="130"/>
      <c r="H263" s="10" t="s">
        <v>103</v>
      </c>
    </row>
    <row r="264" spans="1:8" ht="18" customHeight="1" x14ac:dyDescent="0.2">
      <c r="A264" s="6" t="s">
        <v>103</v>
      </c>
      <c r="B264" s="126"/>
      <c r="C264" s="7" t="s">
        <v>103</v>
      </c>
      <c r="D264" s="7" t="s">
        <v>103</v>
      </c>
      <c r="E264" s="8" t="s">
        <v>103</v>
      </c>
      <c r="F264" s="9" t="s">
        <v>103</v>
      </c>
      <c r="G264" s="130"/>
      <c r="H264" s="10" t="s">
        <v>103</v>
      </c>
    </row>
    <row r="265" spans="1:8" ht="18" customHeight="1" x14ac:dyDescent="0.2">
      <c r="A265" s="6" t="s">
        <v>103</v>
      </c>
      <c r="B265" s="126"/>
      <c r="C265" s="7" t="s">
        <v>103</v>
      </c>
      <c r="D265" s="7" t="s">
        <v>103</v>
      </c>
      <c r="E265" s="8" t="s">
        <v>103</v>
      </c>
      <c r="F265" s="9" t="s">
        <v>103</v>
      </c>
      <c r="G265" s="130"/>
      <c r="H265" s="10" t="s">
        <v>103</v>
      </c>
    </row>
    <row r="266" spans="1:8" ht="18" customHeight="1" x14ac:dyDescent="0.2">
      <c r="A266" s="6" t="s">
        <v>103</v>
      </c>
      <c r="B266" s="126"/>
      <c r="C266" s="7" t="s">
        <v>103</v>
      </c>
      <c r="D266" s="7" t="s">
        <v>103</v>
      </c>
      <c r="E266" s="8" t="s">
        <v>103</v>
      </c>
      <c r="F266" s="9" t="s">
        <v>103</v>
      </c>
      <c r="G266" s="130"/>
      <c r="H266" s="10" t="s">
        <v>103</v>
      </c>
    </row>
    <row r="267" spans="1:8" ht="18" customHeight="1" x14ac:dyDescent="0.2">
      <c r="A267" s="6" t="s">
        <v>103</v>
      </c>
      <c r="B267" s="126"/>
      <c r="C267" s="7" t="s">
        <v>103</v>
      </c>
      <c r="D267" s="7" t="s">
        <v>103</v>
      </c>
      <c r="E267" s="8" t="s">
        <v>103</v>
      </c>
      <c r="F267" s="9" t="s">
        <v>103</v>
      </c>
      <c r="G267" s="130"/>
      <c r="H267" s="10" t="s">
        <v>103</v>
      </c>
    </row>
    <row r="268" spans="1:8" ht="18" customHeight="1" x14ac:dyDescent="0.2">
      <c r="A268" s="6" t="s">
        <v>103</v>
      </c>
      <c r="B268" s="126"/>
      <c r="C268" s="7" t="s">
        <v>103</v>
      </c>
      <c r="D268" s="7" t="s">
        <v>103</v>
      </c>
      <c r="E268" s="8" t="s">
        <v>103</v>
      </c>
      <c r="F268" s="9" t="s">
        <v>103</v>
      </c>
      <c r="G268" s="130"/>
      <c r="H268" s="10" t="s">
        <v>103</v>
      </c>
    </row>
    <row r="269" spans="1:8" ht="18" customHeight="1" x14ac:dyDescent="0.2">
      <c r="A269" s="6" t="s">
        <v>103</v>
      </c>
      <c r="B269" s="126"/>
      <c r="C269" s="7" t="s">
        <v>103</v>
      </c>
      <c r="D269" s="7" t="s">
        <v>103</v>
      </c>
      <c r="E269" s="8" t="s">
        <v>103</v>
      </c>
      <c r="F269" s="9" t="s">
        <v>103</v>
      </c>
      <c r="G269" s="130"/>
      <c r="H269" s="10" t="s">
        <v>103</v>
      </c>
    </row>
    <row r="270" spans="1:8" ht="18" customHeight="1" x14ac:dyDescent="0.2">
      <c r="A270" s="6" t="s">
        <v>103</v>
      </c>
      <c r="B270" s="126"/>
      <c r="C270" s="7" t="s">
        <v>103</v>
      </c>
      <c r="D270" s="7" t="s">
        <v>103</v>
      </c>
      <c r="E270" s="8" t="s">
        <v>103</v>
      </c>
      <c r="F270" s="9" t="s">
        <v>103</v>
      </c>
      <c r="G270" s="130"/>
      <c r="H270" s="10" t="s">
        <v>103</v>
      </c>
    </row>
    <row r="271" spans="1:8" ht="18" customHeight="1" x14ac:dyDescent="0.2">
      <c r="A271" s="6" t="s">
        <v>103</v>
      </c>
      <c r="B271" s="126"/>
      <c r="C271" s="7" t="s">
        <v>103</v>
      </c>
      <c r="D271" s="7" t="s">
        <v>103</v>
      </c>
      <c r="E271" s="8" t="s">
        <v>103</v>
      </c>
      <c r="F271" s="9" t="s">
        <v>103</v>
      </c>
      <c r="G271" s="130"/>
      <c r="H271" s="10" t="s">
        <v>103</v>
      </c>
    </row>
    <row r="272" spans="1:8" ht="18" customHeight="1" x14ac:dyDescent="0.2">
      <c r="A272" s="6" t="s">
        <v>103</v>
      </c>
      <c r="B272" s="126"/>
      <c r="C272" s="7" t="s">
        <v>103</v>
      </c>
      <c r="D272" s="7" t="s">
        <v>103</v>
      </c>
      <c r="E272" s="8" t="s">
        <v>103</v>
      </c>
      <c r="F272" s="9" t="s">
        <v>103</v>
      </c>
      <c r="G272" s="130"/>
      <c r="H272" s="10" t="s">
        <v>103</v>
      </c>
    </row>
    <row r="273" spans="1:8" ht="18" customHeight="1" x14ac:dyDescent="0.2">
      <c r="A273" s="6" t="s">
        <v>103</v>
      </c>
      <c r="B273" s="126"/>
      <c r="C273" s="7" t="s">
        <v>103</v>
      </c>
      <c r="D273" s="7" t="s">
        <v>103</v>
      </c>
      <c r="E273" s="8" t="s">
        <v>103</v>
      </c>
      <c r="F273" s="9" t="s">
        <v>103</v>
      </c>
      <c r="G273" s="130"/>
      <c r="H273" s="10" t="s">
        <v>103</v>
      </c>
    </row>
    <row r="274" spans="1:8" ht="18" customHeight="1" x14ac:dyDescent="0.2">
      <c r="A274" s="6" t="s">
        <v>103</v>
      </c>
      <c r="B274" s="126"/>
      <c r="C274" s="7" t="s">
        <v>103</v>
      </c>
      <c r="D274" s="7" t="s">
        <v>103</v>
      </c>
      <c r="E274" s="8" t="s">
        <v>103</v>
      </c>
      <c r="F274" s="9" t="s">
        <v>103</v>
      </c>
      <c r="G274" s="130"/>
      <c r="H274" s="10" t="s">
        <v>103</v>
      </c>
    </row>
    <row r="275" spans="1:8" ht="18" customHeight="1" x14ac:dyDescent="0.2">
      <c r="A275" s="6" t="s">
        <v>103</v>
      </c>
      <c r="B275" s="126"/>
      <c r="C275" s="7" t="s">
        <v>103</v>
      </c>
      <c r="D275" s="7" t="s">
        <v>103</v>
      </c>
      <c r="E275" s="8" t="s">
        <v>103</v>
      </c>
      <c r="F275" s="9" t="s">
        <v>103</v>
      </c>
      <c r="G275" s="130"/>
      <c r="H275" s="10" t="s">
        <v>103</v>
      </c>
    </row>
    <row r="276" spans="1:8" ht="18" customHeight="1" x14ac:dyDescent="0.2">
      <c r="A276" s="6" t="s">
        <v>103</v>
      </c>
      <c r="B276" s="126"/>
      <c r="C276" s="7" t="s">
        <v>103</v>
      </c>
      <c r="D276" s="7" t="s">
        <v>103</v>
      </c>
      <c r="E276" s="8" t="s">
        <v>103</v>
      </c>
      <c r="F276" s="9" t="s">
        <v>103</v>
      </c>
      <c r="G276" s="130"/>
      <c r="H276" s="10" t="s">
        <v>103</v>
      </c>
    </row>
    <row r="277" spans="1:8" ht="18" customHeight="1" x14ac:dyDescent="0.2">
      <c r="A277" s="6" t="s">
        <v>103</v>
      </c>
      <c r="B277" s="126"/>
      <c r="C277" s="7" t="s">
        <v>103</v>
      </c>
      <c r="D277" s="7" t="s">
        <v>103</v>
      </c>
      <c r="E277" s="8" t="s">
        <v>103</v>
      </c>
      <c r="F277" s="9" t="s">
        <v>103</v>
      </c>
      <c r="G277" s="130"/>
      <c r="H277" s="10" t="s">
        <v>103</v>
      </c>
    </row>
    <row r="278" spans="1:8" ht="18" customHeight="1" x14ac:dyDescent="0.2">
      <c r="A278" s="6" t="s">
        <v>103</v>
      </c>
      <c r="B278" s="126"/>
      <c r="C278" s="7" t="s">
        <v>103</v>
      </c>
      <c r="D278" s="7" t="s">
        <v>103</v>
      </c>
      <c r="E278" s="8" t="s">
        <v>103</v>
      </c>
      <c r="F278" s="9" t="s">
        <v>103</v>
      </c>
      <c r="G278" s="130"/>
      <c r="H278" s="10" t="s">
        <v>103</v>
      </c>
    </row>
    <row r="279" spans="1:8" ht="18" customHeight="1" x14ac:dyDescent="0.2">
      <c r="A279" s="6" t="s">
        <v>103</v>
      </c>
      <c r="B279" s="126"/>
      <c r="C279" s="7" t="s">
        <v>103</v>
      </c>
      <c r="D279" s="7" t="s">
        <v>103</v>
      </c>
      <c r="E279" s="8" t="s">
        <v>103</v>
      </c>
      <c r="F279" s="9" t="s">
        <v>103</v>
      </c>
      <c r="G279" s="130"/>
      <c r="H279" s="10" t="s">
        <v>103</v>
      </c>
    </row>
    <row r="280" spans="1:8" ht="18" customHeight="1" x14ac:dyDescent="0.2">
      <c r="A280" s="6" t="s">
        <v>103</v>
      </c>
      <c r="B280" s="126"/>
      <c r="C280" s="7" t="s">
        <v>103</v>
      </c>
      <c r="D280" s="7" t="s">
        <v>103</v>
      </c>
      <c r="E280" s="8" t="s">
        <v>103</v>
      </c>
      <c r="F280" s="9" t="s">
        <v>103</v>
      </c>
      <c r="G280" s="130"/>
      <c r="H280" s="10" t="s">
        <v>103</v>
      </c>
    </row>
    <row r="281" spans="1:8" ht="18" customHeight="1" x14ac:dyDescent="0.2">
      <c r="A281" s="6" t="s">
        <v>103</v>
      </c>
      <c r="B281" s="126"/>
      <c r="C281" s="7" t="s">
        <v>103</v>
      </c>
      <c r="D281" s="7" t="s">
        <v>103</v>
      </c>
      <c r="E281" s="8" t="s">
        <v>103</v>
      </c>
      <c r="F281" s="9" t="s">
        <v>103</v>
      </c>
      <c r="G281" s="130"/>
      <c r="H281" s="10" t="s">
        <v>103</v>
      </c>
    </row>
    <row r="282" spans="1:8" ht="18" customHeight="1" x14ac:dyDescent="0.2">
      <c r="A282" s="6" t="s">
        <v>103</v>
      </c>
      <c r="B282" s="126"/>
      <c r="C282" s="7" t="s">
        <v>103</v>
      </c>
      <c r="D282" s="7" t="s">
        <v>103</v>
      </c>
      <c r="E282" s="8" t="s">
        <v>103</v>
      </c>
      <c r="F282" s="9" t="s">
        <v>103</v>
      </c>
      <c r="G282" s="130"/>
      <c r="H282" s="10" t="s">
        <v>103</v>
      </c>
    </row>
    <row r="283" spans="1:8" ht="18" customHeight="1" x14ac:dyDescent="0.2">
      <c r="A283" s="6" t="s">
        <v>103</v>
      </c>
      <c r="B283" s="126"/>
      <c r="C283" s="7" t="s">
        <v>103</v>
      </c>
      <c r="D283" s="7" t="s">
        <v>103</v>
      </c>
      <c r="E283" s="8" t="s">
        <v>103</v>
      </c>
      <c r="F283" s="9" t="s">
        <v>103</v>
      </c>
      <c r="G283" s="130"/>
      <c r="H283" s="10" t="s">
        <v>103</v>
      </c>
    </row>
    <row r="284" spans="1:8" ht="18" customHeight="1" x14ac:dyDescent="0.2">
      <c r="A284" s="6" t="s">
        <v>103</v>
      </c>
      <c r="B284" s="126"/>
      <c r="C284" s="7" t="s">
        <v>103</v>
      </c>
      <c r="D284" s="7" t="s">
        <v>103</v>
      </c>
      <c r="E284" s="8" t="s">
        <v>103</v>
      </c>
      <c r="F284" s="9" t="s">
        <v>103</v>
      </c>
      <c r="G284" s="130"/>
      <c r="H284" s="10" t="s">
        <v>103</v>
      </c>
    </row>
    <row r="285" spans="1:8" ht="18" customHeight="1" x14ac:dyDescent="0.2">
      <c r="A285" s="6" t="s">
        <v>103</v>
      </c>
      <c r="B285" s="126"/>
      <c r="C285" s="7" t="s">
        <v>103</v>
      </c>
      <c r="D285" s="7" t="s">
        <v>103</v>
      </c>
      <c r="E285" s="8" t="s">
        <v>103</v>
      </c>
      <c r="F285" s="9" t="s">
        <v>103</v>
      </c>
      <c r="G285" s="130"/>
      <c r="H285" s="10" t="s">
        <v>103</v>
      </c>
    </row>
    <row r="286" spans="1:8" ht="18" customHeight="1" x14ac:dyDescent="0.2">
      <c r="A286" s="6" t="s">
        <v>103</v>
      </c>
      <c r="B286" s="126"/>
      <c r="C286" s="7" t="s">
        <v>103</v>
      </c>
      <c r="D286" s="7" t="s">
        <v>103</v>
      </c>
      <c r="E286" s="8" t="s">
        <v>103</v>
      </c>
      <c r="F286" s="9" t="s">
        <v>103</v>
      </c>
      <c r="G286" s="130"/>
      <c r="H286" s="10" t="s">
        <v>103</v>
      </c>
    </row>
    <row r="287" spans="1:8" ht="18" customHeight="1" x14ac:dyDescent="0.2">
      <c r="A287" s="6" t="s">
        <v>103</v>
      </c>
      <c r="B287" s="126"/>
      <c r="C287" s="7" t="s">
        <v>103</v>
      </c>
      <c r="D287" s="7" t="s">
        <v>103</v>
      </c>
      <c r="E287" s="8" t="s">
        <v>103</v>
      </c>
      <c r="F287" s="9" t="s">
        <v>103</v>
      </c>
      <c r="G287" s="130"/>
      <c r="H287" s="10" t="s">
        <v>103</v>
      </c>
    </row>
    <row r="288" spans="1:8" ht="18" customHeight="1" x14ac:dyDescent="0.2">
      <c r="A288" s="6" t="s">
        <v>103</v>
      </c>
      <c r="B288" s="126"/>
      <c r="C288" s="7" t="s">
        <v>103</v>
      </c>
      <c r="D288" s="7" t="s">
        <v>103</v>
      </c>
      <c r="E288" s="8" t="s">
        <v>103</v>
      </c>
      <c r="F288" s="9" t="s">
        <v>103</v>
      </c>
      <c r="G288" s="130"/>
      <c r="H288" s="10" t="s">
        <v>103</v>
      </c>
    </row>
    <row r="289" spans="1:8" ht="18" customHeight="1" x14ac:dyDescent="0.2">
      <c r="A289" s="6" t="s">
        <v>103</v>
      </c>
      <c r="B289" s="126"/>
      <c r="C289" s="7" t="s">
        <v>103</v>
      </c>
      <c r="D289" s="7" t="s">
        <v>103</v>
      </c>
      <c r="E289" s="8" t="s">
        <v>103</v>
      </c>
      <c r="F289" s="9" t="s">
        <v>103</v>
      </c>
      <c r="G289" s="130"/>
      <c r="H289" s="10" t="s">
        <v>103</v>
      </c>
    </row>
    <row r="290" spans="1:8" ht="18" customHeight="1" x14ac:dyDescent="0.2">
      <c r="A290" s="6" t="s">
        <v>103</v>
      </c>
      <c r="B290" s="126"/>
      <c r="C290" s="7" t="s">
        <v>103</v>
      </c>
      <c r="D290" s="7" t="s">
        <v>103</v>
      </c>
      <c r="E290" s="8" t="s">
        <v>103</v>
      </c>
      <c r="F290" s="9" t="s">
        <v>103</v>
      </c>
      <c r="G290" s="130"/>
      <c r="H290" s="10" t="s">
        <v>103</v>
      </c>
    </row>
    <row r="291" spans="1:8" ht="18" customHeight="1" x14ac:dyDescent="0.2">
      <c r="A291" s="6" t="s">
        <v>103</v>
      </c>
      <c r="B291" s="126"/>
      <c r="C291" s="7" t="s">
        <v>103</v>
      </c>
      <c r="D291" s="7" t="s">
        <v>103</v>
      </c>
      <c r="E291" s="8" t="s">
        <v>103</v>
      </c>
      <c r="F291" s="9" t="s">
        <v>103</v>
      </c>
      <c r="G291" s="130"/>
      <c r="H291" s="10" t="s">
        <v>103</v>
      </c>
    </row>
    <row r="292" spans="1:8" ht="18" customHeight="1" x14ac:dyDescent="0.2">
      <c r="A292" s="6" t="s">
        <v>103</v>
      </c>
      <c r="B292" s="126"/>
      <c r="C292" s="7" t="s">
        <v>103</v>
      </c>
      <c r="D292" s="7" t="s">
        <v>103</v>
      </c>
      <c r="E292" s="8" t="s">
        <v>103</v>
      </c>
      <c r="F292" s="9" t="s">
        <v>103</v>
      </c>
      <c r="G292" s="130"/>
      <c r="H292" s="10" t="s">
        <v>103</v>
      </c>
    </row>
    <row r="293" spans="1:8" ht="18" customHeight="1" x14ac:dyDescent="0.2">
      <c r="A293" s="6" t="s">
        <v>103</v>
      </c>
      <c r="B293" s="126"/>
      <c r="C293" s="7" t="s">
        <v>103</v>
      </c>
      <c r="D293" s="7" t="s">
        <v>103</v>
      </c>
      <c r="E293" s="8" t="s">
        <v>103</v>
      </c>
      <c r="F293" s="9" t="s">
        <v>103</v>
      </c>
      <c r="G293" s="130"/>
      <c r="H293" s="10" t="s">
        <v>103</v>
      </c>
    </row>
    <row r="294" spans="1:8" ht="18" customHeight="1" x14ac:dyDescent="0.2">
      <c r="A294" s="6" t="s">
        <v>103</v>
      </c>
      <c r="B294" s="126"/>
      <c r="C294" s="7" t="s">
        <v>103</v>
      </c>
      <c r="D294" s="7" t="s">
        <v>103</v>
      </c>
      <c r="E294" s="8" t="s">
        <v>103</v>
      </c>
      <c r="F294" s="9" t="s">
        <v>103</v>
      </c>
      <c r="G294" s="130"/>
      <c r="H294" s="10" t="s">
        <v>103</v>
      </c>
    </row>
    <row r="295" spans="1:8" ht="18" customHeight="1" x14ac:dyDescent="0.2">
      <c r="A295" s="6" t="s">
        <v>103</v>
      </c>
      <c r="B295" s="126"/>
      <c r="C295" s="7" t="s">
        <v>103</v>
      </c>
      <c r="D295" s="7" t="s">
        <v>103</v>
      </c>
      <c r="E295" s="8" t="s">
        <v>103</v>
      </c>
      <c r="F295" s="9" t="s">
        <v>103</v>
      </c>
      <c r="G295" s="130"/>
      <c r="H295" s="10" t="s">
        <v>103</v>
      </c>
    </row>
    <row r="296" spans="1:8" ht="18" customHeight="1" x14ac:dyDescent="0.2">
      <c r="A296" s="6" t="s">
        <v>103</v>
      </c>
      <c r="B296" s="126"/>
      <c r="C296" s="7" t="s">
        <v>103</v>
      </c>
      <c r="D296" s="7" t="s">
        <v>103</v>
      </c>
      <c r="E296" s="8" t="s">
        <v>103</v>
      </c>
      <c r="F296" s="9" t="s">
        <v>103</v>
      </c>
      <c r="G296" s="130"/>
      <c r="H296" s="10" t="s">
        <v>103</v>
      </c>
    </row>
    <row r="297" spans="1:8" ht="18" customHeight="1" x14ac:dyDescent="0.2">
      <c r="A297" s="6" t="s">
        <v>103</v>
      </c>
      <c r="B297" s="126"/>
      <c r="C297" s="7" t="s">
        <v>103</v>
      </c>
      <c r="D297" s="7" t="s">
        <v>103</v>
      </c>
      <c r="E297" s="8" t="s">
        <v>103</v>
      </c>
      <c r="F297" s="9" t="s">
        <v>103</v>
      </c>
      <c r="G297" s="130"/>
      <c r="H297" s="10" t="s">
        <v>103</v>
      </c>
    </row>
    <row r="298" spans="1:8" ht="18" customHeight="1" x14ac:dyDescent="0.2">
      <c r="A298" s="6" t="s">
        <v>103</v>
      </c>
      <c r="B298" s="126"/>
      <c r="C298" s="7" t="s">
        <v>103</v>
      </c>
      <c r="D298" s="7" t="s">
        <v>103</v>
      </c>
      <c r="E298" s="8" t="s">
        <v>103</v>
      </c>
      <c r="F298" s="9" t="s">
        <v>103</v>
      </c>
      <c r="G298" s="130"/>
      <c r="H298" s="10" t="s">
        <v>103</v>
      </c>
    </row>
    <row r="299" spans="1:8" ht="18" customHeight="1" x14ac:dyDescent="0.2">
      <c r="A299" s="6" t="s">
        <v>103</v>
      </c>
      <c r="B299" s="126"/>
      <c r="C299" s="7" t="s">
        <v>103</v>
      </c>
      <c r="D299" s="7" t="s">
        <v>103</v>
      </c>
      <c r="E299" s="8" t="s">
        <v>103</v>
      </c>
      <c r="F299" s="9" t="s">
        <v>103</v>
      </c>
      <c r="G299" s="130"/>
      <c r="H299" s="10" t="s">
        <v>103</v>
      </c>
    </row>
    <row r="300" spans="1:8" ht="18" customHeight="1" x14ac:dyDescent="0.2">
      <c r="A300" s="6" t="s">
        <v>103</v>
      </c>
      <c r="B300" s="126"/>
      <c r="C300" s="7" t="s">
        <v>103</v>
      </c>
      <c r="D300" s="7" t="s">
        <v>103</v>
      </c>
      <c r="E300" s="8" t="s">
        <v>103</v>
      </c>
      <c r="F300" s="9" t="s">
        <v>103</v>
      </c>
      <c r="G300" s="130"/>
      <c r="H300" s="10" t="s">
        <v>103</v>
      </c>
    </row>
    <row r="301" spans="1:8" ht="18" customHeight="1" x14ac:dyDescent="0.2">
      <c r="A301" s="6" t="s">
        <v>103</v>
      </c>
      <c r="B301" s="126"/>
      <c r="C301" s="7" t="s">
        <v>103</v>
      </c>
      <c r="D301" s="7" t="s">
        <v>103</v>
      </c>
      <c r="E301" s="8" t="s">
        <v>103</v>
      </c>
      <c r="F301" s="9" t="s">
        <v>103</v>
      </c>
      <c r="G301" s="130"/>
      <c r="H301" s="10" t="s">
        <v>103</v>
      </c>
    </row>
    <row r="302" spans="1:8" ht="18" customHeight="1" x14ac:dyDescent="0.2">
      <c r="A302" s="6" t="s">
        <v>103</v>
      </c>
      <c r="B302" s="126"/>
      <c r="C302" s="7" t="s">
        <v>103</v>
      </c>
      <c r="D302" s="7" t="s">
        <v>103</v>
      </c>
      <c r="E302" s="8" t="s">
        <v>103</v>
      </c>
      <c r="F302" s="9" t="s">
        <v>103</v>
      </c>
      <c r="G302" s="130"/>
      <c r="H302" s="10" t="s">
        <v>103</v>
      </c>
    </row>
    <row r="303" spans="1:8" ht="18" customHeight="1" x14ac:dyDescent="0.2">
      <c r="A303" s="6" t="s">
        <v>103</v>
      </c>
      <c r="B303" s="126"/>
      <c r="C303" s="7" t="s">
        <v>103</v>
      </c>
      <c r="D303" s="7" t="s">
        <v>103</v>
      </c>
      <c r="E303" s="8" t="s">
        <v>103</v>
      </c>
      <c r="F303" s="9" t="s">
        <v>103</v>
      </c>
      <c r="G303" s="130"/>
      <c r="H303" s="10" t="s">
        <v>103</v>
      </c>
    </row>
    <row r="304" spans="1:8" ht="18" customHeight="1" x14ac:dyDescent="0.2">
      <c r="A304" s="6" t="s">
        <v>103</v>
      </c>
      <c r="B304" s="126"/>
      <c r="C304" s="7" t="s">
        <v>103</v>
      </c>
      <c r="D304" s="7" t="s">
        <v>103</v>
      </c>
      <c r="E304" s="8" t="s">
        <v>103</v>
      </c>
      <c r="F304" s="9" t="s">
        <v>103</v>
      </c>
      <c r="G304" s="130"/>
      <c r="H304" s="10" t="s">
        <v>103</v>
      </c>
    </row>
    <row r="305" spans="1:8" ht="18" customHeight="1" x14ac:dyDescent="0.2">
      <c r="A305" s="6" t="s">
        <v>103</v>
      </c>
      <c r="B305" s="126"/>
      <c r="C305" s="7" t="s">
        <v>103</v>
      </c>
      <c r="D305" s="7" t="s">
        <v>103</v>
      </c>
      <c r="E305" s="8" t="s">
        <v>103</v>
      </c>
      <c r="F305" s="9" t="s">
        <v>103</v>
      </c>
      <c r="G305" s="130"/>
      <c r="H305" s="10" t="s">
        <v>103</v>
      </c>
    </row>
    <row r="306" spans="1:8" ht="18" customHeight="1" x14ac:dyDescent="0.2">
      <c r="A306" s="6" t="s">
        <v>103</v>
      </c>
      <c r="B306" s="126"/>
      <c r="C306" s="7" t="s">
        <v>103</v>
      </c>
      <c r="D306" s="7" t="s">
        <v>103</v>
      </c>
      <c r="E306" s="8" t="s">
        <v>103</v>
      </c>
      <c r="F306" s="9" t="s">
        <v>103</v>
      </c>
      <c r="G306" s="130"/>
      <c r="H306" s="10" t="s">
        <v>103</v>
      </c>
    </row>
  </sheetData>
  <sheetProtection formatCells="0" formatColumns="0" formatRows="0" insertColumns="0" insertRows="0" insertHyperlinks="0" deleteColumns="0" deleteRows="0" sort="0" autoFilter="0" pivotTables="0"/>
  <mergeCells count="5">
    <mergeCell ref="A4:C4"/>
    <mergeCell ref="A1:H1"/>
    <mergeCell ref="A2:H2"/>
    <mergeCell ref="A3:H3"/>
    <mergeCell ref="F4:H4"/>
  </mergeCells>
  <phoneticPr fontId="4" type="noConversion"/>
  <conditionalFormatting sqref="H6:H306">
    <cfRule type="containsText" dxfId="2567" priority="3" stopIfTrue="1" operator="containsText" text="$E$7=&quot;F&quot;">
      <formula>NOT(ISERROR(SEARCH("$E$7=""F""",H6)))</formula>
    </cfRule>
    <cfRule type="containsText" dxfId="2566" priority="5" stopIfTrue="1" operator="containsText" text="F=E7">
      <formula>NOT(ISERROR(SEARCH("F=E7",H6)))</formula>
    </cfRule>
  </conditionalFormatting>
  <conditionalFormatting sqref="B6:B306">
    <cfRule type="duplicateValues" dxfId="2565" priority="1"/>
    <cfRule type="duplicateValues" dxfId="2564" priority="8" stopIfTrue="1"/>
  </conditionalFormatting>
  <printOptions horizontalCentered="1"/>
  <pageMargins left="0.55118110236220474" right="0.23622047244094491" top="0.62992125984251968" bottom="0.43307086614173229" header="0.39370078740157483" footer="0.23622047244094491"/>
  <pageSetup paperSize="9" scale="81" orientation="portrait" horizontalDpi="300" verticalDpi="300" r:id="rId1"/>
  <headerFooter alignWithMargins="0">
    <oddFooter>&amp;C&amp;P</oddFooter>
  </headerFooter>
  <rowBreaks count="5" manualBreakCount="5">
    <brk id="47" max="7" man="1"/>
    <brk id="85" max="7" man="1"/>
    <brk id="118" max="7" man="1"/>
    <brk id="148" max="7" man="1"/>
    <brk id="197" max="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4">
    <tabColor rgb="FFFFFF00"/>
  </sheetPr>
  <dimension ref="A1:BE262"/>
  <sheetViews>
    <sheetView view="pageBreakPreview" topLeftCell="B1" zoomScaleSheetLayoutView="100" workbookViewId="0">
      <selection activeCell="D26" sqref="D26"/>
    </sheetView>
  </sheetViews>
  <sheetFormatPr defaultRowHeight="12.75" x14ac:dyDescent="0.2"/>
  <cols>
    <col min="1" max="1" width="11.140625" style="46" hidden="1" customWidth="1"/>
    <col min="2" max="2" width="8.7109375" style="47" customWidth="1"/>
    <col min="3" max="3" width="30.28515625" style="46" customWidth="1"/>
    <col min="4" max="4" width="6.7109375" style="46" customWidth="1"/>
    <col min="5" max="5" width="26.28515625" style="46" customWidth="1"/>
    <col min="6" max="6" width="6.5703125" style="46" bestFit="1" customWidth="1"/>
    <col min="7" max="7" width="7.7109375" style="107" customWidth="1"/>
    <col min="8" max="8" width="9.7109375" style="46" hidden="1" customWidth="1"/>
    <col min="9" max="9" width="7.7109375" style="46" customWidth="1"/>
    <col min="10" max="10" width="5" style="46" customWidth="1"/>
    <col min="11" max="13" width="5.140625" style="46" hidden="1" customWidth="1"/>
    <col min="14" max="14" width="7.140625" style="46" customWidth="1"/>
    <col min="15" max="15" width="7.42578125" style="47" hidden="1" customWidth="1"/>
    <col min="16" max="16" width="8.85546875" style="46" customWidth="1"/>
    <col min="17" max="55" width="9.140625" style="46"/>
    <col min="56" max="56" width="0" style="46" hidden="1" customWidth="1"/>
    <col min="57" max="57" width="5" style="48" hidden="1" customWidth="1"/>
    <col min="58" max="16384" width="9.140625" style="46"/>
  </cols>
  <sheetData>
    <row r="1" spans="1:57" s="5" customFormat="1" ht="30" customHeight="1" x14ac:dyDescent="0.2">
      <c r="B1" s="185" t="s">
        <v>30</v>
      </c>
      <c r="C1" s="185"/>
      <c r="D1" s="185"/>
      <c r="E1" s="185"/>
      <c r="F1" s="185"/>
      <c r="G1" s="185"/>
      <c r="H1" s="185"/>
      <c r="I1" s="185"/>
      <c r="J1" s="185"/>
      <c r="K1" s="185"/>
      <c r="L1" s="185"/>
      <c r="M1" s="185"/>
      <c r="N1" s="185"/>
      <c r="O1" s="185"/>
      <c r="BE1" s="26"/>
    </row>
    <row r="2" spans="1:57" s="5" customFormat="1" ht="15.75" x14ac:dyDescent="0.2">
      <c r="B2" s="187" t="s">
        <v>42</v>
      </c>
      <c r="C2" s="187"/>
      <c r="D2" s="187"/>
      <c r="E2" s="187"/>
      <c r="F2" s="187"/>
      <c r="G2" s="187"/>
      <c r="H2" s="187"/>
      <c r="I2" s="187"/>
      <c r="J2" s="187"/>
      <c r="K2" s="187"/>
      <c r="L2" s="187"/>
      <c r="M2" s="187"/>
      <c r="N2" s="187"/>
      <c r="O2" s="187"/>
      <c r="BE2" s="26"/>
    </row>
    <row r="3" spans="1:57" s="5" customFormat="1" ht="14.25" x14ac:dyDescent="0.2">
      <c r="B3" s="196" t="s">
        <v>39</v>
      </c>
      <c r="C3" s="196"/>
      <c r="D3" s="196"/>
      <c r="E3" s="196"/>
      <c r="F3" s="196"/>
      <c r="G3" s="196"/>
      <c r="H3" s="196"/>
      <c r="I3" s="196"/>
      <c r="J3" s="196"/>
      <c r="K3" s="196"/>
      <c r="L3" s="196"/>
      <c r="M3" s="196"/>
      <c r="N3" s="196"/>
      <c r="O3" s="196"/>
      <c r="BE3" s="26"/>
    </row>
    <row r="4" spans="1:57" s="5" customFormat="1" ht="18" customHeight="1" x14ac:dyDescent="0.2">
      <c r="B4" s="52" t="s">
        <v>54</v>
      </c>
      <c r="C4" s="52"/>
      <c r="D4" s="197">
        <v>2000</v>
      </c>
      <c r="E4" s="197"/>
      <c r="F4" s="49"/>
      <c r="G4" s="195" t="s">
        <v>52</v>
      </c>
      <c r="H4" s="195"/>
      <c r="I4" s="195"/>
      <c r="J4" s="195"/>
      <c r="K4" s="195"/>
      <c r="L4" s="195"/>
      <c r="M4" s="195"/>
      <c r="N4" s="195"/>
      <c r="O4" s="195"/>
      <c r="BE4" s="26"/>
    </row>
    <row r="5" spans="1:57" s="27" customFormat="1" ht="38.25" customHeight="1" x14ac:dyDescent="0.2">
      <c r="A5" s="50" t="s">
        <v>5</v>
      </c>
      <c r="B5" s="136" t="s">
        <v>5</v>
      </c>
      <c r="C5" s="137" t="s">
        <v>23</v>
      </c>
      <c r="D5" s="138" t="s">
        <v>1</v>
      </c>
      <c r="E5" s="137" t="s">
        <v>3</v>
      </c>
      <c r="F5" s="137" t="s">
        <v>8</v>
      </c>
      <c r="G5" s="139" t="s">
        <v>7</v>
      </c>
      <c r="H5" s="137" t="s">
        <v>9</v>
      </c>
      <c r="I5" s="137" t="s">
        <v>15</v>
      </c>
      <c r="J5" s="140" t="s">
        <v>17</v>
      </c>
      <c r="K5" s="141" t="s">
        <v>26</v>
      </c>
      <c r="L5" s="141" t="s">
        <v>27</v>
      </c>
      <c r="M5" s="141" t="s">
        <v>28</v>
      </c>
      <c r="N5" s="137" t="s">
        <v>6</v>
      </c>
      <c r="O5" s="137" t="s">
        <v>6</v>
      </c>
      <c r="P5" s="28"/>
      <c r="Q5" s="28"/>
      <c r="R5" s="28"/>
      <c r="BE5" s="29"/>
    </row>
    <row r="6" spans="1:57" s="37" customFormat="1" ht="15" customHeight="1" x14ac:dyDescent="0.2">
      <c r="B6" s="30"/>
      <c r="C6" s="32"/>
      <c r="D6" s="116">
        <v>10</v>
      </c>
      <c r="E6" s="33" t="s">
        <v>55</v>
      </c>
      <c r="F6" s="34" t="s">
        <v>40</v>
      </c>
      <c r="G6" s="131" t="s">
        <v>99</v>
      </c>
      <c r="H6" s="35">
        <v>14</v>
      </c>
      <c r="I6" s="35">
        <v>14</v>
      </c>
      <c r="J6" s="36">
        <v>14</v>
      </c>
      <c r="K6" s="154"/>
      <c r="L6" s="154"/>
      <c r="M6" s="154"/>
      <c r="N6" s="95"/>
      <c r="O6" s="31"/>
      <c r="BD6" s="38">
        <v>1000</v>
      </c>
      <c r="BE6" s="38">
        <v>1000</v>
      </c>
    </row>
    <row r="7" spans="1:57" s="37" customFormat="1" ht="15" customHeight="1" x14ac:dyDescent="0.2">
      <c r="B7" s="39"/>
      <c r="C7" s="41"/>
      <c r="D7" s="117">
        <v>11</v>
      </c>
      <c r="E7" s="42" t="s">
        <v>56</v>
      </c>
      <c r="F7" s="43" t="s">
        <v>40</v>
      </c>
      <c r="G7" s="132" t="s">
        <v>99</v>
      </c>
      <c r="H7" s="44">
        <v>25</v>
      </c>
      <c r="I7" s="44">
        <v>25</v>
      </c>
      <c r="J7" s="45">
        <v>25</v>
      </c>
      <c r="K7" s="155"/>
      <c r="L7" s="155"/>
      <c r="M7" s="155"/>
      <c r="N7" s="96"/>
      <c r="O7" s="40"/>
      <c r="BD7" s="38">
        <v>1001</v>
      </c>
      <c r="BE7" s="38">
        <v>1001</v>
      </c>
    </row>
    <row r="8" spans="1:57" s="37" customFormat="1" ht="15" customHeight="1" x14ac:dyDescent="0.2">
      <c r="A8" s="86">
        <v>8</v>
      </c>
      <c r="B8" s="86">
        <v>6</v>
      </c>
      <c r="C8" s="41" t="s">
        <v>45</v>
      </c>
      <c r="D8" s="117">
        <v>12</v>
      </c>
      <c r="E8" s="42" t="s">
        <v>57</v>
      </c>
      <c r="F8" s="43" t="s">
        <v>40</v>
      </c>
      <c r="G8" s="132" t="s">
        <v>99</v>
      </c>
      <c r="H8" s="44">
        <v>26</v>
      </c>
      <c r="I8" s="44">
        <v>26</v>
      </c>
      <c r="J8" s="45">
        <v>26</v>
      </c>
      <c r="K8" s="155"/>
      <c r="L8" s="155"/>
      <c r="M8" s="155"/>
      <c r="N8" s="97">
        <v>65.002600000000001</v>
      </c>
      <c r="O8" s="97">
        <v>0</v>
      </c>
      <c r="BD8" s="38">
        <v>1002</v>
      </c>
      <c r="BE8" s="38">
        <v>1002</v>
      </c>
    </row>
    <row r="9" spans="1:57" s="37" customFormat="1" ht="15" customHeight="1" x14ac:dyDescent="0.2">
      <c r="B9" s="39"/>
      <c r="C9" s="41"/>
      <c r="D9" s="117">
        <v>13</v>
      </c>
      <c r="E9" s="42" t="s">
        <v>58</v>
      </c>
      <c r="F9" s="43" t="s">
        <v>40</v>
      </c>
      <c r="G9" s="132" t="s">
        <v>99</v>
      </c>
      <c r="H9" s="44">
        <v>28</v>
      </c>
      <c r="I9" s="44">
        <v>28</v>
      </c>
      <c r="J9" s="45">
        <v>28</v>
      </c>
      <c r="K9" s="155"/>
      <c r="L9" s="155"/>
      <c r="M9" s="155"/>
      <c r="N9" s="96"/>
      <c r="O9" s="40"/>
      <c r="BD9" s="38">
        <v>1003</v>
      </c>
      <c r="BE9" s="38">
        <v>1003</v>
      </c>
    </row>
    <row r="10" spans="1:57" ht="15" customHeight="1" x14ac:dyDescent="0.2">
      <c r="B10" s="30"/>
      <c r="C10" s="32"/>
      <c r="D10" s="117">
        <v>801</v>
      </c>
      <c r="E10" s="33" t="s">
        <v>60</v>
      </c>
      <c r="F10" s="34" t="s">
        <v>40</v>
      </c>
      <c r="G10" s="131" t="s">
        <v>99</v>
      </c>
      <c r="H10" s="35">
        <v>22</v>
      </c>
      <c r="I10" s="35">
        <v>22</v>
      </c>
      <c r="J10" s="36">
        <v>22</v>
      </c>
      <c r="K10" s="154"/>
      <c r="L10" s="154"/>
      <c r="M10" s="154"/>
      <c r="N10" s="95"/>
      <c r="O10" s="31"/>
      <c r="BD10" s="38">
        <v>1004</v>
      </c>
      <c r="BE10" s="38">
        <v>1004</v>
      </c>
    </row>
    <row r="11" spans="1:57" ht="15" customHeight="1" x14ac:dyDescent="0.2">
      <c r="B11" s="39"/>
      <c r="C11" s="41"/>
      <c r="D11" s="117">
        <v>802</v>
      </c>
      <c r="E11" s="42" t="s">
        <v>61</v>
      </c>
      <c r="F11" s="43" t="s">
        <v>40</v>
      </c>
      <c r="G11" s="132" t="s">
        <v>90</v>
      </c>
      <c r="H11" s="44" t="s">
        <v>101</v>
      </c>
      <c r="I11" s="44" t="s">
        <v>101</v>
      </c>
      <c r="J11" s="45" t="s">
        <v>101</v>
      </c>
      <c r="K11" s="155"/>
      <c r="L11" s="155"/>
      <c r="M11" s="155"/>
      <c r="N11" s="96"/>
      <c r="O11" s="40"/>
      <c r="BD11" s="38">
        <v>1005</v>
      </c>
      <c r="BE11" s="38">
        <v>1005</v>
      </c>
    </row>
    <row r="12" spans="1:57" ht="15" customHeight="1" x14ac:dyDescent="0.2">
      <c r="A12" s="86">
        <v>7</v>
      </c>
      <c r="B12" s="86">
        <v>1006</v>
      </c>
      <c r="C12" s="41" t="s">
        <v>59</v>
      </c>
      <c r="D12" s="117">
        <v>803</v>
      </c>
      <c r="E12" s="42" t="s">
        <v>62</v>
      </c>
      <c r="F12" s="43" t="s">
        <v>40</v>
      </c>
      <c r="G12" s="132" t="s">
        <v>90</v>
      </c>
      <c r="H12" s="44" t="s">
        <v>101</v>
      </c>
      <c r="I12" s="44" t="s">
        <v>101</v>
      </c>
      <c r="J12" s="45" t="s">
        <v>101</v>
      </c>
      <c r="K12" s="155"/>
      <c r="L12" s="155"/>
      <c r="M12" s="155"/>
      <c r="N12" s="97" t="s">
        <v>102</v>
      </c>
      <c r="O12" s="97">
        <v>0</v>
      </c>
      <c r="BD12" s="38">
        <v>1006</v>
      </c>
      <c r="BE12" s="38">
        <v>1006</v>
      </c>
    </row>
    <row r="13" spans="1:57" ht="15" customHeight="1" x14ac:dyDescent="0.2">
      <c r="B13" s="39"/>
      <c r="C13" s="41"/>
      <c r="D13" s="117">
        <v>804</v>
      </c>
      <c r="E13" s="42" t="s">
        <v>63</v>
      </c>
      <c r="F13" s="43" t="s">
        <v>40</v>
      </c>
      <c r="G13" s="132" t="s">
        <v>90</v>
      </c>
      <c r="H13" s="44" t="s">
        <v>101</v>
      </c>
      <c r="I13" s="44" t="s">
        <v>101</v>
      </c>
      <c r="J13" s="45" t="s">
        <v>101</v>
      </c>
      <c r="K13" s="155"/>
      <c r="L13" s="155"/>
      <c r="M13" s="155"/>
      <c r="N13" s="96"/>
      <c r="O13" s="40"/>
      <c r="BD13" s="38">
        <v>1009</v>
      </c>
      <c r="BE13" s="38">
        <v>1007</v>
      </c>
    </row>
    <row r="14" spans="1:57" ht="15" customHeight="1" x14ac:dyDescent="0.2">
      <c r="B14" s="30"/>
      <c r="C14" s="32"/>
      <c r="D14" s="117">
        <v>270</v>
      </c>
      <c r="E14" s="33" t="s">
        <v>64</v>
      </c>
      <c r="F14" s="34" t="s">
        <v>40</v>
      </c>
      <c r="G14" s="131">
        <v>858</v>
      </c>
      <c r="H14" s="35">
        <v>6</v>
      </c>
      <c r="I14" s="35">
        <v>6</v>
      </c>
      <c r="J14" s="36">
        <v>1</v>
      </c>
      <c r="K14" s="154"/>
      <c r="L14" s="154"/>
      <c r="M14" s="154"/>
      <c r="N14" s="95"/>
      <c r="O14" s="31"/>
      <c r="BD14" s="38">
        <v>1012</v>
      </c>
      <c r="BE14" s="38">
        <v>1008</v>
      </c>
    </row>
    <row r="15" spans="1:57" ht="15" customHeight="1" x14ac:dyDescent="0.2">
      <c r="B15" s="39"/>
      <c r="C15" s="41"/>
      <c r="D15" s="117">
        <v>271</v>
      </c>
      <c r="E15" s="42" t="s">
        <v>65</v>
      </c>
      <c r="F15" s="43" t="s">
        <v>40</v>
      </c>
      <c r="G15" s="132">
        <v>824</v>
      </c>
      <c r="H15" s="44">
        <v>2</v>
      </c>
      <c r="I15" s="44">
        <v>2</v>
      </c>
      <c r="J15" s="45">
        <v>2</v>
      </c>
      <c r="K15" s="155"/>
      <c r="L15" s="155"/>
      <c r="M15" s="155"/>
      <c r="N15" s="96"/>
      <c r="O15" s="40"/>
      <c r="BD15" s="38">
        <v>1013</v>
      </c>
      <c r="BE15" s="38">
        <v>1009</v>
      </c>
    </row>
    <row r="16" spans="1:57" ht="15" customHeight="1" x14ac:dyDescent="0.2">
      <c r="A16" s="86">
        <v>6</v>
      </c>
      <c r="B16" s="86">
        <v>1</v>
      </c>
      <c r="C16" s="41" t="s">
        <v>68</v>
      </c>
      <c r="D16" s="117">
        <v>272</v>
      </c>
      <c r="E16" s="42" t="s">
        <v>66</v>
      </c>
      <c r="F16" s="43" t="s">
        <v>40</v>
      </c>
      <c r="G16" s="132">
        <v>842</v>
      </c>
      <c r="H16" s="44">
        <v>3</v>
      </c>
      <c r="I16" s="44">
        <v>3</v>
      </c>
      <c r="J16" s="45">
        <v>3</v>
      </c>
      <c r="K16" s="155"/>
      <c r="L16" s="155"/>
      <c r="M16" s="155"/>
      <c r="N16" s="97">
        <v>6.0003000000000002</v>
      </c>
      <c r="O16" s="97">
        <v>0</v>
      </c>
      <c r="BD16" s="38">
        <v>1014</v>
      </c>
      <c r="BE16" s="38">
        <v>1010</v>
      </c>
    </row>
    <row r="17" spans="1:57" ht="15" customHeight="1" x14ac:dyDescent="0.2">
      <c r="B17" s="39"/>
      <c r="C17" s="41"/>
      <c r="D17" s="117">
        <v>273</v>
      </c>
      <c r="E17" s="42" t="s">
        <v>67</v>
      </c>
      <c r="F17" s="43" t="s">
        <v>40</v>
      </c>
      <c r="G17" s="132">
        <v>804</v>
      </c>
      <c r="H17" s="44">
        <v>1</v>
      </c>
      <c r="I17" s="44">
        <v>1</v>
      </c>
      <c r="J17" s="45">
        <v>6</v>
      </c>
      <c r="K17" s="155"/>
      <c r="L17" s="155"/>
      <c r="M17" s="155"/>
      <c r="N17" s="96"/>
      <c r="O17" s="40"/>
      <c r="BD17" s="38">
        <v>1015</v>
      </c>
      <c r="BE17" s="38">
        <v>1011</v>
      </c>
    </row>
    <row r="18" spans="1:57" ht="15" customHeight="1" x14ac:dyDescent="0.2">
      <c r="B18" s="30"/>
      <c r="C18" s="32"/>
      <c r="D18" s="117">
        <v>310</v>
      </c>
      <c r="E18" s="33" t="s">
        <v>72</v>
      </c>
      <c r="F18" s="34" t="s">
        <v>40</v>
      </c>
      <c r="G18" s="131" t="s">
        <v>99</v>
      </c>
      <c r="H18" s="34">
        <v>11</v>
      </c>
      <c r="I18" s="34">
        <v>11</v>
      </c>
      <c r="J18" s="36">
        <v>5</v>
      </c>
      <c r="K18" s="154"/>
      <c r="L18" s="154"/>
      <c r="M18" s="154"/>
      <c r="N18" s="95"/>
      <c r="O18" s="31"/>
      <c r="BD18" s="38">
        <v>1018</v>
      </c>
      <c r="BE18" s="38">
        <v>1012</v>
      </c>
    </row>
    <row r="19" spans="1:57" ht="15" customHeight="1" x14ac:dyDescent="0.2">
      <c r="B19" s="39"/>
      <c r="C19" s="41"/>
      <c r="D19" s="117">
        <v>311</v>
      </c>
      <c r="E19" s="42" t="s">
        <v>69</v>
      </c>
      <c r="F19" s="43" t="s">
        <v>40</v>
      </c>
      <c r="G19" s="132">
        <v>909</v>
      </c>
      <c r="H19" s="43">
        <v>7</v>
      </c>
      <c r="I19" s="43">
        <v>7</v>
      </c>
      <c r="J19" s="45">
        <v>7</v>
      </c>
      <c r="K19" s="155"/>
      <c r="L19" s="155"/>
      <c r="M19" s="155"/>
      <c r="N19" s="96"/>
      <c r="O19" s="40"/>
      <c r="BD19" s="38">
        <v>1019</v>
      </c>
      <c r="BE19" s="38">
        <v>1013</v>
      </c>
    </row>
    <row r="20" spans="1:57" ht="15" customHeight="1" x14ac:dyDescent="0.2">
      <c r="A20" s="86">
        <v>5</v>
      </c>
      <c r="B20" s="86">
        <v>2</v>
      </c>
      <c r="C20" s="41" t="s">
        <v>43</v>
      </c>
      <c r="D20" s="117">
        <v>312</v>
      </c>
      <c r="E20" s="42" t="s">
        <v>70</v>
      </c>
      <c r="F20" s="43" t="s">
        <v>40</v>
      </c>
      <c r="G20" s="132" t="s">
        <v>99</v>
      </c>
      <c r="H20" s="43">
        <v>17</v>
      </c>
      <c r="I20" s="43">
        <v>17</v>
      </c>
      <c r="J20" s="45">
        <v>11</v>
      </c>
      <c r="K20" s="155"/>
      <c r="L20" s="155"/>
      <c r="M20" s="155"/>
      <c r="N20" s="97">
        <v>23.001100000000001</v>
      </c>
      <c r="O20" s="97">
        <v>0</v>
      </c>
      <c r="BD20" s="38">
        <v>1020</v>
      </c>
      <c r="BE20" s="38">
        <v>1014</v>
      </c>
    </row>
    <row r="21" spans="1:57" ht="15" customHeight="1" x14ac:dyDescent="0.2">
      <c r="B21" s="39"/>
      <c r="C21" s="41"/>
      <c r="D21" s="117">
        <v>313</v>
      </c>
      <c r="E21" s="42" t="s">
        <v>71</v>
      </c>
      <c r="F21" s="43" t="s">
        <v>40</v>
      </c>
      <c r="G21" s="132">
        <v>857</v>
      </c>
      <c r="H21" s="43">
        <v>5</v>
      </c>
      <c r="I21" s="43">
        <v>5</v>
      </c>
      <c r="J21" s="45">
        <v>17</v>
      </c>
      <c r="K21" s="155"/>
      <c r="L21" s="155"/>
      <c r="M21" s="155"/>
      <c r="N21" s="96"/>
      <c r="O21" s="40"/>
      <c r="BD21" s="38">
        <v>1021</v>
      </c>
      <c r="BE21" s="38">
        <v>1015</v>
      </c>
    </row>
    <row r="22" spans="1:57" ht="15" customHeight="1" x14ac:dyDescent="0.2">
      <c r="B22" s="30"/>
      <c r="C22" s="32"/>
      <c r="D22" s="117">
        <v>585</v>
      </c>
      <c r="E22" s="33" t="s">
        <v>73</v>
      </c>
      <c r="F22" s="34" t="s">
        <v>40</v>
      </c>
      <c r="G22" s="131">
        <v>914</v>
      </c>
      <c r="H22" s="34">
        <v>8</v>
      </c>
      <c r="I22" s="34">
        <v>8</v>
      </c>
      <c r="J22" s="36">
        <v>8</v>
      </c>
      <c r="K22" s="154"/>
      <c r="L22" s="154"/>
      <c r="M22" s="154"/>
      <c r="N22" s="95"/>
      <c r="O22" s="31"/>
      <c r="BD22" s="38">
        <v>1024</v>
      </c>
      <c r="BE22" s="38">
        <v>1016</v>
      </c>
    </row>
    <row r="23" spans="1:57" ht="15" customHeight="1" x14ac:dyDescent="0.2">
      <c r="B23" s="39"/>
      <c r="C23" s="41"/>
      <c r="D23" s="117">
        <v>586</v>
      </c>
      <c r="E23" s="42" t="s">
        <v>74</v>
      </c>
      <c r="F23" s="43" t="s">
        <v>40</v>
      </c>
      <c r="G23" s="132">
        <v>917</v>
      </c>
      <c r="H23" s="43">
        <v>9</v>
      </c>
      <c r="I23" s="43">
        <v>9</v>
      </c>
      <c r="J23" s="45">
        <v>9</v>
      </c>
      <c r="K23" s="155"/>
      <c r="L23" s="155"/>
      <c r="M23" s="155"/>
      <c r="N23" s="96"/>
      <c r="O23" s="40"/>
      <c r="BD23" s="38">
        <v>1025</v>
      </c>
      <c r="BE23" s="38">
        <v>1017</v>
      </c>
    </row>
    <row r="24" spans="1:57" ht="15" customHeight="1" x14ac:dyDescent="0.2">
      <c r="A24" s="86">
        <v>4</v>
      </c>
      <c r="B24" s="86">
        <v>3</v>
      </c>
      <c r="C24" s="41" t="s">
        <v>44</v>
      </c>
      <c r="D24" s="117">
        <v>587</v>
      </c>
      <c r="E24" s="42" t="s">
        <v>75</v>
      </c>
      <c r="F24" s="43" t="s">
        <v>40</v>
      </c>
      <c r="G24" s="132">
        <v>917</v>
      </c>
      <c r="H24" s="43">
        <v>10</v>
      </c>
      <c r="I24" s="43">
        <v>10</v>
      </c>
      <c r="J24" s="45">
        <v>10</v>
      </c>
      <c r="K24" s="155"/>
      <c r="L24" s="155"/>
      <c r="M24" s="155"/>
      <c r="N24" s="97">
        <v>27.001000000000001</v>
      </c>
      <c r="O24" s="97">
        <v>0</v>
      </c>
      <c r="BD24" s="38">
        <v>1026</v>
      </c>
      <c r="BE24" s="38">
        <v>1018</v>
      </c>
    </row>
    <row r="25" spans="1:57" ht="15" customHeight="1" x14ac:dyDescent="0.2">
      <c r="B25" s="39"/>
      <c r="C25" s="41"/>
      <c r="D25" s="117">
        <v>588</v>
      </c>
      <c r="E25" s="42" t="s">
        <v>76</v>
      </c>
      <c r="F25" s="43" t="s">
        <v>40</v>
      </c>
      <c r="G25" s="132" t="s">
        <v>99</v>
      </c>
      <c r="H25" s="43">
        <v>15</v>
      </c>
      <c r="I25" s="43">
        <v>15</v>
      </c>
      <c r="J25" s="45">
        <v>15</v>
      </c>
      <c r="K25" s="155"/>
      <c r="L25" s="155"/>
      <c r="M25" s="155"/>
      <c r="N25" s="96"/>
      <c r="O25" s="40"/>
      <c r="BD25" s="38">
        <v>1027</v>
      </c>
      <c r="BE25" s="38">
        <v>1019</v>
      </c>
    </row>
    <row r="26" spans="1:57" ht="15" customHeight="1" x14ac:dyDescent="0.2">
      <c r="B26" s="30"/>
      <c r="C26" s="32"/>
      <c r="D26" s="117">
        <v>330</v>
      </c>
      <c r="E26" s="33" t="s">
        <v>77</v>
      </c>
      <c r="F26" s="34" t="s">
        <v>40</v>
      </c>
      <c r="G26" s="131" t="s">
        <v>90</v>
      </c>
      <c r="H26" s="34" t="s">
        <v>101</v>
      </c>
      <c r="I26" s="34" t="s">
        <v>101</v>
      </c>
      <c r="J26" s="36">
        <v>12</v>
      </c>
      <c r="K26" s="154"/>
      <c r="L26" s="154"/>
      <c r="M26" s="154"/>
      <c r="N26" s="95"/>
      <c r="O26" s="31"/>
      <c r="BD26" s="38">
        <v>1030</v>
      </c>
      <c r="BE26" s="38">
        <v>1020</v>
      </c>
    </row>
    <row r="27" spans="1:57" ht="15" customHeight="1" x14ac:dyDescent="0.2">
      <c r="B27" s="39"/>
      <c r="C27" s="41"/>
      <c r="D27" s="117">
        <v>331</v>
      </c>
      <c r="E27" s="42" t="s">
        <v>78</v>
      </c>
      <c r="F27" s="43" t="s">
        <v>40</v>
      </c>
      <c r="G27" s="132" t="s">
        <v>99</v>
      </c>
      <c r="H27" s="43">
        <v>18</v>
      </c>
      <c r="I27" s="43">
        <v>18</v>
      </c>
      <c r="J27" s="45">
        <v>13</v>
      </c>
      <c r="K27" s="155"/>
      <c r="L27" s="155"/>
      <c r="M27" s="155"/>
      <c r="N27" s="96"/>
      <c r="O27" s="40"/>
      <c r="BD27" s="38">
        <v>1031</v>
      </c>
      <c r="BE27" s="38">
        <v>1021</v>
      </c>
    </row>
    <row r="28" spans="1:57" ht="15" customHeight="1" x14ac:dyDescent="0.2">
      <c r="A28" s="86">
        <v>3</v>
      </c>
      <c r="B28" s="86">
        <v>5</v>
      </c>
      <c r="C28" s="41" t="s">
        <v>53</v>
      </c>
      <c r="D28" s="117">
        <v>332</v>
      </c>
      <c r="E28" s="42" t="s">
        <v>80</v>
      </c>
      <c r="F28" s="43" t="s">
        <v>40</v>
      </c>
      <c r="G28" s="132" t="s">
        <v>99</v>
      </c>
      <c r="H28" s="43">
        <v>13</v>
      </c>
      <c r="I28" s="43">
        <v>13</v>
      </c>
      <c r="J28" s="45">
        <v>18</v>
      </c>
      <c r="K28" s="155"/>
      <c r="L28" s="155"/>
      <c r="M28" s="155"/>
      <c r="N28" s="97">
        <v>43.001800000000003</v>
      </c>
      <c r="O28" s="97">
        <v>0</v>
      </c>
      <c r="BD28" s="38">
        <v>1032</v>
      </c>
      <c r="BE28" s="38">
        <v>1022</v>
      </c>
    </row>
    <row r="29" spans="1:57" ht="15" customHeight="1" x14ac:dyDescent="0.2">
      <c r="B29" s="39"/>
      <c r="C29" s="41"/>
      <c r="D29" s="117">
        <v>333</v>
      </c>
      <c r="E29" s="42" t="s">
        <v>79</v>
      </c>
      <c r="F29" s="43" t="s">
        <v>40</v>
      </c>
      <c r="G29" s="132" t="s">
        <v>99</v>
      </c>
      <c r="H29" s="43">
        <v>12</v>
      </c>
      <c r="I29" s="43">
        <v>12</v>
      </c>
      <c r="J29" s="45" t="s">
        <v>101</v>
      </c>
      <c r="K29" s="155"/>
      <c r="L29" s="155"/>
      <c r="M29" s="155"/>
      <c r="N29" s="96"/>
      <c r="O29" s="40"/>
      <c r="BD29" s="38">
        <v>1033</v>
      </c>
      <c r="BE29" s="38">
        <v>1023</v>
      </c>
    </row>
    <row r="30" spans="1:57" ht="15" customHeight="1" x14ac:dyDescent="0.2">
      <c r="B30" s="30"/>
      <c r="C30" s="32"/>
      <c r="D30" s="117">
        <v>380</v>
      </c>
      <c r="E30" s="33" t="s">
        <v>48</v>
      </c>
      <c r="F30" s="34" t="s">
        <v>40</v>
      </c>
      <c r="G30" s="131">
        <v>850</v>
      </c>
      <c r="H30" s="34">
        <v>4</v>
      </c>
      <c r="I30" s="34">
        <v>4</v>
      </c>
      <c r="J30" s="36">
        <v>4</v>
      </c>
      <c r="K30" s="154"/>
      <c r="L30" s="154"/>
      <c r="M30" s="154"/>
      <c r="N30" s="95"/>
      <c r="O30" s="31"/>
      <c r="BD30" s="38">
        <v>1036</v>
      </c>
      <c r="BE30" s="38">
        <v>1024</v>
      </c>
    </row>
    <row r="31" spans="1:57" ht="15" customHeight="1" x14ac:dyDescent="0.2">
      <c r="B31" s="39"/>
      <c r="C31" s="41"/>
      <c r="D31" s="117">
        <v>381</v>
      </c>
      <c r="E31" s="42" t="s">
        <v>49</v>
      </c>
      <c r="F31" s="43" t="s">
        <v>40</v>
      </c>
      <c r="G31" s="132" t="s">
        <v>99</v>
      </c>
      <c r="H31" s="43">
        <v>16</v>
      </c>
      <c r="I31" s="43">
        <v>16</v>
      </c>
      <c r="J31" s="45">
        <v>16</v>
      </c>
      <c r="K31" s="155"/>
      <c r="L31" s="155"/>
      <c r="M31" s="155"/>
      <c r="N31" s="96"/>
      <c r="O31" s="40"/>
      <c r="BD31" s="38">
        <v>1037</v>
      </c>
      <c r="BE31" s="38">
        <v>1025</v>
      </c>
    </row>
    <row r="32" spans="1:57" ht="15" customHeight="1" x14ac:dyDescent="0.2">
      <c r="A32" s="86">
        <v>2</v>
      </c>
      <c r="B32" s="86">
        <v>4</v>
      </c>
      <c r="C32" s="41" t="s">
        <v>47</v>
      </c>
      <c r="D32" s="117">
        <v>382</v>
      </c>
      <c r="E32" s="42" t="s">
        <v>50</v>
      </c>
      <c r="F32" s="43" t="s">
        <v>40</v>
      </c>
      <c r="G32" s="132" t="s">
        <v>99</v>
      </c>
      <c r="H32" s="43">
        <v>20</v>
      </c>
      <c r="I32" s="43">
        <v>20</v>
      </c>
      <c r="J32" s="45">
        <v>20</v>
      </c>
      <c r="K32" s="155"/>
      <c r="L32" s="155"/>
      <c r="M32" s="155"/>
      <c r="N32" s="97">
        <v>40.002000000000002</v>
      </c>
      <c r="O32" s="97">
        <v>0</v>
      </c>
      <c r="BD32" s="38">
        <v>1038</v>
      </c>
      <c r="BE32" s="38">
        <v>1026</v>
      </c>
    </row>
    <row r="33" spans="1:57" ht="15" customHeight="1" x14ac:dyDescent="0.2">
      <c r="B33" s="39"/>
      <c r="C33" s="41"/>
      <c r="D33" s="117">
        <v>383</v>
      </c>
      <c r="E33" s="42" t="s">
        <v>51</v>
      </c>
      <c r="F33" s="43" t="s">
        <v>40</v>
      </c>
      <c r="G33" s="132" t="s">
        <v>99</v>
      </c>
      <c r="H33" s="43">
        <v>21</v>
      </c>
      <c r="I33" s="43">
        <v>21</v>
      </c>
      <c r="J33" s="45">
        <v>21</v>
      </c>
      <c r="K33" s="155"/>
      <c r="L33" s="155"/>
      <c r="M33" s="155"/>
      <c r="N33" s="96"/>
      <c r="O33" s="40"/>
      <c r="BD33" s="38">
        <v>1039</v>
      </c>
      <c r="BE33" s="38">
        <v>1027</v>
      </c>
    </row>
    <row r="34" spans="1:57" ht="15" customHeight="1" x14ac:dyDescent="0.2">
      <c r="B34" s="30"/>
      <c r="C34" s="32"/>
      <c r="D34" s="117">
        <v>461</v>
      </c>
      <c r="E34" s="33" t="s">
        <v>81</v>
      </c>
      <c r="F34" s="34" t="s">
        <v>40</v>
      </c>
      <c r="G34" s="131" t="s">
        <v>99</v>
      </c>
      <c r="H34" s="34">
        <v>24</v>
      </c>
      <c r="I34" s="34">
        <v>24</v>
      </c>
      <c r="J34" s="36">
        <v>19</v>
      </c>
      <c r="K34" s="154"/>
      <c r="L34" s="154"/>
      <c r="M34" s="154"/>
      <c r="N34" s="95"/>
      <c r="O34" s="31"/>
      <c r="BD34" s="38">
        <v>1042</v>
      </c>
      <c r="BE34" s="38">
        <v>1028</v>
      </c>
    </row>
    <row r="35" spans="1:57" ht="15" customHeight="1" x14ac:dyDescent="0.2">
      <c r="B35" s="39"/>
      <c r="C35" s="41"/>
      <c r="D35" s="117">
        <v>462</v>
      </c>
      <c r="E35" s="42" t="s">
        <v>82</v>
      </c>
      <c r="F35" s="43" t="s">
        <v>40</v>
      </c>
      <c r="G35" s="132" t="s">
        <v>99</v>
      </c>
      <c r="H35" s="43">
        <v>23</v>
      </c>
      <c r="I35" s="43">
        <v>23</v>
      </c>
      <c r="J35" s="45">
        <v>23</v>
      </c>
      <c r="K35" s="155"/>
      <c r="L35" s="155"/>
      <c r="M35" s="155"/>
      <c r="N35" s="96"/>
      <c r="O35" s="40"/>
      <c r="BD35" s="38">
        <v>1043</v>
      </c>
      <c r="BE35" s="38">
        <v>1029</v>
      </c>
    </row>
    <row r="36" spans="1:57" ht="15" customHeight="1" x14ac:dyDescent="0.2">
      <c r="A36" s="86">
        <v>1</v>
      </c>
      <c r="B36" s="86">
        <v>7</v>
      </c>
      <c r="C36" s="41" t="s">
        <v>46</v>
      </c>
      <c r="D36" s="117">
        <v>463</v>
      </c>
      <c r="E36" s="42" t="s">
        <v>83</v>
      </c>
      <c r="F36" s="43" t="s">
        <v>40</v>
      </c>
      <c r="G36" s="132" t="s">
        <v>99</v>
      </c>
      <c r="H36" s="43">
        <v>27</v>
      </c>
      <c r="I36" s="43">
        <v>27</v>
      </c>
      <c r="J36" s="45">
        <v>24</v>
      </c>
      <c r="K36" s="155"/>
      <c r="L36" s="155"/>
      <c r="M36" s="155"/>
      <c r="N36" s="97">
        <v>66.002399999999994</v>
      </c>
      <c r="O36" s="97">
        <v>0</v>
      </c>
      <c r="BD36" s="38">
        <v>1044</v>
      </c>
      <c r="BE36" s="38">
        <v>1030</v>
      </c>
    </row>
    <row r="37" spans="1:57" ht="15" customHeight="1" x14ac:dyDescent="0.2">
      <c r="B37" s="39"/>
      <c r="C37" s="41"/>
      <c r="D37" s="117">
        <v>464</v>
      </c>
      <c r="E37" s="42" t="s">
        <v>84</v>
      </c>
      <c r="F37" s="43" t="s">
        <v>40</v>
      </c>
      <c r="G37" s="132" t="s">
        <v>99</v>
      </c>
      <c r="H37" s="43">
        <v>19</v>
      </c>
      <c r="I37" s="43">
        <v>19</v>
      </c>
      <c r="J37" s="45">
        <v>27</v>
      </c>
      <c r="K37" s="155"/>
      <c r="L37" s="155"/>
      <c r="M37" s="155"/>
      <c r="N37" s="96"/>
      <c r="O37" s="40"/>
      <c r="BD37" s="38">
        <v>1045</v>
      </c>
      <c r="BE37" s="38">
        <v>1031</v>
      </c>
    </row>
    <row r="38" spans="1:57" ht="15" customHeight="1" x14ac:dyDescent="0.2">
      <c r="B38" s="30"/>
      <c r="C38" s="32"/>
      <c r="D38" s="117"/>
      <c r="E38" s="33" t="s">
        <v>103</v>
      </c>
      <c r="F38" s="34" t="s">
        <v>103</v>
      </c>
      <c r="G38" s="131" t="s">
        <v>103</v>
      </c>
      <c r="H38" s="34" t="s">
        <v>101</v>
      </c>
      <c r="I38" s="34" t="s">
        <v>101</v>
      </c>
      <c r="J38" s="36" t="s">
        <v>101</v>
      </c>
      <c r="K38" s="154"/>
      <c r="L38" s="154"/>
      <c r="M38" s="154"/>
      <c r="N38" s="95"/>
      <c r="O38" s="31"/>
      <c r="BD38" s="38">
        <v>1048</v>
      </c>
      <c r="BE38" s="38">
        <v>1032</v>
      </c>
    </row>
    <row r="39" spans="1:57" ht="15" customHeight="1" x14ac:dyDescent="0.2">
      <c r="B39" s="39"/>
      <c r="C39" s="41"/>
      <c r="D39" s="117"/>
      <c r="E39" s="42" t="s">
        <v>103</v>
      </c>
      <c r="F39" s="43" t="s">
        <v>103</v>
      </c>
      <c r="G39" s="132" t="s">
        <v>103</v>
      </c>
      <c r="H39" s="43" t="s">
        <v>101</v>
      </c>
      <c r="I39" s="43" t="s">
        <v>101</v>
      </c>
      <c r="J39" s="45" t="s">
        <v>101</v>
      </c>
      <c r="K39" s="155"/>
      <c r="L39" s="155"/>
      <c r="M39" s="155"/>
      <c r="N39" s="96"/>
      <c r="O39" s="40"/>
      <c r="BD39" s="38">
        <v>1049</v>
      </c>
      <c r="BE39" s="38">
        <v>1033</v>
      </c>
    </row>
    <row r="40" spans="1:57" ht="15" customHeight="1" x14ac:dyDescent="0.2">
      <c r="A40" s="86" t="s">
        <v>103</v>
      </c>
      <c r="B40" s="86" t="s">
        <v>103</v>
      </c>
      <c r="C40" s="41" t="s">
        <v>103</v>
      </c>
      <c r="D40" s="117"/>
      <c r="E40" s="42" t="s">
        <v>103</v>
      </c>
      <c r="F40" s="43" t="s">
        <v>103</v>
      </c>
      <c r="G40" s="132" t="s">
        <v>103</v>
      </c>
      <c r="H40" s="43" t="s">
        <v>101</v>
      </c>
      <c r="I40" s="43" t="s">
        <v>101</v>
      </c>
      <c r="J40" s="45" t="s">
        <v>101</v>
      </c>
      <c r="K40" s="155"/>
      <c r="L40" s="155"/>
      <c r="M40" s="155"/>
      <c r="N40" s="97" t="s">
        <v>102</v>
      </c>
      <c r="O40" s="97" t="s">
        <v>103</v>
      </c>
      <c r="BD40" s="38">
        <v>1050</v>
      </c>
      <c r="BE40" s="38">
        <v>1034</v>
      </c>
    </row>
    <row r="41" spans="1:57" ht="15" customHeight="1" x14ac:dyDescent="0.2">
      <c r="B41" s="39"/>
      <c r="C41" s="41"/>
      <c r="D41" s="117"/>
      <c r="E41" s="42" t="s">
        <v>103</v>
      </c>
      <c r="F41" s="43" t="s">
        <v>103</v>
      </c>
      <c r="G41" s="132" t="s">
        <v>103</v>
      </c>
      <c r="H41" s="43" t="s">
        <v>101</v>
      </c>
      <c r="I41" s="43" t="s">
        <v>101</v>
      </c>
      <c r="J41" s="45" t="s">
        <v>101</v>
      </c>
      <c r="K41" s="155"/>
      <c r="L41" s="155"/>
      <c r="M41" s="155"/>
      <c r="N41" s="96"/>
      <c r="O41" s="40"/>
      <c r="BD41" s="38">
        <v>1051</v>
      </c>
      <c r="BE41" s="38">
        <v>1035</v>
      </c>
    </row>
    <row r="42" spans="1:57" ht="15" customHeight="1" x14ac:dyDescent="0.2">
      <c r="B42" s="30"/>
      <c r="C42" s="32"/>
      <c r="D42" s="117"/>
      <c r="E42" s="33" t="s">
        <v>103</v>
      </c>
      <c r="F42" s="34" t="s">
        <v>103</v>
      </c>
      <c r="G42" s="131" t="s">
        <v>103</v>
      </c>
      <c r="H42" s="34" t="s">
        <v>101</v>
      </c>
      <c r="I42" s="34" t="s">
        <v>101</v>
      </c>
      <c r="J42" s="36" t="s">
        <v>101</v>
      </c>
      <c r="K42" s="154"/>
      <c r="L42" s="154"/>
      <c r="M42" s="154"/>
      <c r="N42" s="95"/>
      <c r="O42" s="31"/>
      <c r="BD42" s="38">
        <v>1054</v>
      </c>
      <c r="BE42" s="38">
        <v>1036</v>
      </c>
    </row>
    <row r="43" spans="1:57" ht="15" customHeight="1" x14ac:dyDescent="0.2">
      <c r="B43" s="39"/>
      <c r="C43" s="41"/>
      <c r="D43" s="117"/>
      <c r="E43" s="42" t="s">
        <v>103</v>
      </c>
      <c r="F43" s="43" t="s">
        <v>103</v>
      </c>
      <c r="G43" s="132" t="s">
        <v>103</v>
      </c>
      <c r="H43" s="43" t="s">
        <v>101</v>
      </c>
      <c r="I43" s="43" t="s">
        <v>101</v>
      </c>
      <c r="J43" s="45" t="s">
        <v>101</v>
      </c>
      <c r="K43" s="155"/>
      <c r="L43" s="155"/>
      <c r="M43" s="155"/>
      <c r="N43" s="96"/>
      <c r="O43" s="40"/>
      <c r="BD43" s="38">
        <v>1055</v>
      </c>
      <c r="BE43" s="38">
        <v>1037</v>
      </c>
    </row>
    <row r="44" spans="1:57" ht="15" customHeight="1" x14ac:dyDescent="0.2">
      <c r="A44" s="86" t="s">
        <v>103</v>
      </c>
      <c r="B44" s="86" t="s">
        <v>103</v>
      </c>
      <c r="C44" s="41" t="s">
        <v>103</v>
      </c>
      <c r="D44" s="117"/>
      <c r="E44" s="42" t="s">
        <v>103</v>
      </c>
      <c r="F44" s="43" t="s">
        <v>103</v>
      </c>
      <c r="G44" s="132" t="s">
        <v>103</v>
      </c>
      <c r="H44" s="43" t="s">
        <v>101</v>
      </c>
      <c r="I44" s="43" t="s">
        <v>101</v>
      </c>
      <c r="J44" s="45" t="s">
        <v>101</v>
      </c>
      <c r="K44" s="155"/>
      <c r="L44" s="155"/>
      <c r="M44" s="155"/>
      <c r="N44" s="97" t="s">
        <v>102</v>
      </c>
      <c r="O44" s="97" t="s">
        <v>103</v>
      </c>
      <c r="BD44" s="38">
        <v>1056</v>
      </c>
      <c r="BE44" s="38">
        <v>1038</v>
      </c>
    </row>
    <row r="45" spans="1:57" ht="15" customHeight="1" x14ac:dyDescent="0.2">
      <c r="B45" s="39"/>
      <c r="C45" s="41"/>
      <c r="D45" s="117"/>
      <c r="E45" s="42" t="s">
        <v>103</v>
      </c>
      <c r="F45" s="43" t="s">
        <v>103</v>
      </c>
      <c r="G45" s="132" t="s">
        <v>103</v>
      </c>
      <c r="H45" s="43" t="s">
        <v>101</v>
      </c>
      <c r="I45" s="43" t="s">
        <v>101</v>
      </c>
      <c r="J45" s="45" t="s">
        <v>101</v>
      </c>
      <c r="K45" s="155"/>
      <c r="L45" s="155"/>
      <c r="M45" s="155"/>
      <c r="N45" s="96"/>
      <c r="O45" s="40"/>
      <c r="BD45" s="38">
        <v>1057</v>
      </c>
      <c r="BE45" s="38">
        <v>1039</v>
      </c>
    </row>
    <row r="46" spans="1:57" ht="15" customHeight="1" x14ac:dyDescent="0.2">
      <c r="B46" s="30"/>
      <c r="C46" s="32"/>
      <c r="D46" s="117"/>
      <c r="E46" s="33" t="s">
        <v>103</v>
      </c>
      <c r="F46" s="34" t="s">
        <v>103</v>
      </c>
      <c r="G46" s="131" t="s">
        <v>103</v>
      </c>
      <c r="H46" s="34" t="s">
        <v>101</v>
      </c>
      <c r="I46" s="34" t="s">
        <v>101</v>
      </c>
      <c r="J46" s="36" t="s">
        <v>101</v>
      </c>
      <c r="K46" s="154"/>
      <c r="L46" s="154"/>
      <c r="M46" s="154"/>
      <c r="N46" s="95"/>
      <c r="O46" s="31"/>
      <c r="BD46" s="38">
        <v>1060</v>
      </c>
      <c r="BE46" s="38">
        <v>1040</v>
      </c>
    </row>
    <row r="47" spans="1:57" ht="15" customHeight="1" x14ac:dyDescent="0.2">
      <c r="B47" s="39"/>
      <c r="C47" s="41"/>
      <c r="D47" s="117"/>
      <c r="E47" s="42" t="s">
        <v>103</v>
      </c>
      <c r="F47" s="43" t="s">
        <v>103</v>
      </c>
      <c r="G47" s="132" t="s">
        <v>103</v>
      </c>
      <c r="H47" s="43" t="s">
        <v>101</v>
      </c>
      <c r="I47" s="43" t="s">
        <v>101</v>
      </c>
      <c r="J47" s="45" t="s">
        <v>101</v>
      </c>
      <c r="K47" s="155"/>
      <c r="L47" s="155"/>
      <c r="M47" s="155"/>
      <c r="N47" s="96"/>
      <c r="O47" s="40"/>
      <c r="BD47" s="38">
        <v>1061</v>
      </c>
      <c r="BE47" s="38">
        <v>1041</v>
      </c>
    </row>
    <row r="48" spans="1:57" ht="15" customHeight="1" x14ac:dyDescent="0.2">
      <c r="A48" s="86" t="s">
        <v>103</v>
      </c>
      <c r="B48" s="86" t="s">
        <v>103</v>
      </c>
      <c r="C48" s="41" t="s">
        <v>103</v>
      </c>
      <c r="D48" s="117"/>
      <c r="E48" s="42" t="s">
        <v>103</v>
      </c>
      <c r="F48" s="43" t="s">
        <v>103</v>
      </c>
      <c r="G48" s="132" t="s">
        <v>103</v>
      </c>
      <c r="H48" s="43" t="s">
        <v>101</v>
      </c>
      <c r="I48" s="43" t="s">
        <v>101</v>
      </c>
      <c r="J48" s="45" t="s">
        <v>101</v>
      </c>
      <c r="K48" s="155"/>
      <c r="L48" s="155"/>
      <c r="M48" s="155"/>
      <c r="N48" s="97" t="s">
        <v>102</v>
      </c>
      <c r="O48" s="97" t="s">
        <v>103</v>
      </c>
      <c r="BD48" s="38">
        <v>1062</v>
      </c>
      <c r="BE48" s="38">
        <v>1042</v>
      </c>
    </row>
    <row r="49" spans="1:57" ht="15" customHeight="1" x14ac:dyDescent="0.2">
      <c r="B49" s="39"/>
      <c r="C49" s="41"/>
      <c r="D49" s="117"/>
      <c r="E49" s="42" t="s">
        <v>103</v>
      </c>
      <c r="F49" s="43" t="s">
        <v>103</v>
      </c>
      <c r="G49" s="132" t="s">
        <v>103</v>
      </c>
      <c r="H49" s="43" t="s">
        <v>101</v>
      </c>
      <c r="I49" s="43" t="s">
        <v>101</v>
      </c>
      <c r="J49" s="45" t="s">
        <v>101</v>
      </c>
      <c r="K49" s="155"/>
      <c r="L49" s="155"/>
      <c r="M49" s="155"/>
      <c r="N49" s="96"/>
      <c r="O49" s="40"/>
      <c r="BD49" s="38">
        <v>1063</v>
      </c>
      <c r="BE49" s="38">
        <v>1043</v>
      </c>
    </row>
    <row r="50" spans="1:57" ht="15" customHeight="1" x14ac:dyDescent="0.2">
      <c r="B50" s="30"/>
      <c r="C50" s="32"/>
      <c r="D50" s="117"/>
      <c r="E50" s="33" t="s">
        <v>103</v>
      </c>
      <c r="F50" s="34" t="s">
        <v>103</v>
      </c>
      <c r="G50" s="131" t="s">
        <v>103</v>
      </c>
      <c r="H50" s="34" t="s">
        <v>101</v>
      </c>
      <c r="I50" s="34" t="s">
        <v>101</v>
      </c>
      <c r="J50" s="36" t="s">
        <v>101</v>
      </c>
      <c r="K50" s="154"/>
      <c r="L50" s="154"/>
      <c r="M50" s="154"/>
      <c r="N50" s="95"/>
      <c r="O50" s="31"/>
      <c r="BD50" s="38">
        <v>1066</v>
      </c>
      <c r="BE50" s="38">
        <v>1044</v>
      </c>
    </row>
    <row r="51" spans="1:57" ht="15" customHeight="1" x14ac:dyDescent="0.2">
      <c r="B51" s="39"/>
      <c r="C51" s="41"/>
      <c r="D51" s="117"/>
      <c r="E51" s="42" t="s">
        <v>103</v>
      </c>
      <c r="F51" s="43" t="s">
        <v>103</v>
      </c>
      <c r="G51" s="132" t="s">
        <v>103</v>
      </c>
      <c r="H51" s="43" t="s">
        <v>101</v>
      </c>
      <c r="I51" s="43" t="s">
        <v>101</v>
      </c>
      <c r="J51" s="45" t="s">
        <v>101</v>
      </c>
      <c r="K51" s="155"/>
      <c r="L51" s="155"/>
      <c r="M51" s="155"/>
      <c r="N51" s="96"/>
      <c r="O51" s="40"/>
      <c r="BD51" s="38">
        <v>1067</v>
      </c>
      <c r="BE51" s="38">
        <v>1045</v>
      </c>
    </row>
    <row r="52" spans="1:57" ht="15" customHeight="1" x14ac:dyDescent="0.2">
      <c r="A52" s="86" t="s">
        <v>103</v>
      </c>
      <c r="B52" s="86" t="s">
        <v>103</v>
      </c>
      <c r="C52" s="41" t="s">
        <v>103</v>
      </c>
      <c r="D52" s="117"/>
      <c r="E52" s="42" t="s">
        <v>103</v>
      </c>
      <c r="F52" s="43" t="s">
        <v>103</v>
      </c>
      <c r="G52" s="132" t="s">
        <v>103</v>
      </c>
      <c r="H52" s="43" t="s">
        <v>101</v>
      </c>
      <c r="I52" s="43" t="s">
        <v>101</v>
      </c>
      <c r="J52" s="45" t="s">
        <v>101</v>
      </c>
      <c r="K52" s="155"/>
      <c r="L52" s="155"/>
      <c r="M52" s="155"/>
      <c r="N52" s="97" t="s">
        <v>102</v>
      </c>
      <c r="O52" s="97" t="s">
        <v>103</v>
      </c>
      <c r="BD52" s="38">
        <v>1068</v>
      </c>
      <c r="BE52" s="38">
        <v>1046</v>
      </c>
    </row>
    <row r="53" spans="1:57" ht="15" customHeight="1" x14ac:dyDescent="0.2">
      <c r="B53" s="39"/>
      <c r="C53" s="41"/>
      <c r="D53" s="117"/>
      <c r="E53" s="42" t="s">
        <v>103</v>
      </c>
      <c r="F53" s="43" t="s">
        <v>103</v>
      </c>
      <c r="G53" s="132" t="s">
        <v>103</v>
      </c>
      <c r="H53" s="43" t="s">
        <v>101</v>
      </c>
      <c r="I53" s="43" t="s">
        <v>101</v>
      </c>
      <c r="J53" s="45" t="s">
        <v>101</v>
      </c>
      <c r="K53" s="155"/>
      <c r="L53" s="155"/>
      <c r="M53" s="155"/>
      <c r="N53" s="96"/>
      <c r="O53" s="40"/>
      <c r="BD53" s="38">
        <v>1069</v>
      </c>
      <c r="BE53" s="38">
        <v>1047</v>
      </c>
    </row>
    <row r="54" spans="1:57" ht="15" customHeight="1" x14ac:dyDescent="0.2">
      <c r="B54" s="30"/>
      <c r="C54" s="32"/>
      <c r="D54" s="117"/>
      <c r="E54" s="33" t="s">
        <v>103</v>
      </c>
      <c r="F54" s="34" t="s">
        <v>103</v>
      </c>
      <c r="G54" s="131" t="s">
        <v>103</v>
      </c>
      <c r="H54" s="34" t="s">
        <v>101</v>
      </c>
      <c r="I54" s="34" t="s">
        <v>101</v>
      </c>
      <c r="J54" s="36" t="s">
        <v>101</v>
      </c>
      <c r="K54" s="154"/>
      <c r="L54" s="154"/>
      <c r="M54" s="154"/>
      <c r="N54" s="95"/>
      <c r="O54" s="31"/>
      <c r="BD54" s="38">
        <v>1072</v>
      </c>
      <c r="BE54" s="38">
        <v>1048</v>
      </c>
    </row>
    <row r="55" spans="1:57" ht="15" customHeight="1" x14ac:dyDescent="0.2">
      <c r="B55" s="39"/>
      <c r="C55" s="41"/>
      <c r="D55" s="117"/>
      <c r="E55" s="42" t="s">
        <v>103</v>
      </c>
      <c r="F55" s="43" t="s">
        <v>103</v>
      </c>
      <c r="G55" s="132" t="s">
        <v>103</v>
      </c>
      <c r="H55" s="43" t="s">
        <v>101</v>
      </c>
      <c r="I55" s="43" t="s">
        <v>101</v>
      </c>
      <c r="J55" s="45" t="s">
        <v>101</v>
      </c>
      <c r="K55" s="155"/>
      <c r="L55" s="155"/>
      <c r="M55" s="155"/>
      <c r="N55" s="96"/>
      <c r="O55" s="40"/>
      <c r="BD55" s="38">
        <v>1073</v>
      </c>
      <c r="BE55" s="38">
        <v>1049</v>
      </c>
    </row>
    <row r="56" spans="1:57" ht="15" customHeight="1" x14ac:dyDescent="0.2">
      <c r="A56" s="86" t="s">
        <v>103</v>
      </c>
      <c r="B56" s="86" t="s">
        <v>103</v>
      </c>
      <c r="C56" s="41" t="s">
        <v>103</v>
      </c>
      <c r="D56" s="117"/>
      <c r="E56" s="42" t="s">
        <v>103</v>
      </c>
      <c r="F56" s="43" t="s">
        <v>103</v>
      </c>
      <c r="G56" s="132" t="s">
        <v>103</v>
      </c>
      <c r="H56" s="43" t="s">
        <v>101</v>
      </c>
      <c r="I56" s="43" t="s">
        <v>101</v>
      </c>
      <c r="J56" s="45" t="s">
        <v>101</v>
      </c>
      <c r="K56" s="155"/>
      <c r="L56" s="155"/>
      <c r="M56" s="155"/>
      <c r="N56" s="97" t="s">
        <v>102</v>
      </c>
      <c r="O56" s="97" t="s">
        <v>103</v>
      </c>
      <c r="BD56" s="38">
        <v>1074</v>
      </c>
      <c r="BE56" s="38">
        <v>1050</v>
      </c>
    </row>
    <row r="57" spans="1:57" ht="15" customHeight="1" x14ac:dyDescent="0.2">
      <c r="B57" s="39"/>
      <c r="C57" s="41"/>
      <c r="D57" s="117"/>
      <c r="E57" s="42" t="s">
        <v>103</v>
      </c>
      <c r="F57" s="43" t="s">
        <v>103</v>
      </c>
      <c r="G57" s="132" t="s">
        <v>103</v>
      </c>
      <c r="H57" s="43" t="s">
        <v>101</v>
      </c>
      <c r="I57" s="43" t="s">
        <v>101</v>
      </c>
      <c r="J57" s="45" t="s">
        <v>101</v>
      </c>
      <c r="K57" s="155"/>
      <c r="L57" s="155"/>
      <c r="M57" s="155"/>
      <c r="N57" s="96"/>
      <c r="O57" s="40"/>
      <c r="BD57" s="38">
        <v>1075</v>
      </c>
      <c r="BE57" s="38">
        <v>1051</v>
      </c>
    </row>
    <row r="58" spans="1:57" ht="15" customHeight="1" x14ac:dyDescent="0.2">
      <c r="B58" s="30"/>
      <c r="C58" s="32"/>
      <c r="D58" s="117"/>
      <c r="E58" s="33" t="s">
        <v>103</v>
      </c>
      <c r="F58" s="34" t="s">
        <v>103</v>
      </c>
      <c r="G58" s="131" t="s">
        <v>103</v>
      </c>
      <c r="H58" s="34" t="s">
        <v>101</v>
      </c>
      <c r="I58" s="34" t="s">
        <v>101</v>
      </c>
      <c r="J58" s="36" t="s">
        <v>101</v>
      </c>
      <c r="K58" s="154"/>
      <c r="L58" s="154"/>
      <c r="M58" s="154"/>
      <c r="N58" s="95"/>
      <c r="O58" s="31"/>
      <c r="BD58" s="38">
        <v>1078</v>
      </c>
      <c r="BE58" s="38">
        <v>1052</v>
      </c>
    </row>
    <row r="59" spans="1:57" ht="15" customHeight="1" x14ac:dyDescent="0.2">
      <c r="B59" s="39"/>
      <c r="C59" s="41"/>
      <c r="D59" s="117"/>
      <c r="E59" s="42" t="s">
        <v>103</v>
      </c>
      <c r="F59" s="43" t="s">
        <v>103</v>
      </c>
      <c r="G59" s="132" t="s">
        <v>103</v>
      </c>
      <c r="H59" s="43" t="s">
        <v>101</v>
      </c>
      <c r="I59" s="43" t="s">
        <v>101</v>
      </c>
      <c r="J59" s="45" t="s">
        <v>101</v>
      </c>
      <c r="K59" s="155"/>
      <c r="L59" s="155"/>
      <c r="M59" s="155"/>
      <c r="N59" s="96"/>
      <c r="O59" s="40"/>
      <c r="BD59" s="38">
        <v>1079</v>
      </c>
      <c r="BE59" s="38">
        <v>1053</v>
      </c>
    </row>
    <row r="60" spans="1:57" ht="15" customHeight="1" x14ac:dyDescent="0.2">
      <c r="A60" s="86" t="s">
        <v>103</v>
      </c>
      <c r="B60" s="86" t="s">
        <v>103</v>
      </c>
      <c r="C60" s="41" t="s">
        <v>103</v>
      </c>
      <c r="D60" s="117"/>
      <c r="E60" s="42" t="s">
        <v>103</v>
      </c>
      <c r="F60" s="43" t="s">
        <v>103</v>
      </c>
      <c r="G60" s="132" t="s">
        <v>103</v>
      </c>
      <c r="H60" s="43" t="s">
        <v>101</v>
      </c>
      <c r="I60" s="43" t="s">
        <v>101</v>
      </c>
      <c r="J60" s="45" t="s">
        <v>101</v>
      </c>
      <c r="K60" s="155"/>
      <c r="L60" s="155"/>
      <c r="M60" s="155"/>
      <c r="N60" s="97" t="s">
        <v>102</v>
      </c>
      <c r="O60" s="97" t="s">
        <v>103</v>
      </c>
      <c r="BD60" s="38">
        <v>1080</v>
      </c>
      <c r="BE60" s="38">
        <v>1054</v>
      </c>
    </row>
    <row r="61" spans="1:57" ht="15" customHeight="1" x14ac:dyDescent="0.2">
      <c r="B61" s="39"/>
      <c r="C61" s="41"/>
      <c r="D61" s="117"/>
      <c r="E61" s="42" t="s">
        <v>103</v>
      </c>
      <c r="F61" s="43" t="s">
        <v>103</v>
      </c>
      <c r="G61" s="132" t="s">
        <v>103</v>
      </c>
      <c r="H61" s="43" t="s">
        <v>101</v>
      </c>
      <c r="I61" s="43" t="s">
        <v>101</v>
      </c>
      <c r="J61" s="45" t="s">
        <v>101</v>
      </c>
      <c r="K61" s="155"/>
      <c r="L61" s="155"/>
      <c r="M61" s="155"/>
      <c r="N61" s="96"/>
      <c r="O61" s="40"/>
      <c r="BD61" s="38">
        <v>1081</v>
      </c>
      <c r="BE61" s="38">
        <v>1055</v>
      </c>
    </row>
    <row r="62" spans="1:57" ht="15" customHeight="1" x14ac:dyDescent="0.2">
      <c r="B62" s="30"/>
      <c r="C62" s="32"/>
      <c r="D62" s="117"/>
      <c r="E62" s="33" t="s">
        <v>103</v>
      </c>
      <c r="F62" s="34" t="s">
        <v>103</v>
      </c>
      <c r="G62" s="131" t="s">
        <v>103</v>
      </c>
      <c r="H62" s="34" t="s">
        <v>101</v>
      </c>
      <c r="I62" s="34" t="s">
        <v>101</v>
      </c>
      <c r="J62" s="36" t="s">
        <v>101</v>
      </c>
      <c r="K62" s="154"/>
      <c r="L62" s="154"/>
      <c r="M62" s="154"/>
      <c r="N62" s="95"/>
      <c r="O62" s="31"/>
      <c r="BD62" s="38">
        <v>1084</v>
      </c>
      <c r="BE62" s="38">
        <v>1056</v>
      </c>
    </row>
    <row r="63" spans="1:57" ht="15" customHeight="1" x14ac:dyDescent="0.2">
      <c r="B63" s="39"/>
      <c r="C63" s="41"/>
      <c r="D63" s="117"/>
      <c r="E63" s="42" t="s">
        <v>103</v>
      </c>
      <c r="F63" s="43" t="s">
        <v>103</v>
      </c>
      <c r="G63" s="132" t="s">
        <v>103</v>
      </c>
      <c r="H63" s="43" t="s">
        <v>101</v>
      </c>
      <c r="I63" s="43" t="s">
        <v>101</v>
      </c>
      <c r="J63" s="45" t="s">
        <v>101</v>
      </c>
      <c r="K63" s="155"/>
      <c r="L63" s="155"/>
      <c r="M63" s="155"/>
      <c r="N63" s="96"/>
      <c r="O63" s="40"/>
      <c r="BD63" s="38">
        <v>1085</v>
      </c>
      <c r="BE63" s="38">
        <v>1057</v>
      </c>
    </row>
    <row r="64" spans="1:57" ht="15" customHeight="1" x14ac:dyDescent="0.2">
      <c r="A64" s="86" t="s">
        <v>103</v>
      </c>
      <c r="B64" s="86" t="s">
        <v>103</v>
      </c>
      <c r="C64" s="41" t="s">
        <v>103</v>
      </c>
      <c r="D64" s="117"/>
      <c r="E64" s="42" t="s">
        <v>103</v>
      </c>
      <c r="F64" s="43" t="s">
        <v>103</v>
      </c>
      <c r="G64" s="132" t="s">
        <v>103</v>
      </c>
      <c r="H64" s="43" t="s">
        <v>101</v>
      </c>
      <c r="I64" s="43" t="s">
        <v>101</v>
      </c>
      <c r="J64" s="45" t="s">
        <v>101</v>
      </c>
      <c r="K64" s="155"/>
      <c r="L64" s="155"/>
      <c r="M64" s="155"/>
      <c r="N64" s="97" t="s">
        <v>102</v>
      </c>
      <c r="O64" s="97" t="s">
        <v>103</v>
      </c>
      <c r="BD64" s="38">
        <v>1086</v>
      </c>
      <c r="BE64" s="38">
        <v>1058</v>
      </c>
    </row>
    <row r="65" spans="1:57" ht="15" customHeight="1" x14ac:dyDescent="0.2">
      <c r="B65" s="39"/>
      <c r="C65" s="41"/>
      <c r="D65" s="117"/>
      <c r="E65" s="42" t="s">
        <v>103</v>
      </c>
      <c r="F65" s="43" t="s">
        <v>103</v>
      </c>
      <c r="G65" s="132" t="s">
        <v>103</v>
      </c>
      <c r="H65" s="43" t="s">
        <v>101</v>
      </c>
      <c r="I65" s="43" t="s">
        <v>101</v>
      </c>
      <c r="J65" s="45" t="s">
        <v>101</v>
      </c>
      <c r="K65" s="155"/>
      <c r="L65" s="155"/>
      <c r="M65" s="155"/>
      <c r="N65" s="96"/>
      <c r="O65" s="40"/>
      <c r="BD65" s="38">
        <v>1087</v>
      </c>
      <c r="BE65" s="38">
        <v>1059</v>
      </c>
    </row>
    <row r="66" spans="1:57" ht="15" customHeight="1" x14ac:dyDescent="0.2">
      <c r="B66" s="30"/>
      <c r="C66" s="32"/>
      <c r="D66" s="117"/>
      <c r="E66" s="33" t="s">
        <v>103</v>
      </c>
      <c r="F66" s="34" t="s">
        <v>103</v>
      </c>
      <c r="G66" s="131" t="s">
        <v>103</v>
      </c>
      <c r="H66" s="34" t="s">
        <v>101</v>
      </c>
      <c r="I66" s="34" t="s">
        <v>101</v>
      </c>
      <c r="J66" s="36" t="s">
        <v>101</v>
      </c>
      <c r="K66" s="154"/>
      <c r="L66" s="154"/>
      <c r="M66" s="154"/>
      <c r="N66" s="95"/>
      <c r="O66" s="31"/>
      <c r="BD66" s="38">
        <v>1090</v>
      </c>
      <c r="BE66" s="38">
        <v>1060</v>
      </c>
    </row>
    <row r="67" spans="1:57" ht="15" customHeight="1" x14ac:dyDescent="0.2">
      <c r="B67" s="39"/>
      <c r="C67" s="41"/>
      <c r="D67" s="117"/>
      <c r="E67" s="42" t="s">
        <v>103</v>
      </c>
      <c r="F67" s="43" t="s">
        <v>103</v>
      </c>
      <c r="G67" s="132" t="s">
        <v>103</v>
      </c>
      <c r="H67" s="43" t="s">
        <v>101</v>
      </c>
      <c r="I67" s="43" t="s">
        <v>101</v>
      </c>
      <c r="J67" s="45" t="s">
        <v>101</v>
      </c>
      <c r="K67" s="155"/>
      <c r="L67" s="155"/>
      <c r="M67" s="155"/>
      <c r="N67" s="96"/>
      <c r="O67" s="40"/>
      <c r="BD67" s="38">
        <v>1091</v>
      </c>
      <c r="BE67" s="38">
        <v>1061</v>
      </c>
    </row>
    <row r="68" spans="1:57" ht="15" customHeight="1" x14ac:dyDescent="0.2">
      <c r="A68" s="86" t="s">
        <v>103</v>
      </c>
      <c r="B68" s="86" t="s">
        <v>103</v>
      </c>
      <c r="C68" s="41" t="s">
        <v>103</v>
      </c>
      <c r="D68" s="117"/>
      <c r="E68" s="42" t="s">
        <v>103</v>
      </c>
      <c r="F68" s="43" t="s">
        <v>103</v>
      </c>
      <c r="G68" s="132" t="s">
        <v>103</v>
      </c>
      <c r="H68" s="43" t="s">
        <v>101</v>
      </c>
      <c r="I68" s="43" t="s">
        <v>101</v>
      </c>
      <c r="J68" s="45" t="s">
        <v>101</v>
      </c>
      <c r="K68" s="155"/>
      <c r="L68" s="155"/>
      <c r="M68" s="155"/>
      <c r="N68" s="97" t="s">
        <v>102</v>
      </c>
      <c r="O68" s="97" t="s">
        <v>103</v>
      </c>
      <c r="BD68" s="38">
        <v>1092</v>
      </c>
      <c r="BE68" s="38">
        <v>1062</v>
      </c>
    </row>
    <row r="69" spans="1:57" ht="15" customHeight="1" x14ac:dyDescent="0.2">
      <c r="B69" s="39"/>
      <c r="C69" s="41"/>
      <c r="D69" s="117"/>
      <c r="E69" s="42" t="s">
        <v>103</v>
      </c>
      <c r="F69" s="43" t="s">
        <v>103</v>
      </c>
      <c r="G69" s="132" t="s">
        <v>103</v>
      </c>
      <c r="H69" s="43" t="s">
        <v>101</v>
      </c>
      <c r="I69" s="43" t="s">
        <v>101</v>
      </c>
      <c r="J69" s="45" t="s">
        <v>101</v>
      </c>
      <c r="K69" s="155"/>
      <c r="L69" s="155"/>
      <c r="M69" s="155"/>
      <c r="N69" s="96"/>
      <c r="O69" s="40"/>
      <c r="BD69" s="38">
        <v>1093</v>
      </c>
      <c r="BE69" s="38">
        <v>1063</v>
      </c>
    </row>
    <row r="70" spans="1:57" ht="15" customHeight="1" x14ac:dyDescent="0.2">
      <c r="B70" s="30"/>
      <c r="C70" s="32"/>
      <c r="D70" s="117"/>
      <c r="E70" s="33" t="s">
        <v>103</v>
      </c>
      <c r="F70" s="34" t="s">
        <v>103</v>
      </c>
      <c r="G70" s="131" t="s">
        <v>103</v>
      </c>
      <c r="H70" s="34" t="s">
        <v>101</v>
      </c>
      <c r="I70" s="34" t="s">
        <v>101</v>
      </c>
      <c r="J70" s="36" t="s">
        <v>101</v>
      </c>
      <c r="K70" s="154"/>
      <c r="L70" s="154"/>
      <c r="M70" s="154"/>
      <c r="N70" s="95"/>
      <c r="O70" s="31"/>
      <c r="BD70" s="38">
        <v>1096</v>
      </c>
      <c r="BE70" s="38">
        <v>1064</v>
      </c>
    </row>
    <row r="71" spans="1:57" ht="15" customHeight="1" x14ac:dyDescent="0.2">
      <c r="B71" s="39"/>
      <c r="C71" s="41"/>
      <c r="D71" s="117"/>
      <c r="E71" s="42" t="s">
        <v>103</v>
      </c>
      <c r="F71" s="43" t="s">
        <v>103</v>
      </c>
      <c r="G71" s="132" t="s">
        <v>103</v>
      </c>
      <c r="H71" s="43" t="s">
        <v>101</v>
      </c>
      <c r="I71" s="43" t="s">
        <v>101</v>
      </c>
      <c r="J71" s="45" t="s">
        <v>101</v>
      </c>
      <c r="K71" s="155"/>
      <c r="L71" s="155"/>
      <c r="M71" s="155"/>
      <c r="N71" s="96"/>
      <c r="O71" s="40"/>
      <c r="BD71" s="38">
        <v>1097</v>
      </c>
      <c r="BE71" s="38">
        <v>1065</v>
      </c>
    </row>
    <row r="72" spans="1:57" ht="15" customHeight="1" x14ac:dyDescent="0.2">
      <c r="A72" s="86" t="s">
        <v>103</v>
      </c>
      <c r="B72" s="86" t="s">
        <v>103</v>
      </c>
      <c r="C72" s="41" t="s">
        <v>103</v>
      </c>
      <c r="D72" s="117"/>
      <c r="E72" s="42" t="s">
        <v>103</v>
      </c>
      <c r="F72" s="43" t="s">
        <v>103</v>
      </c>
      <c r="G72" s="132" t="s">
        <v>103</v>
      </c>
      <c r="H72" s="43" t="s">
        <v>101</v>
      </c>
      <c r="I72" s="43" t="s">
        <v>101</v>
      </c>
      <c r="J72" s="45" t="s">
        <v>101</v>
      </c>
      <c r="K72" s="155"/>
      <c r="L72" s="155"/>
      <c r="M72" s="155"/>
      <c r="N72" s="97" t="s">
        <v>102</v>
      </c>
      <c r="O72" s="97" t="s">
        <v>103</v>
      </c>
      <c r="BD72" s="38">
        <v>1098</v>
      </c>
      <c r="BE72" s="38">
        <v>1066</v>
      </c>
    </row>
    <row r="73" spans="1:57" ht="15" customHeight="1" x14ac:dyDescent="0.2">
      <c r="B73" s="39"/>
      <c r="C73" s="41"/>
      <c r="D73" s="117"/>
      <c r="E73" s="42" t="s">
        <v>103</v>
      </c>
      <c r="F73" s="43" t="s">
        <v>103</v>
      </c>
      <c r="G73" s="132" t="s">
        <v>103</v>
      </c>
      <c r="H73" s="43" t="s">
        <v>101</v>
      </c>
      <c r="I73" s="43" t="s">
        <v>101</v>
      </c>
      <c r="J73" s="45" t="s">
        <v>101</v>
      </c>
      <c r="K73" s="155"/>
      <c r="L73" s="155"/>
      <c r="M73" s="155"/>
      <c r="N73" s="96"/>
      <c r="O73" s="40"/>
      <c r="BD73" s="38">
        <v>1099</v>
      </c>
      <c r="BE73" s="38">
        <v>1067</v>
      </c>
    </row>
    <row r="74" spans="1:57" ht="15" customHeight="1" x14ac:dyDescent="0.2">
      <c r="B74" s="30"/>
      <c r="C74" s="32"/>
      <c r="D74" s="117"/>
      <c r="E74" s="33" t="s">
        <v>103</v>
      </c>
      <c r="F74" s="34" t="s">
        <v>103</v>
      </c>
      <c r="G74" s="131" t="s">
        <v>103</v>
      </c>
      <c r="H74" s="34" t="s">
        <v>101</v>
      </c>
      <c r="I74" s="34" t="s">
        <v>101</v>
      </c>
      <c r="J74" s="36" t="s">
        <v>101</v>
      </c>
      <c r="K74" s="154"/>
      <c r="L74" s="154"/>
      <c r="M74" s="154"/>
      <c r="N74" s="95"/>
      <c r="O74" s="31"/>
      <c r="BD74" s="38">
        <v>1102</v>
      </c>
      <c r="BE74" s="38">
        <v>1068</v>
      </c>
    </row>
    <row r="75" spans="1:57" ht="15" customHeight="1" x14ac:dyDescent="0.2">
      <c r="B75" s="39"/>
      <c r="C75" s="41"/>
      <c r="D75" s="117"/>
      <c r="E75" s="42" t="s">
        <v>103</v>
      </c>
      <c r="F75" s="43" t="s">
        <v>103</v>
      </c>
      <c r="G75" s="132" t="s">
        <v>103</v>
      </c>
      <c r="H75" s="43" t="s">
        <v>101</v>
      </c>
      <c r="I75" s="43" t="s">
        <v>101</v>
      </c>
      <c r="J75" s="45" t="s">
        <v>101</v>
      </c>
      <c r="K75" s="155"/>
      <c r="L75" s="155"/>
      <c r="M75" s="155"/>
      <c r="N75" s="96"/>
      <c r="O75" s="40"/>
      <c r="BD75" s="38">
        <v>1103</v>
      </c>
      <c r="BE75" s="38">
        <v>1069</v>
      </c>
    </row>
    <row r="76" spans="1:57" ht="15" customHeight="1" x14ac:dyDescent="0.2">
      <c r="A76" s="86" t="s">
        <v>103</v>
      </c>
      <c r="B76" s="86" t="s">
        <v>103</v>
      </c>
      <c r="C76" s="41" t="s">
        <v>103</v>
      </c>
      <c r="D76" s="117"/>
      <c r="E76" s="42" t="s">
        <v>103</v>
      </c>
      <c r="F76" s="43" t="s">
        <v>103</v>
      </c>
      <c r="G76" s="132" t="s">
        <v>103</v>
      </c>
      <c r="H76" s="43" t="s">
        <v>101</v>
      </c>
      <c r="I76" s="43" t="s">
        <v>101</v>
      </c>
      <c r="J76" s="45" t="s">
        <v>101</v>
      </c>
      <c r="K76" s="155"/>
      <c r="L76" s="155"/>
      <c r="M76" s="155"/>
      <c r="N76" s="97" t="s">
        <v>102</v>
      </c>
      <c r="O76" s="97" t="s">
        <v>103</v>
      </c>
      <c r="BD76" s="38">
        <v>1104</v>
      </c>
      <c r="BE76" s="38">
        <v>1070</v>
      </c>
    </row>
    <row r="77" spans="1:57" ht="15" customHeight="1" x14ac:dyDescent="0.2">
      <c r="B77" s="39"/>
      <c r="C77" s="41"/>
      <c r="D77" s="117"/>
      <c r="E77" s="42" t="s">
        <v>103</v>
      </c>
      <c r="F77" s="43" t="s">
        <v>103</v>
      </c>
      <c r="G77" s="132" t="s">
        <v>103</v>
      </c>
      <c r="H77" s="43" t="s">
        <v>101</v>
      </c>
      <c r="I77" s="43" t="s">
        <v>101</v>
      </c>
      <c r="J77" s="45" t="s">
        <v>101</v>
      </c>
      <c r="K77" s="155"/>
      <c r="L77" s="155"/>
      <c r="M77" s="155"/>
      <c r="N77" s="96"/>
      <c r="O77" s="40"/>
      <c r="BD77" s="38">
        <v>1105</v>
      </c>
      <c r="BE77" s="38">
        <v>1071</v>
      </c>
    </row>
    <row r="78" spans="1:57" ht="15" customHeight="1" x14ac:dyDescent="0.2">
      <c r="B78" s="30"/>
      <c r="C78" s="32"/>
      <c r="D78" s="117"/>
      <c r="E78" s="33" t="s">
        <v>103</v>
      </c>
      <c r="F78" s="34" t="s">
        <v>103</v>
      </c>
      <c r="G78" s="131" t="s">
        <v>103</v>
      </c>
      <c r="H78" s="34" t="s">
        <v>101</v>
      </c>
      <c r="I78" s="34" t="s">
        <v>101</v>
      </c>
      <c r="J78" s="36" t="s">
        <v>101</v>
      </c>
      <c r="K78" s="154"/>
      <c r="L78" s="154"/>
      <c r="M78" s="154"/>
      <c r="N78" s="95"/>
      <c r="O78" s="31"/>
      <c r="BD78" s="38">
        <v>1108</v>
      </c>
      <c r="BE78" s="38">
        <v>1072</v>
      </c>
    </row>
    <row r="79" spans="1:57" ht="15" customHeight="1" x14ac:dyDescent="0.2">
      <c r="B79" s="39"/>
      <c r="C79" s="41"/>
      <c r="D79" s="117"/>
      <c r="E79" s="42" t="s">
        <v>103</v>
      </c>
      <c r="F79" s="43" t="s">
        <v>103</v>
      </c>
      <c r="G79" s="132" t="s">
        <v>103</v>
      </c>
      <c r="H79" s="43" t="s">
        <v>101</v>
      </c>
      <c r="I79" s="43" t="s">
        <v>101</v>
      </c>
      <c r="J79" s="45" t="s">
        <v>101</v>
      </c>
      <c r="K79" s="155"/>
      <c r="L79" s="155"/>
      <c r="M79" s="155"/>
      <c r="N79" s="96"/>
      <c r="O79" s="40"/>
      <c r="BD79" s="38">
        <v>1109</v>
      </c>
      <c r="BE79" s="38">
        <v>1073</v>
      </c>
    </row>
    <row r="80" spans="1:57" ht="15" customHeight="1" x14ac:dyDescent="0.2">
      <c r="A80" s="86" t="s">
        <v>103</v>
      </c>
      <c r="B80" s="86" t="s">
        <v>103</v>
      </c>
      <c r="C80" s="41" t="s">
        <v>103</v>
      </c>
      <c r="D80" s="117"/>
      <c r="E80" s="42" t="s">
        <v>103</v>
      </c>
      <c r="F80" s="43" t="s">
        <v>103</v>
      </c>
      <c r="G80" s="132" t="s">
        <v>103</v>
      </c>
      <c r="H80" s="43" t="s">
        <v>101</v>
      </c>
      <c r="I80" s="43" t="s">
        <v>101</v>
      </c>
      <c r="J80" s="45" t="s">
        <v>101</v>
      </c>
      <c r="K80" s="155"/>
      <c r="L80" s="155"/>
      <c r="M80" s="155"/>
      <c r="N80" s="97" t="s">
        <v>102</v>
      </c>
      <c r="O80" s="97" t="s">
        <v>103</v>
      </c>
      <c r="BD80" s="38">
        <v>1110</v>
      </c>
      <c r="BE80" s="38">
        <v>1074</v>
      </c>
    </row>
    <row r="81" spans="1:57" ht="15" customHeight="1" x14ac:dyDescent="0.2">
      <c r="B81" s="39"/>
      <c r="C81" s="41"/>
      <c r="D81" s="117"/>
      <c r="E81" s="42" t="s">
        <v>103</v>
      </c>
      <c r="F81" s="43" t="s">
        <v>103</v>
      </c>
      <c r="G81" s="132" t="s">
        <v>103</v>
      </c>
      <c r="H81" s="43" t="s">
        <v>101</v>
      </c>
      <c r="I81" s="43" t="s">
        <v>101</v>
      </c>
      <c r="J81" s="45" t="s">
        <v>101</v>
      </c>
      <c r="K81" s="155"/>
      <c r="L81" s="155"/>
      <c r="M81" s="155"/>
      <c r="N81" s="96"/>
      <c r="O81" s="40"/>
      <c r="BD81" s="38">
        <v>1111</v>
      </c>
      <c r="BE81" s="38">
        <v>1075</v>
      </c>
    </row>
    <row r="82" spans="1:57" ht="15" customHeight="1" x14ac:dyDescent="0.2">
      <c r="B82" s="30"/>
      <c r="C82" s="32"/>
      <c r="D82" s="117"/>
      <c r="E82" s="33" t="s">
        <v>103</v>
      </c>
      <c r="F82" s="34" t="s">
        <v>103</v>
      </c>
      <c r="G82" s="131" t="s">
        <v>103</v>
      </c>
      <c r="H82" s="34" t="s">
        <v>101</v>
      </c>
      <c r="I82" s="34" t="s">
        <v>101</v>
      </c>
      <c r="J82" s="36" t="s">
        <v>101</v>
      </c>
      <c r="K82" s="154"/>
      <c r="L82" s="154"/>
      <c r="M82" s="154"/>
      <c r="N82" s="95"/>
      <c r="O82" s="31"/>
      <c r="BD82" s="38">
        <v>1114</v>
      </c>
      <c r="BE82" s="38">
        <v>1076</v>
      </c>
    </row>
    <row r="83" spans="1:57" ht="15" customHeight="1" x14ac:dyDescent="0.2">
      <c r="B83" s="39"/>
      <c r="C83" s="41"/>
      <c r="D83" s="117"/>
      <c r="E83" s="42" t="s">
        <v>103</v>
      </c>
      <c r="F83" s="43" t="s">
        <v>103</v>
      </c>
      <c r="G83" s="132" t="s">
        <v>103</v>
      </c>
      <c r="H83" s="43" t="s">
        <v>101</v>
      </c>
      <c r="I83" s="43" t="s">
        <v>101</v>
      </c>
      <c r="J83" s="45" t="s">
        <v>101</v>
      </c>
      <c r="K83" s="155"/>
      <c r="L83" s="155"/>
      <c r="M83" s="155"/>
      <c r="N83" s="96"/>
      <c r="O83" s="40"/>
      <c r="BD83" s="38">
        <v>1115</v>
      </c>
      <c r="BE83" s="38">
        <v>1077</v>
      </c>
    </row>
    <row r="84" spans="1:57" ht="15" customHeight="1" x14ac:dyDescent="0.2">
      <c r="A84" s="86" t="s">
        <v>103</v>
      </c>
      <c r="B84" s="86" t="s">
        <v>103</v>
      </c>
      <c r="C84" s="41" t="s">
        <v>103</v>
      </c>
      <c r="D84" s="117"/>
      <c r="E84" s="42" t="s">
        <v>103</v>
      </c>
      <c r="F84" s="43" t="s">
        <v>103</v>
      </c>
      <c r="G84" s="132" t="s">
        <v>103</v>
      </c>
      <c r="H84" s="43" t="s">
        <v>101</v>
      </c>
      <c r="I84" s="43" t="s">
        <v>101</v>
      </c>
      <c r="J84" s="45" t="s">
        <v>101</v>
      </c>
      <c r="K84" s="155"/>
      <c r="L84" s="155"/>
      <c r="M84" s="155"/>
      <c r="N84" s="97" t="s">
        <v>102</v>
      </c>
      <c r="O84" s="97" t="s">
        <v>103</v>
      </c>
      <c r="BD84" s="38">
        <v>1116</v>
      </c>
      <c r="BE84" s="38">
        <v>1078</v>
      </c>
    </row>
    <row r="85" spans="1:57" ht="15" customHeight="1" x14ac:dyDescent="0.2">
      <c r="B85" s="39"/>
      <c r="C85" s="41"/>
      <c r="D85" s="117"/>
      <c r="E85" s="42" t="s">
        <v>103</v>
      </c>
      <c r="F85" s="43" t="s">
        <v>103</v>
      </c>
      <c r="G85" s="132" t="s">
        <v>103</v>
      </c>
      <c r="H85" s="43" t="s">
        <v>101</v>
      </c>
      <c r="I85" s="43" t="s">
        <v>101</v>
      </c>
      <c r="J85" s="45" t="s">
        <v>101</v>
      </c>
      <c r="K85" s="155"/>
      <c r="L85" s="155"/>
      <c r="M85" s="155"/>
      <c r="N85" s="96"/>
      <c r="O85" s="40"/>
      <c r="BD85" s="38">
        <v>1117</v>
      </c>
      <c r="BE85" s="38">
        <v>1079</v>
      </c>
    </row>
    <row r="86" spans="1:57" ht="15" customHeight="1" x14ac:dyDescent="0.2">
      <c r="B86" s="30"/>
      <c r="C86" s="32"/>
      <c r="D86" s="117"/>
      <c r="E86" s="33" t="s">
        <v>103</v>
      </c>
      <c r="F86" s="34" t="s">
        <v>103</v>
      </c>
      <c r="G86" s="131" t="s">
        <v>103</v>
      </c>
      <c r="H86" s="34" t="s">
        <v>101</v>
      </c>
      <c r="I86" s="34" t="s">
        <v>101</v>
      </c>
      <c r="J86" s="36" t="s">
        <v>101</v>
      </c>
      <c r="K86" s="154"/>
      <c r="L86" s="154"/>
      <c r="M86" s="154"/>
      <c r="N86" s="95"/>
      <c r="O86" s="31"/>
      <c r="BD86" s="38">
        <v>1120</v>
      </c>
      <c r="BE86" s="38">
        <v>1080</v>
      </c>
    </row>
    <row r="87" spans="1:57" ht="15" customHeight="1" x14ac:dyDescent="0.2">
      <c r="B87" s="39"/>
      <c r="C87" s="41"/>
      <c r="D87" s="117"/>
      <c r="E87" s="42" t="s">
        <v>103</v>
      </c>
      <c r="F87" s="43" t="s">
        <v>103</v>
      </c>
      <c r="G87" s="132" t="s">
        <v>103</v>
      </c>
      <c r="H87" s="43" t="s">
        <v>101</v>
      </c>
      <c r="I87" s="43" t="s">
        <v>101</v>
      </c>
      <c r="J87" s="45" t="s">
        <v>101</v>
      </c>
      <c r="K87" s="155"/>
      <c r="L87" s="155"/>
      <c r="M87" s="155"/>
      <c r="N87" s="96"/>
      <c r="O87" s="40"/>
      <c r="BD87" s="38">
        <v>1121</v>
      </c>
      <c r="BE87" s="38">
        <v>1081</v>
      </c>
    </row>
    <row r="88" spans="1:57" ht="15" customHeight="1" x14ac:dyDescent="0.2">
      <c r="A88" s="86" t="s">
        <v>103</v>
      </c>
      <c r="B88" s="86" t="s">
        <v>103</v>
      </c>
      <c r="C88" s="41" t="s">
        <v>103</v>
      </c>
      <c r="D88" s="117"/>
      <c r="E88" s="42" t="s">
        <v>103</v>
      </c>
      <c r="F88" s="43" t="s">
        <v>103</v>
      </c>
      <c r="G88" s="132" t="s">
        <v>103</v>
      </c>
      <c r="H88" s="43" t="s">
        <v>101</v>
      </c>
      <c r="I88" s="43" t="s">
        <v>101</v>
      </c>
      <c r="J88" s="45" t="s">
        <v>101</v>
      </c>
      <c r="K88" s="155"/>
      <c r="L88" s="155"/>
      <c r="M88" s="155"/>
      <c r="N88" s="97" t="s">
        <v>102</v>
      </c>
      <c r="O88" s="97" t="s">
        <v>103</v>
      </c>
      <c r="BD88" s="38">
        <v>1122</v>
      </c>
      <c r="BE88" s="38">
        <v>1082</v>
      </c>
    </row>
    <row r="89" spans="1:57" ht="15" customHeight="1" x14ac:dyDescent="0.2">
      <c r="B89" s="39"/>
      <c r="C89" s="41"/>
      <c r="D89" s="117"/>
      <c r="E89" s="42" t="s">
        <v>103</v>
      </c>
      <c r="F89" s="43" t="s">
        <v>103</v>
      </c>
      <c r="G89" s="132" t="s">
        <v>103</v>
      </c>
      <c r="H89" s="43" t="s">
        <v>101</v>
      </c>
      <c r="I89" s="43" t="s">
        <v>101</v>
      </c>
      <c r="J89" s="45" t="s">
        <v>101</v>
      </c>
      <c r="K89" s="155"/>
      <c r="L89" s="155"/>
      <c r="M89" s="155"/>
      <c r="N89" s="96"/>
      <c r="O89" s="40"/>
      <c r="BD89" s="38">
        <v>1123</v>
      </c>
      <c r="BE89" s="38">
        <v>1083</v>
      </c>
    </row>
    <row r="90" spans="1:57" ht="15" customHeight="1" x14ac:dyDescent="0.2">
      <c r="B90" s="30"/>
      <c r="C90" s="32"/>
      <c r="D90" s="117"/>
      <c r="E90" s="33" t="s">
        <v>103</v>
      </c>
      <c r="F90" s="34" t="s">
        <v>103</v>
      </c>
      <c r="G90" s="131" t="s">
        <v>103</v>
      </c>
      <c r="H90" s="34" t="s">
        <v>101</v>
      </c>
      <c r="I90" s="34" t="s">
        <v>101</v>
      </c>
      <c r="J90" s="36" t="s">
        <v>101</v>
      </c>
      <c r="K90" s="154"/>
      <c r="L90" s="154"/>
      <c r="M90" s="154"/>
      <c r="N90" s="95"/>
      <c r="O90" s="31"/>
      <c r="BD90" s="38">
        <v>1126</v>
      </c>
      <c r="BE90" s="38">
        <v>1084</v>
      </c>
    </row>
    <row r="91" spans="1:57" ht="15" customHeight="1" x14ac:dyDescent="0.2">
      <c r="B91" s="39"/>
      <c r="C91" s="41"/>
      <c r="D91" s="117"/>
      <c r="E91" s="42" t="s">
        <v>103</v>
      </c>
      <c r="F91" s="43" t="s">
        <v>103</v>
      </c>
      <c r="G91" s="132" t="s">
        <v>103</v>
      </c>
      <c r="H91" s="43" t="s">
        <v>101</v>
      </c>
      <c r="I91" s="43" t="s">
        <v>101</v>
      </c>
      <c r="J91" s="45" t="s">
        <v>101</v>
      </c>
      <c r="K91" s="155"/>
      <c r="L91" s="155"/>
      <c r="M91" s="155"/>
      <c r="N91" s="96"/>
      <c r="O91" s="40"/>
      <c r="BD91" s="38">
        <v>1127</v>
      </c>
      <c r="BE91" s="38">
        <v>1085</v>
      </c>
    </row>
    <row r="92" spans="1:57" ht="15" customHeight="1" x14ac:dyDescent="0.2">
      <c r="A92" s="86" t="s">
        <v>103</v>
      </c>
      <c r="B92" s="86" t="s">
        <v>103</v>
      </c>
      <c r="C92" s="41" t="s">
        <v>103</v>
      </c>
      <c r="D92" s="117"/>
      <c r="E92" s="42" t="s">
        <v>103</v>
      </c>
      <c r="F92" s="43" t="s">
        <v>103</v>
      </c>
      <c r="G92" s="132" t="s">
        <v>103</v>
      </c>
      <c r="H92" s="43" t="s">
        <v>101</v>
      </c>
      <c r="I92" s="43" t="s">
        <v>101</v>
      </c>
      <c r="J92" s="45" t="s">
        <v>101</v>
      </c>
      <c r="K92" s="155"/>
      <c r="L92" s="155"/>
      <c r="M92" s="155"/>
      <c r="N92" s="97" t="s">
        <v>102</v>
      </c>
      <c r="O92" s="97" t="s">
        <v>103</v>
      </c>
      <c r="BD92" s="38">
        <v>1128</v>
      </c>
      <c r="BE92" s="38">
        <v>1086</v>
      </c>
    </row>
    <row r="93" spans="1:57" ht="15" customHeight="1" x14ac:dyDescent="0.2">
      <c r="B93" s="39"/>
      <c r="C93" s="41"/>
      <c r="D93" s="117"/>
      <c r="E93" s="42" t="s">
        <v>103</v>
      </c>
      <c r="F93" s="43" t="s">
        <v>103</v>
      </c>
      <c r="G93" s="132" t="s">
        <v>103</v>
      </c>
      <c r="H93" s="43" t="s">
        <v>101</v>
      </c>
      <c r="I93" s="43" t="s">
        <v>101</v>
      </c>
      <c r="J93" s="45" t="s">
        <v>101</v>
      </c>
      <c r="K93" s="155"/>
      <c r="L93" s="155"/>
      <c r="M93" s="155"/>
      <c r="N93" s="96"/>
      <c r="O93" s="40"/>
      <c r="BD93" s="38">
        <v>1129</v>
      </c>
      <c r="BE93" s="38">
        <v>1087</v>
      </c>
    </row>
    <row r="94" spans="1:57" ht="15" customHeight="1" x14ac:dyDescent="0.2">
      <c r="B94" s="30"/>
      <c r="C94" s="32"/>
      <c r="D94" s="117"/>
      <c r="E94" s="33" t="s">
        <v>103</v>
      </c>
      <c r="F94" s="34" t="s">
        <v>103</v>
      </c>
      <c r="G94" s="131" t="s">
        <v>103</v>
      </c>
      <c r="H94" s="34" t="s">
        <v>101</v>
      </c>
      <c r="I94" s="34" t="s">
        <v>101</v>
      </c>
      <c r="J94" s="36" t="s">
        <v>101</v>
      </c>
      <c r="K94" s="154"/>
      <c r="L94" s="154"/>
      <c r="M94" s="154"/>
      <c r="N94" s="95"/>
      <c r="O94" s="31"/>
      <c r="BD94" s="38">
        <v>1132</v>
      </c>
      <c r="BE94" s="38">
        <v>1088</v>
      </c>
    </row>
    <row r="95" spans="1:57" ht="15" customHeight="1" x14ac:dyDescent="0.2">
      <c r="B95" s="39"/>
      <c r="C95" s="41"/>
      <c r="D95" s="117"/>
      <c r="E95" s="42" t="s">
        <v>103</v>
      </c>
      <c r="F95" s="43" t="s">
        <v>103</v>
      </c>
      <c r="G95" s="132" t="s">
        <v>103</v>
      </c>
      <c r="H95" s="43" t="s">
        <v>101</v>
      </c>
      <c r="I95" s="43" t="s">
        <v>101</v>
      </c>
      <c r="J95" s="45" t="s">
        <v>101</v>
      </c>
      <c r="K95" s="155"/>
      <c r="L95" s="155"/>
      <c r="M95" s="155"/>
      <c r="N95" s="96"/>
      <c r="O95" s="40"/>
      <c r="BD95" s="38">
        <v>1133</v>
      </c>
      <c r="BE95" s="38">
        <v>1089</v>
      </c>
    </row>
    <row r="96" spans="1:57" ht="15" customHeight="1" x14ac:dyDescent="0.2">
      <c r="A96" s="86" t="s">
        <v>103</v>
      </c>
      <c r="B96" s="86" t="s">
        <v>103</v>
      </c>
      <c r="C96" s="41" t="s">
        <v>103</v>
      </c>
      <c r="D96" s="117"/>
      <c r="E96" s="42" t="s">
        <v>103</v>
      </c>
      <c r="F96" s="43" t="s">
        <v>103</v>
      </c>
      <c r="G96" s="132" t="s">
        <v>103</v>
      </c>
      <c r="H96" s="43" t="s">
        <v>101</v>
      </c>
      <c r="I96" s="43" t="s">
        <v>101</v>
      </c>
      <c r="J96" s="45" t="s">
        <v>101</v>
      </c>
      <c r="K96" s="155"/>
      <c r="L96" s="155"/>
      <c r="M96" s="155"/>
      <c r="N96" s="97" t="s">
        <v>102</v>
      </c>
      <c r="O96" s="97" t="s">
        <v>103</v>
      </c>
      <c r="BD96" s="38">
        <v>1134</v>
      </c>
      <c r="BE96" s="38">
        <v>1090</v>
      </c>
    </row>
    <row r="97" spans="1:57" ht="15" customHeight="1" x14ac:dyDescent="0.2">
      <c r="B97" s="39"/>
      <c r="C97" s="41"/>
      <c r="D97" s="117"/>
      <c r="E97" s="42" t="s">
        <v>103</v>
      </c>
      <c r="F97" s="43" t="s">
        <v>103</v>
      </c>
      <c r="G97" s="132" t="s">
        <v>103</v>
      </c>
      <c r="H97" s="43" t="s">
        <v>101</v>
      </c>
      <c r="I97" s="43" t="s">
        <v>101</v>
      </c>
      <c r="J97" s="45" t="s">
        <v>101</v>
      </c>
      <c r="K97" s="155"/>
      <c r="L97" s="155"/>
      <c r="M97" s="155"/>
      <c r="N97" s="96"/>
      <c r="O97" s="40"/>
      <c r="BD97" s="38">
        <v>1135</v>
      </c>
      <c r="BE97" s="38">
        <v>1091</v>
      </c>
    </row>
    <row r="98" spans="1:57" ht="15" customHeight="1" x14ac:dyDescent="0.2">
      <c r="B98" s="30"/>
      <c r="C98" s="32"/>
      <c r="D98" s="117"/>
      <c r="E98" s="33" t="s">
        <v>103</v>
      </c>
      <c r="F98" s="34" t="s">
        <v>103</v>
      </c>
      <c r="G98" s="131" t="s">
        <v>103</v>
      </c>
      <c r="H98" s="34" t="s">
        <v>101</v>
      </c>
      <c r="I98" s="34" t="s">
        <v>101</v>
      </c>
      <c r="J98" s="36" t="s">
        <v>101</v>
      </c>
      <c r="K98" s="154"/>
      <c r="L98" s="154"/>
      <c r="M98" s="154"/>
      <c r="N98" s="95"/>
      <c r="O98" s="31"/>
      <c r="BD98" s="38">
        <v>1138</v>
      </c>
      <c r="BE98" s="38">
        <v>1092</v>
      </c>
    </row>
    <row r="99" spans="1:57" ht="15" customHeight="1" x14ac:dyDescent="0.2">
      <c r="B99" s="39"/>
      <c r="C99" s="41"/>
      <c r="D99" s="117"/>
      <c r="E99" s="42" t="s">
        <v>103</v>
      </c>
      <c r="F99" s="43" t="s">
        <v>103</v>
      </c>
      <c r="G99" s="132" t="s">
        <v>103</v>
      </c>
      <c r="H99" s="43" t="s">
        <v>101</v>
      </c>
      <c r="I99" s="43" t="s">
        <v>101</v>
      </c>
      <c r="J99" s="45" t="s">
        <v>101</v>
      </c>
      <c r="K99" s="155"/>
      <c r="L99" s="155"/>
      <c r="M99" s="155"/>
      <c r="N99" s="96"/>
      <c r="O99" s="40"/>
      <c r="BD99" s="38">
        <v>1139</v>
      </c>
      <c r="BE99" s="38">
        <v>1093</v>
      </c>
    </row>
    <row r="100" spans="1:57" ht="15" customHeight="1" x14ac:dyDescent="0.2">
      <c r="A100" s="86" t="s">
        <v>103</v>
      </c>
      <c r="B100" s="86" t="s">
        <v>103</v>
      </c>
      <c r="C100" s="41" t="s">
        <v>103</v>
      </c>
      <c r="D100" s="117"/>
      <c r="E100" s="42" t="s">
        <v>103</v>
      </c>
      <c r="F100" s="43" t="s">
        <v>103</v>
      </c>
      <c r="G100" s="132" t="s">
        <v>103</v>
      </c>
      <c r="H100" s="43" t="s">
        <v>101</v>
      </c>
      <c r="I100" s="43" t="s">
        <v>101</v>
      </c>
      <c r="J100" s="45" t="s">
        <v>101</v>
      </c>
      <c r="K100" s="155"/>
      <c r="L100" s="155"/>
      <c r="M100" s="155"/>
      <c r="N100" s="97" t="s">
        <v>102</v>
      </c>
      <c r="O100" s="97" t="s">
        <v>103</v>
      </c>
      <c r="BD100" s="38">
        <v>1140</v>
      </c>
      <c r="BE100" s="38">
        <v>1094</v>
      </c>
    </row>
    <row r="101" spans="1:57" ht="15" customHeight="1" x14ac:dyDescent="0.2">
      <c r="B101" s="39"/>
      <c r="C101" s="41"/>
      <c r="D101" s="117"/>
      <c r="E101" s="42" t="s">
        <v>103</v>
      </c>
      <c r="F101" s="43" t="s">
        <v>103</v>
      </c>
      <c r="G101" s="132" t="s">
        <v>103</v>
      </c>
      <c r="H101" s="43" t="s">
        <v>101</v>
      </c>
      <c r="I101" s="43" t="s">
        <v>101</v>
      </c>
      <c r="J101" s="45" t="s">
        <v>101</v>
      </c>
      <c r="K101" s="155"/>
      <c r="L101" s="155"/>
      <c r="M101" s="155"/>
      <c r="N101" s="96"/>
      <c r="O101" s="40"/>
      <c r="BD101" s="38">
        <v>1141</v>
      </c>
      <c r="BE101" s="38">
        <v>1095</v>
      </c>
    </row>
    <row r="102" spans="1:57" ht="15" customHeight="1" x14ac:dyDescent="0.2">
      <c r="B102" s="30"/>
      <c r="C102" s="32"/>
      <c r="D102" s="117"/>
      <c r="E102" s="33" t="s">
        <v>103</v>
      </c>
      <c r="F102" s="34" t="s">
        <v>103</v>
      </c>
      <c r="G102" s="131" t="s">
        <v>103</v>
      </c>
      <c r="H102" s="34" t="s">
        <v>101</v>
      </c>
      <c r="I102" s="34" t="s">
        <v>101</v>
      </c>
      <c r="J102" s="36" t="s">
        <v>101</v>
      </c>
      <c r="K102" s="154"/>
      <c r="L102" s="154"/>
      <c r="M102" s="154"/>
      <c r="N102" s="95"/>
      <c r="O102" s="31"/>
      <c r="BD102" s="38">
        <v>1144</v>
      </c>
      <c r="BE102" s="38">
        <v>1096</v>
      </c>
    </row>
    <row r="103" spans="1:57" ht="15" customHeight="1" x14ac:dyDescent="0.2">
      <c r="B103" s="39"/>
      <c r="C103" s="41"/>
      <c r="D103" s="117"/>
      <c r="E103" s="42" t="s">
        <v>103</v>
      </c>
      <c r="F103" s="43" t="s">
        <v>103</v>
      </c>
      <c r="G103" s="132" t="s">
        <v>103</v>
      </c>
      <c r="H103" s="43" t="s">
        <v>101</v>
      </c>
      <c r="I103" s="43" t="s">
        <v>101</v>
      </c>
      <c r="J103" s="45" t="s">
        <v>101</v>
      </c>
      <c r="K103" s="155"/>
      <c r="L103" s="155"/>
      <c r="M103" s="155"/>
      <c r="N103" s="96"/>
      <c r="O103" s="40"/>
      <c r="BD103" s="38">
        <v>1145</v>
      </c>
      <c r="BE103" s="38">
        <v>1097</v>
      </c>
    </row>
    <row r="104" spans="1:57" ht="15" customHeight="1" x14ac:dyDescent="0.2">
      <c r="A104" s="86" t="s">
        <v>103</v>
      </c>
      <c r="B104" s="86" t="s">
        <v>103</v>
      </c>
      <c r="C104" s="41" t="s">
        <v>103</v>
      </c>
      <c r="D104" s="117"/>
      <c r="E104" s="42" t="s">
        <v>103</v>
      </c>
      <c r="F104" s="43" t="s">
        <v>103</v>
      </c>
      <c r="G104" s="132" t="s">
        <v>103</v>
      </c>
      <c r="H104" s="43" t="s">
        <v>101</v>
      </c>
      <c r="I104" s="43" t="s">
        <v>101</v>
      </c>
      <c r="J104" s="45" t="s">
        <v>101</v>
      </c>
      <c r="K104" s="155"/>
      <c r="L104" s="155"/>
      <c r="M104" s="155"/>
      <c r="N104" s="97" t="s">
        <v>102</v>
      </c>
      <c r="O104" s="97" t="s">
        <v>103</v>
      </c>
      <c r="BD104" s="38">
        <v>1146</v>
      </c>
      <c r="BE104" s="38">
        <v>1098</v>
      </c>
    </row>
    <row r="105" spans="1:57" ht="15" customHeight="1" x14ac:dyDescent="0.2">
      <c r="B105" s="39"/>
      <c r="C105" s="41"/>
      <c r="D105" s="117"/>
      <c r="E105" s="42" t="s">
        <v>103</v>
      </c>
      <c r="F105" s="43" t="s">
        <v>103</v>
      </c>
      <c r="G105" s="132" t="s">
        <v>103</v>
      </c>
      <c r="H105" s="43" t="s">
        <v>101</v>
      </c>
      <c r="I105" s="43" t="s">
        <v>101</v>
      </c>
      <c r="J105" s="45" t="s">
        <v>101</v>
      </c>
      <c r="K105" s="155"/>
      <c r="L105" s="155"/>
      <c r="M105" s="155"/>
      <c r="N105" s="96"/>
      <c r="O105" s="40"/>
      <c r="BD105" s="38">
        <v>1147</v>
      </c>
      <c r="BE105" s="38">
        <v>1099</v>
      </c>
    </row>
    <row r="106" spans="1:57" ht="15" customHeight="1" x14ac:dyDescent="0.2">
      <c r="B106" s="30"/>
      <c r="C106" s="32"/>
      <c r="D106" s="117"/>
      <c r="E106" s="33" t="s">
        <v>103</v>
      </c>
      <c r="F106" s="34" t="s">
        <v>103</v>
      </c>
      <c r="G106" s="131" t="s">
        <v>103</v>
      </c>
      <c r="H106" s="34" t="s">
        <v>101</v>
      </c>
      <c r="I106" s="34" t="s">
        <v>101</v>
      </c>
      <c r="J106" s="36" t="s">
        <v>101</v>
      </c>
      <c r="K106" s="154"/>
      <c r="L106" s="154"/>
      <c r="M106" s="154"/>
      <c r="N106" s="95"/>
      <c r="O106" s="31"/>
      <c r="BD106" s="38">
        <v>1150</v>
      </c>
      <c r="BE106" s="38">
        <v>1100</v>
      </c>
    </row>
    <row r="107" spans="1:57" ht="15" customHeight="1" x14ac:dyDescent="0.2">
      <c r="B107" s="39"/>
      <c r="C107" s="41"/>
      <c r="D107" s="117"/>
      <c r="E107" s="42" t="s">
        <v>103</v>
      </c>
      <c r="F107" s="43" t="s">
        <v>103</v>
      </c>
      <c r="G107" s="132" t="s">
        <v>103</v>
      </c>
      <c r="H107" s="43" t="s">
        <v>101</v>
      </c>
      <c r="I107" s="43" t="s">
        <v>101</v>
      </c>
      <c r="J107" s="45" t="s">
        <v>101</v>
      </c>
      <c r="K107" s="155"/>
      <c r="L107" s="155"/>
      <c r="M107" s="155"/>
      <c r="N107" s="96"/>
      <c r="O107" s="40"/>
      <c r="BD107" s="38">
        <v>1151</v>
      </c>
      <c r="BE107" s="38">
        <v>1101</v>
      </c>
    </row>
    <row r="108" spans="1:57" ht="15" customHeight="1" x14ac:dyDescent="0.2">
      <c r="A108" s="86" t="s">
        <v>103</v>
      </c>
      <c r="B108" s="86" t="s">
        <v>103</v>
      </c>
      <c r="C108" s="41" t="s">
        <v>103</v>
      </c>
      <c r="D108" s="117"/>
      <c r="E108" s="42" t="s">
        <v>103</v>
      </c>
      <c r="F108" s="43" t="s">
        <v>103</v>
      </c>
      <c r="G108" s="132" t="s">
        <v>103</v>
      </c>
      <c r="H108" s="43" t="s">
        <v>101</v>
      </c>
      <c r="I108" s="43" t="s">
        <v>101</v>
      </c>
      <c r="J108" s="45" t="s">
        <v>101</v>
      </c>
      <c r="K108" s="155"/>
      <c r="L108" s="155"/>
      <c r="M108" s="155"/>
      <c r="N108" s="97" t="s">
        <v>102</v>
      </c>
      <c r="O108" s="97" t="s">
        <v>103</v>
      </c>
      <c r="BD108" s="38">
        <v>1152</v>
      </c>
      <c r="BE108" s="38">
        <v>1102</v>
      </c>
    </row>
    <row r="109" spans="1:57" ht="15" customHeight="1" x14ac:dyDescent="0.2">
      <c r="B109" s="39"/>
      <c r="C109" s="41"/>
      <c r="D109" s="117"/>
      <c r="E109" s="42" t="s">
        <v>103</v>
      </c>
      <c r="F109" s="43" t="s">
        <v>103</v>
      </c>
      <c r="G109" s="132" t="s">
        <v>103</v>
      </c>
      <c r="H109" s="43" t="s">
        <v>101</v>
      </c>
      <c r="I109" s="43" t="s">
        <v>101</v>
      </c>
      <c r="J109" s="45" t="s">
        <v>101</v>
      </c>
      <c r="K109" s="155"/>
      <c r="L109" s="155"/>
      <c r="M109" s="155"/>
      <c r="N109" s="96"/>
      <c r="O109" s="40"/>
      <c r="BD109" s="38">
        <v>1153</v>
      </c>
      <c r="BE109" s="38">
        <v>1103</v>
      </c>
    </row>
    <row r="110" spans="1:57" ht="15" customHeight="1" x14ac:dyDescent="0.2">
      <c r="B110" s="30"/>
      <c r="C110" s="32"/>
      <c r="D110" s="117"/>
      <c r="E110" s="33" t="s">
        <v>103</v>
      </c>
      <c r="F110" s="34" t="s">
        <v>103</v>
      </c>
      <c r="G110" s="131" t="s">
        <v>103</v>
      </c>
      <c r="H110" s="34" t="s">
        <v>101</v>
      </c>
      <c r="I110" s="34" t="s">
        <v>101</v>
      </c>
      <c r="J110" s="36" t="s">
        <v>101</v>
      </c>
      <c r="K110" s="154"/>
      <c r="L110" s="154"/>
      <c r="M110" s="154"/>
      <c r="N110" s="95"/>
      <c r="O110" s="31"/>
      <c r="BD110" s="38">
        <v>1156</v>
      </c>
      <c r="BE110" s="38">
        <v>1104</v>
      </c>
    </row>
    <row r="111" spans="1:57" ht="15" customHeight="1" x14ac:dyDescent="0.2">
      <c r="B111" s="39"/>
      <c r="C111" s="41"/>
      <c r="D111" s="117"/>
      <c r="E111" s="42" t="s">
        <v>103</v>
      </c>
      <c r="F111" s="43" t="s">
        <v>103</v>
      </c>
      <c r="G111" s="132" t="s">
        <v>103</v>
      </c>
      <c r="H111" s="43" t="s">
        <v>101</v>
      </c>
      <c r="I111" s="43" t="s">
        <v>101</v>
      </c>
      <c r="J111" s="45" t="s">
        <v>101</v>
      </c>
      <c r="K111" s="155"/>
      <c r="L111" s="155"/>
      <c r="M111" s="155"/>
      <c r="N111" s="96"/>
      <c r="O111" s="40"/>
      <c r="BD111" s="38">
        <v>1157</v>
      </c>
      <c r="BE111" s="38">
        <v>1105</v>
      </c>
    </row>
    <row r="112" spans="1:57" ht="15" customHeight="1" x14ac:dyDescent="0.2">
      <c r="A112" s="86" t="s">
        <v>103</v>
      </c>
      <c r="B112" s="86" t="s">
        <v>103</v>
      </c>
      <c r="C112" s="41" t="s">
        <v>103</v>
      </c>
      <c r="D112" s="117"/>
      <c r="E112" s="42" t="s">
        <v>103</v>
      </c>
      <c r="F112" s="43" t="s">
        <v>103</v>
      </c>
      <c r="G112" s="132" t="s">
        <v>103</v>
      </c>
      <c r="H112" s="43" t="s">
        <v>101</v>
      </c>
      <c r="I112" s="43" t="s">
        <v>101</v>
      </c>
      <c r="J112" s="45" t="s">
        <v>101</v>
      </c>
      <c r="K112" s="155"/>
      <c r="L112" s="155"/>
      <c r="M112" s="155"/>
      <c r="N112" s="97" t="s">
        <v>102</v>
      </c>
      <c r="O112" s="97" t="s">
        <v>103</v>
      </c>
      <c r="BD112" s="38">
        <v>1158</v>
      </c>
      <c r="BE112" s="38">
        <v>1106</v>
      </c>
    </row>
    <row r="113" spans="1:57" ht="15" customHeight="1" x14ac:dyDescent="0.2">
      <c r="B113" s="39"/>
      <c r="C113" s="41"/>
      <c r="D113" s="117"/>
      <c r="E113" s="42" t="s">
        <v>103</v>
      </c>
      <c r="F113" s="43" t="s">
        <v>103</v>
      </c>
      <c r="G113" s="132" t="s">
        <v>103</v>
      </c>
      <c r="H113" s="43" t="s">
        <v>101</v>
      </c>
      <c r="I113" s="43" t="s">
        <v>101</v>
      </c>
      <c r="J113" s="45" t="s">
        <v>101</v>
      </c>
      <c r="K113" s="155"/>
      <c r="L113" s="155"/>
      <c r="M113" s="155"/>
      <c r="N113" s="96"/>
      <c r="O113" s="40"/>
      <c r="BD113" s="38">
        <v>1159</v>
      </c>
      <c r="BE113" s="38">
        <v>1107</v>
      </c>
    </row>
    <row r="114" spans="1:57" ht="15" customHeight="1" x14ac:dyDescent="0.2">
      <c r="B114" s="30"/>
      <c r="C114" s="32"/>
      <c r="D114" s="117"/>
      <c r="E114" s="33" t="s">
        <v>103</v>
      </c>
      <c r="F114" s="34" t="s">
        <v>103</v>
      </c>
      <c r="G114" s="131" t="s">
        <v>103</v>
      </c>
      <c r="H114" s="34" t="s">
        <v>101</v>
      </c>
      <c r="I114" s="34" t="s">
        <v>101</v>
      </c>
      <c r="J114" s="36" t="s">
        <v>101</v>
      </c>
      <c r="K114" s="154"/>
      <c r="L114" s="154"/>
      <c r="M114" s="154"/>
      <c r="N114" s="95"/>
      <c r="O114" s="31"/>
      <c r="BD114" s="38">
        <v>1162</v>
      </c>
      <c r="BE114" s="38">
        <v>1108</v>
      </c>
    </row>
    <row r="115" spans="1:57" ht="15" customHeight="1" x14ac:dyDescent="0.2">
      <c r="B115" s="39"/>
      <c r="C115" s="41"/>
      <c r="D115" s="117"/>
      <c r="E115" s="42" t="s">
        <v>103</v>
      </c>
      <c r="F115" s="43" t="s">
        <v>103</v>
      </c>
      <c r="G115" s="132" t="s">
        <v>103</v>
      </c>
      <c r="H115" s="43" t="s">
        <v>101</v>
      </c>
      <c r="I115" s="43" t="s">
        <v>101</v>
      </c>
      <c r="J115" s="45" t="s">
        <v>101</v>
      </c>
      <c r="K115" s="155"/>
      <c r="L115" s="155"/>
      <c r="M115" s="155"/>
      <c r="N115" s="96"/>
      <c r="O115" s="40"/>
      <c r="BD115" s="38">
        <v>1163</v>
      </c>
      <c r="BE115" s="38">
        <v>1109</v>
      </c>
    </row>
    <row r="116" spans="1:57" ht="15" customHeight="1" x14ac:dyDescent="0.2">
      <c r="A116" s="86" t="s">
        <v>103</v>
      </c>
      <c r="B116" s="86" t="s">
        <v>103</v>
      </c>
      <c r="C116" s="41" t="s">
        <v>103</v>
      </c>
      <c r="D116" s="117"/>
      <c r="E116" s="42" t="s">
        <v>103</v>
      </c>
      <c r="F116" s="43" t="s">
        <v>103</v>
      </c>
      <c r="G116" s="132" t="s">
        <v>103</v>
      </c>
      <c r="H116" s="43" t="s">
        <v>101</v>
      </c>
      <c r="I116" s="43" t="s">
        <v>101</v>
      </c>
      <c r="J116" s="45" t="s">
        <v>101</v>
      </c>
      <c r="K116" s="155"/>
      <c r="L116" s="155"/>
      <c r="M116" s="155"/>
      <c r="N116" s="97" t="s">
        <v>102</v>
      </c>
      <c r="O116" s="97" t="s">
        <v>103</v>
      </c>
      <c r="BD116" s="38">
        <v>1164</v>
      </c>
      <c r="BE116" s="38">
        <v>1110</v>
      </c>
    </row>
    <row r="117" spans="1:57" ht="15" customHeight="1" x14ac:dyDescent="0.2">
      <c r="B117" s="39"/>
      <c r="C117" s="41"/>
      <c r="D117" s="117"/>
      <c r="E117" s="42" t="s">
        <v>103</v>
      </c>
      <c r="F117" s="43" t="s">
        <v>103</v>
      </c>
      <c r="G117" s="132" t="s">
        <v>103</v>
      </c>
      <c r="H117" s="43" t="s">
        <v>101</v>
      </c>
      <c r="I117" s="43" t="s">
        <v>101</v>
      </c>
      <c r="J117" s="45" t="s">
        <v>101</v>
      </c>
      <c r="K117" s="155"/>
      <c r="L117" s="155"/>
      <c r="M117" s="155"/>
      <c r="N117" s="96"/>
      <c r="O117" s="40"/>
      <c r="BD117" s="38">
        <v>1165</v>
      </c>
      <c r="BE117" s="38">
        <v>1111</v>
      </c>
    </row>
    <row r="118" spans="1:57" ht="15" customHeight="1" x14ac:dyDescent="0.2">
      <c r="B118" s="30"/>
      <c r="C118" s="32"/>
      <c r="D118" s="117"/>
      <c r="E118" s="33" t="s">
        <v>103</v>
      </c>
      <c r="F118" s="34" t="s">
        <v>103</v>
      </c>
      <c r="G118" s="131" t="s">
        <v>103</v>
      </c>
      <c r="H118" s="34" t="s">
        <v>101</v>
      </c>
      <c r="I118" s="34" t="s">
        <v>101</v>
      </c>
      <c r="J118" s="36" t="s">
        <v>101</v>
      </c>
      <c r="K118" s="154"/>
      <c r="L118" s="154"/>
      <c r="M118" s="154"/>
      <c r="N118" s="95"/>
      <c r="O118" s="31"/>
      <c r="BD118" s="38">
        <v>1168</v>
      </c>
      <c r="BE118" s="38">
        <v>1112</v>
      </c>
    </row>
    <row r="119" spans="1:57" ht="15" customHeight="1" x14ac:dyDescent="0.2">
      <c r="B119" s="39"/>
      <c r="C119" s="41"/>
      <c r="D119" s="117"/>
      <c r="E119" s="42" t="s">
        <v>103</v>
      </c>
      <c r="F119" s="43" t="s">
        <v>103</v>
      </c>
      <c r="G119" s="132" t="s">
        <v>103</v>
      </c>
      <c r="H119" s="43" t="s">
        <v>101</v>
      </c>
      <c r="I119" s="43" t="s">
        <v>101</v>
      </c>
      <c r="J119" s="45" t="s">
        <v>101</v>
      </c>
      <c r="K119" s="155"/>
      <c r="L119" s="155"/>
      <c r="M119" s="155"/>
      <c r="N119" s="96"/>
      <c r="O119" s="40"/>
      <c r="BD119" s="38">
        <v>1169</v>
      </c>
      <c r="BE119" s="38">
        <v>1113</v>
      </c>
    </row>
    <row r="120" spans="1:57" ht="15" customHeight="1" x14ac:dyDescent="0.2">
      <c r="A120" s="86" t="s">
        <v>103</v>
      </c>
      <c r="B120" s="86" t="s">
        <v>103</v>
      </c>
      <c r="C120" s="41" t="s">
        <v>103</v>
      </c>
      <c r="D120" s="117"/>
      <c r="E120" s="42" t="s">
        <v>103</v>
      </c>
      <c r="F120" s="43" t="s">
        <v>103</v>
      </c>
      <c r="G120" s="132" t="s">
        <v>103</v>
      </c>
      <c r="H120" s="43" t="s">
        <v>101</v>
      </c>
      <c r="I120" s="43" t="s">
        <v>101</v>
      </c>
      <c r="J120" s="45" t="s">
        <v>101</v>
      </c>
      <c r="K120" s="155"/>
      <c r="L120" s="155"/>
      <c r="M120" s="155"/>
      <c r="N120" s="97" t="s">
        <v>102</v>
      </c>
      <c r="O120" s="97" t="s">
        <v>103</v>
      </c>
      <c r="BD120" s="38">
        <v>1170</v>
      </c>
      <c r="BE120" s="38">
        <v>1114</v>
      </c>
    </row>
    <row r="121" spans="1:57" ht="15" customHeight="1" x14ac:dyDescent="0.2">
      <c r="B121" s="39"/>
      <c r="C121" s="41"/>
      <c r="D121" s="117"/>
      <c r="E121" s="42" t="s">
        <v>103</v>
      </c>
      <c r="F121" s="43" t="s">
        <v>103</v>
      </c>
      <c r="G121" s="132" t="s">
        <v>103</v>
      </c>
      <c r="H121" s="43" t="s">
        <v>101</v>
      </c>
      <c r="I121" s="43" t="s">
        <v>101</v>
      </c>
      <c r="J121" s="45" t="s">
        <v>101</v>
      </c>
      <c r="K121" s="155"/>
      <c r="L121" s="155"/>
      <c r="M121" s="155"/>
      <c r="N121" s="96"/>
      <c r="O121" s="40"/>
      <c r="BD121" s="38">
        <v>1171</v>
      </c>
      <c r="BE121" s="38">
        <v>1115</v>
      </c>
    </row>
    <row r="122" spans="1:57" ht="15" customHeight="1" x14ac:dyDescent="0.2">
      <c r="B122" s="30"/>
      <c r="C122" s="32"/>
      <c r="D122" s="117"/>
      <c r="E122" s="33" t="s">
        <v>103</v>
      </c>
      <c r="F122" s="34" t="s">
        <v>103</v>
      </c>
      <c r="G122" s="131" t="s">
        <v>103</v>
      </c>
      <c r="H122" s="34" t="s">
        <v>101</v>
      </c>
      <c r="I122" s="34" t="s">
        <v>101</v>
      </c>
      <c r="J122" s="36" t="s">
        <v>101</v>
      </c>
      <c r="K122" s="154"/>
      <c r="L122" s="154"/>
      <c r="M122" s="154"/>
      <c r="N122" s="95"/>
      <c r="O122" s="31"/>
      <c r="BD122" s="38">
        <v>1174</v>
      </c>
      <c r="BE122" s="38">
        <v>1116</v>
      </c>
    </row>
    <row r="123" spans="1:57" ht="15" customHeight="1" x14ac:dyDescent="0.2">
      <c r="B123" s="39"/>
      <c r="C123" s="41"/>
      <c r="D123" s="117"/>
      <c r="E123" s="42" t="s">
        <v>103</v>
      </c>
      <c r="F123" s="43" t="s">
        <v>103</v>
      </c>
      <c r="G123" s="132" t="s">
        <v>103</v>
      </c>
      <c r="H123" s="43" t="s">
        <v>101</v>
      </c>
      <c r="I123" s="43" t="s">
        <v>101</v>
      </c>
      <c r="J123" s="45" t="s">
        <v>101</v>
      </c>
      <c r="K123" s="155"/>
      <c r="L123" s="155"/>
      <c r="M123" s="155"/>
      <c r="N123" s="96"/>
      <c r="O123" s="40"/>
      <c r="BD123" s="38">
        <v>1175</v>
      </c>
      <c r="BE123" s="38">
        <v>1117</v>
      </c>
    </row>
    <row r="124" spans="1:57" ht="15" customHeight="1" x14ac:dyDescent="0.2">
      <c r="A124" s="86" t="s">
        <v>103</v>
      </c>
      <c r="B124" s="86" t="s">
        <v>103</v>
      </c>
      <c r="C124" s="41" t="s">
        <v>103</v>
      </c>
      <c r="D124" s="117"/>
      <c r="E124" s="42" t="s">
        <v>103</v>
      </c>
      <c r="F124" s="43" t="s">
        <v>103</v>
      </c>
      <c r="G124" s="132" t="s">
        <v>103</v>
      </c>
      <c r="H124" s="43" t="s">
        <v>101</v>
      </c>
      <c r="I124" s="43" t="s">
        <v>101</v>
      </c>
      <c r="J124" s="45" t="s">
        <v>101</v>
      </c>
      <c r="K124" s="155"/>
      <c r="L124" s="155"/>
      <c r="M124" s="155"/>
      <c r="N124" s="97" t="s">
        <v>102</v>
      </c>
      <c r="O124" s="97" t="s">
        <v>103</v>
      </c>
      <c r="BD124" s="38">
        <v>1176</v>
      </c>
      <c r="BE124" s="38">
        <v>1118</v>
      </c>
    </row>
    <row r="125" spans="1:57" ht="15" customHeight="1" x14ac:dyDescent="0.2">
      <c r="B125" s="39"/>
      <c r="C125" s="41"/>
      <c r="D125" s="117"/>
      <c r="E125" s="42" t="s">
        <v>103</v>
      </c>
      <c r="F125" s="43" t="s">
        <v>103</v>
      </c>
      <c r="G125" s="132" t="s">
        <v>103</v>
      </c>
      <c r="H125" s="43" t="s">
        <v>101</v>
      </c>
      <c r="I125" s="43" t="s">
        <v>101</v>
      </c>
      <c r="J125" s="45" t="s">
        <v>101</v>
      </c>
      <c r="K125" s="155"/>
      <c r="L125" s="155"/>
      <c r="M125" s="155"/>
      <c r="N125" s="96"/>
      <c r="O125" s="40"/>
      <c r="BD125" s="38">
        <v>1177</v>
      </c>
      <c r="BE125" s="38">
        <v>1119</v>
      </c>
    </row>
    <row r="126" spans="1:57" x14ac:dyDescent="0.2">
      <c r="B126" s="30"/>
      <c r="C126" s="32"/>
      <c r="D126" s="157"/>
      <c r="E126" s="33" t="s">
        <v>103</v>
      </c>
      <c r="F126" s="34" t="s">
        <v>103</v>
      </c>
      <c r="G126" s="131" t="s">
        <v>103</v>
      </c>
      <c r="H126" s="34" t="s">
        <v>101</v>
      </c>
      <c r="I126" s="34" t="s">
        <v>101</v>
      </c>
      <c r="J126" s="36" t="s">
        <v>101</v>
      </c>
      <c r="K126" s="154"/>
      <c r="L126" s="154"/>
      <c r="M126" s="154"/>
      <c r="N126" s="95"/>
      <c r="O126" s="31"/>
      <c r="BE126" s="38">
        <v>1120</v>
      </c>
    </row>
    <row r="127" spans="1:57" x14ac:dyDescent="0.2">
      <c r="B127" s="39"/>
      <c r="C127" s="41"/>
      <c r="D127" s="157"/>
      <c r="E127" s="42" t="s">
        <v>103</v>
      </c>
      <c r="F127" s="43" t="s">
        <v>103</v>
      </c>
      <c r="G127" s="132" t="s">
        <v>103</v>
      </c>
      <c r="H127" s="43" t="s">
        <v>101</v>
      </c>
      <c r="I127" s="43" t="s">
        <v>101</v>
      </c>
      <c r="J127" s="45" t="s">
        <v>101</v>
      </c>
      <c r="K127" s="155"/>
      <c r="L127" s="155"/>
      <c r="M127" s="155"/>
      <c r="N127" s="96"/>
      <c r="O127" s="40"/>
      <c r="BE127" s="38">
        <v>1121</v>
      </c>
    </row>
    <row r="128" spans="1:57" ht="15.75" x14ac:dyDescent="0.2">
      <c r="A128" s="86" t="s">
        <v>103</v>
      </c>
      <c r="B128" s="86" t="s">
        <v>103</v>
      </c>
      <c r="C128" s="41" t="s">
        <v>103</v>
      </c>
      <c r="D128" s="157"/>
      <c r="E128" s="42" t="s">
        <v>103</v>
      </c>
      <c r="F128" s="43" t="s">
        <v>103</v>
      </c>
      <c r="G128" s="132" t="s">
        <v>103</v>
      </c>
      <c r="H128" s="43" t="s">
        <v>101</v>
      </c>
      <c r="I128" s="43" t="s">
        <v>101</v>
      </c>
      <c r="J128" s="45" t="s">
        <v>101</v>
      </c>
      <c r="K128" s="155"/>
      <c r="L128" s="155"/>
      <c r="M128" s="155"/>
      <c r="N128" s="97" t="s">
        <v>102</v>
      </c>
      <c r="O128" s="97" t="s">
        <v>103</v>
      </c>
      <c r="BE128" s="38">
        <v>1122</v>
      </c>
    </row>
    <row r="129" spans="1:57" x14ac:dyDescent="0.2">
      <c r="B129" s="39"/>
      <c r="C129" s="41"/>
      <c r="D129" s="157"/>
      <c r="E129" s="42" t="s">
        <v>103</v>
      </c>
      <c r="F129" s="43" t="s">
        <v>103</v>
      </c>
      <c r="G129" s="132" t="s">
        <v>103</v>
      </c>
      <c r="H129" s="43" t="s">
        <v>101</v>
      </c>
      <c r="I129" s="43" t="s">
        <v>101</v>
      </c>
      <c r="J129" s="45" t="s">
        <v>101</v>
      </c>
      <c r="K129" s="155"/>
      <c r="L129" s="155"/>
      <c r="M129" s="155"/>
      <c r="N129" s="96"/>
      <c r="O129" s="40"/>
      <c r="BE129" s="38">
        <v>1123</v>
      </c>
    </row>
    <row r="130" spans="1:57" x14ac:dyDescent="0.2">
      <c r="B130" s="30"/>
      <c r="C130" s="32"/>
      <c r="D130" s="157"/>
      <c r="E130" s="33" t="s">
        <v>103</v>
      </c>
      <c r="F130" s="34" t="s">
        <v>103</v>
      </c>
      <c r="G130" s="131" t="s">
        <v>103</v>
      </c>
      <c r="H130" s="34" t="s">
        <v>101</v>
      </c>
      <c r="I130" s="34" t="s">
        <v>101</v>
      </c>
      <c r="J130" s="36" t="s">
        <v>101</v>
      </c>
      <c r="K130" s="154"/>
      <c r="L130" s="154"/>
      <c r="M130" s="154"/>
      <c r="N130" s="95"/>
      <c r="O130" s="31"/>
      <c r="BE130" s="38">
        <v>1124</v>
      </c>
    </row>
    <row r="131" spans="1:57" x14ac:dyDescent="0.2">
      <c r="B131" s="39"/>
      <c r="C131" s="41"/>
      <c r="D131" s="157"/>
      <c r="E131" s="42" t="s">
        <v>103</v>
      </c>
      <c r="F131" s="43" t="s">
        <v>103</v>
      </c>
      <c r="G131" s="132" t="s">
        <v>103</v>
      </c>
      <c r="H131" s="43" t="s">
        <v>101</v>
      </c>
      <c r="I131" s="43" t="s">
        <v>101</v>
      </c>
      <c r="J131" s="45" t="s">
        <v>101</v>
      </c>
      <c r="K131" s="155"/>
      <c r="L131" s="155"/>
      <c r="M131" s="155"/>
      <c r="N131" s="96"/>
      <c r="O131" s="40"/>
      <c r="BE131" s="38">
        <v>1125</v>
      </c>
    </row>
    <row r="132" spans="1:57" ht="15.75" x14ac:dyDescent="0.2">
      <c r="A132" s="86" t="s">
        <v>103</v>
      </c>
      <c r="B132" s="86" t="s">
        <v>103</v>
      </c>
      <c r="C132" s="41" t="s">
        <v>103</v>
      </c>
      <c r="D132" s="157"/>
      <c r="E132" s="42" t="s">
        <v>103</v>
      </c>
      <c r="F132" s="43" t="s">
        <v>103</v>
      </c>
      <c r="G132" s="132" t="s">
        <v>103</v>
      </c>
      <c r="H132" s="43" t="s">
        <v>101</v>
      </c>
      <c r="I132" s="43" t="s">
        <v>101</v>
      </c>
      <c r="J132" s="45" t="s">
        <v>101</v>
      </c>
      <c r="K132" s="155"/>
      <c r="L132" s="155"/>
      <c r="M132" s="155"/>
      <c r="N132" s="97" t="s">
        <v>102</v>
      </c>
      <c r="O132" s="97" t="s">
        <v>103</v>
      </c>
      <c r="BE132" s="38">
        <v>1126</v>
      </c>
    </row>
    <row r="133" spans="1:57" x14ac:dyDescent="0.2">
      <c r="B133" s="39"/>
      <c r="C133" s="41"/>
      <c r="D133" s="157"/>
      <c r="E133" s="42" t="s">
        <v>103</v>
      </c>
      <c r="F133" s="43" t="s">
        <v>103</v>
      </c>
      <c r="G133" s="132" t="s">
        <v>103</v>
      </c>
      <c r="H133" s="43" t="s">
        <v>101</v>
      </c>
      <c r="I133" s="43" t="s">
        <v>101</v>
      </c>
      <c r="J133" s="45" t="s">
        <v>101</v>
      </c>
      <c r="K133" s="155"/>
      <c r="L133" s="155"/>
      <c r="M133" s="155"/>
      <c r="N133" s="96"/>
      <c r="O133" s="40"/>
      <c r="BE133" s="38">
        <v>1127</v>
      </c>
    </row>
    <row r="134" spans="1:57" x14ac:dyDescent="0.2">
      <c r="B134" s="30"/>
      <c r="C134" s="32"/>
      <c r="D134" s="157"/>
      <c r="E134" s="33" t="s">
        <v>103</v>
      </c>
      <c r="F134" s="34" t="s">
        <v>103</v>
      </c>
      <c r="G134" s="131" t="s">
        <v>103</v>
      </c>
      <c r="H134" s="34" t="s">
        <v>101</v>
      </c>
      <c r="I134" s="34" t="s">
        <v>101</v>
      </c>
      <c r="J134" s="36" t="s">
        <v>101</v>
      </c>
      <c r="K134" s="154"/>
      <c r="L134" s="154"/>
      <c r="M134" s="154"/>
      <c r="N134" s="95"/>
      <c r="O134" s="31"/>
      <c r="BE134" s="38">
        <v>1128</v>
      </c>
    </row>
    <row r="135" spans="1:57" x14ac:dyDescent="0.2">
      <c r="B135" s="39"/>
      <c r="C135" s="41"/>
      <c r="D135" s="157"/>
      <c r="E135" s="42" t="s">
        <v>103</v>
      </c>
      <c r="F135" s="43" t="s">
        <v>103</v>
      </c>
      <c r="G135" s="132" t="s">
        <v>103</v>
      </c>
      <c r="H135" s="43" t="s">
        <v>101</v>
      </c>
      <c r="I135" s="43" t="s">
        <v>101</v>
      </c>
      <c r="J135" s="45" t="s">
        <v>101</v>
      </c>
      <c r="K135" s="155"/>
      <c r="L135" s="155"/>
      <c r="M135" s="155"/>
      <c r="N135" s="96"/>
      <c r="O135" s="40"/>
      <c r="BE135" s="38">
        <v>1129</v>
      </c>
    </row>
    <row r="136" spans="1:57" ht="15.75" x14ac:dyDescent="0.2">
      <c r="A136" s="86" t="s">
        <v>103</v>
      </c>
      <c r="B136" s="86" t="s">
        <v>103</v>
      </c>
      <c r="C136" s="41" t="s">
        <v>103</v>
      </c>
      <c r="D136" s="157"/>
      <c r="E136" s="42" t="s">
        <v>103</v>
      </c>
      <c r="F136" s="43" t="s">
        <v>103</v>
      </c>
      <c r="G136" s="132" t="s">
        <v>103</v>
      </c>
      <c r="H136" s="43" t="s">
        <v>101</v>
      </c>
      <c r="I136" s="43" t="s">
        <v>101</v>
      </c>
      <c r="J136" s="45" t="s">
        <v>101</v>
      </c>
      <c r="K136" s="155"/>
      <c r="L136" s="155"/>
      <c r="M136" s="155"/>
      <c r="N136" s="97" t="s">
        <v>102</v>
      </c>
      <c r="O136" s="97" t="s">
        <v>103</v>
      </c>
      <c r="BE136" s="38">
        <v>1130</v>
      </c>
    </row>
    <row r="137" spans="1:57" x14ac:dyDescent="0.2">
      <c r="B137" s="39"/>
      <c r="C137" s="41"/>
      <c r="D137" s="157"/>
      <c r="E137" s="42" t="s">
        <v>103</v>
      </c>
      <c r="F137" s="43" t="s">
        <v>103</v>
      </c>
      <c r="G137" s="132" t="s">
        <v>103</v>
      </c>
      <c r="H137" s="43" t="s">
        <v>101</v>
      </c>
      <c r="I137" s="43" t="s">
        <v>101</v>
      </c>
      <c r="J137" s="45" t="s">
        <v>101</v>
      </c>
      <c r="K137" s="155"/>
      <c r="L137" s="155"/>
      <c r="M137" s="155"/>
      <c r="N137" s="96"/>
      <c r="O137" s="40"/>
      <c r="BE137" s="38">
        <v>1131</v>
      </c>
    </row>
    <row r="138" spans="1:57" x14ac:dyDescent="0.2">
      <c r="B138" s="30"/>
      <c r="C138" s="32"/>
      <c r="D138" s="157"/>
      <c r="E138" s="33" t="s">
        <v>103</v>
      </c>
      <c r="F138" s="34" t="s">
        <v>103</v>
      </c>
      <c r="G138" s="131" t="s">
        <v>103</v>
      </c>
      <c r="H138" s="34" t="s">
        <v>101</v>
      </c>
      <c r="I138" s="34" t="s">
        <v>101</v>
      </c>
      <c r="J138" s="36" t="s">
        <v>101</v>
      </c>
      <c r="K138" s="154"/>
      <c r="L138" s="154"/>
      <c r="M138" s="154"/>
      <c r="N138" s="95"/>
      <c r="O138" s="31"/>
      <c r="BE138" s="38">
        <v>1132</v>
      </c>
    </row>
    <row r="139" spans="1:57" x14ac:dyDescent="0.2">
      <c r="B139" s="39"/>
      <c r="C139" s="41"/>
      <c r="D139" s="157"/>
      <c r="E139" s="42" t="s">
        <v>103</v>
      </c>
      <c r="F139" s="43" t="s">
        <v>103</v>
      </c>
      <c r="G139" s="132" t="s">
        <v>103</v>
      </c>
      <c r="H139" s="43" t="s">
        <v>101</v>
      </c>
      <c r="I139" s="43" t="s">
        <v>101</v>
      </c>
      <c r="J139" s="45" t="s">
        <v>101</v>
      </c>
      <c r="K139" s="155"/>
      <c r="L139" s="155"/>
      <c r="M139" s="155"/>
      <c r="N139" s="96"/>
      <c r="O139" s="40"/>
      <c r="BE139" s="38">
        <v>1133</v>
      </c>
    </row>
    <row r="140" spans="1:57" ht="15.75" x14ac:dyDescent="0.2">
      <c r="A140" s="86" t="s">
        <v>103</v>
      </c>
      <c r="B140" s="86" t="s">
        <v>103</v>
      </c>
      <c r="C140" s="41" t="s">
        <v>103</v>
      </c>
      <c r="D140" s="157"/>
      <c r="E140" s="42" t="s">
        <v>103</v>
      </c>
      <c r="F140" s="43" t="s">
        <v>103</v>
      </c>
      <c r="G140" s="132" t="s">
        <v>103</v>
      </c>
      <c r="H140" s="43" t="s">
        <v>101</v>
      </c>
      <c r="I140" s="43" t="s">
        <v>101</v>
      </c>
      <c r="J140" s="45" t="s">
        <v>101</v>
      </c>
      <c r="K140" s="155"/>
      <c r="L140" s="155"/>
      <c r="M140" s="155"/>
      <c r="N140" s="97" t="s">
        <v>102</v>
      </c>
      <c r="O140" s="97" t="s">
        <v>103</v>
      </c>
      <c r="BE140" s="38">
        <v>1134</v>
      </c>
    </row>
    <row r="141" spans="1:57" x14ac:dyDescent="0.2">
      <c r="B141" s="39"/>
      <c r="C141" s="41"/>
      <c r="D141" s="157"/>
      <c r="E141" s="42" t="s">
        <v>103</v>
      </c>
      <c r="F141" s="43" t="s">
        <v>103</v>
      </c>
      <c r="G141" s="132" t="s">
        <v>103</v>
      </c>
      <c r="H141" s="43" t="s">
        <v>101</v>
      </c>
      <c r="I141" s="43" t="s">
        <v>101</v>
      </c>
      <c r="J141" s="45" t="s">
        <v>101</v>
      </c>
      <c r="K141" s="155"/>
      <c r="L141" s="155"/>
      <c r="M141" s="155"/>
      <c r="N141" s="96"/>
      <c r="O141" s="40"/>
      <c r="BE141" s="38">
        <v>1135</v>
      </c>
    </row>
    <row r="142" spans="1:57" x14ac:dyDescent="0.2">
      <c r="B142" s="30"/>
      <c r="C142" s="32"/>
      <c r="D142" s="157"/>
      <c r="E142" s="33" t="s">
        <v>103</v>
      </c>
      <c r="F142" s="34" t="s">
        <v>103</v>
      </c>
      <c r="G142" s="131" t="s">
        <v>103</v>
      </c>
      <c r="H142" s="34" t="s">
        <v>101</v>
      </c>
      <c r="I142" s="34" t="s">
        <v>101</v>
      </c>
      <c r="J142" s="36" t="s">
        <v>101</v>
      </c>
      <c r="K142" s="154"/>
      <c r="L142" s="154"/>
      <c r="M142" s="154"/>
      <c r="N142" s="95"/>
      <c r="O142" s="31"/>
      <c r="BE142" s="38">
        <v>1136</v>
      </c>
    </row>
    <row r="143" spans="1:57" x14ac:dyDescent="0.2">
      <c r="B143" s="39"/>
      <c r="C143" s="41"/>
      <c r="D143" s="157"/>
      <c r="E143" s="42" t="s">
        <v>103</v>
      </c>
      <c r="F143" s="43" t="s">
        <v>103</v>
      </c>
      <c r="G143" s="132" t="s">
        <v>103</v>
      </c>
      <c r="H143" s="43" t="s">
        <v>101</v>
      </c>
      <c r="I143" s="43" t="s">
        <v>101</v>
      </c>
      <c r="J143" s="45" t="s">
        <v>101</v>
      </c>
      <c r="K143" s="155"/>
      <c r="L143" s="155"/>
      <c r="M143" s="155"/>
      <c r="N143" s="96"/>
      <c r="O143" s="40"/>
      <c r="BE143" s="38">
        <v>1137</v>
      </c>
    </row>
    <row r="144" spans="1:57" ht="15.75" x14ac:dyDescent="0.2">
      <c r="A144" s="86" t="s">
        <v>103</v>
      </c>
      <c r="B144" s="86" t="s">
        <v>103</v>
      </c>
      <c r="C144" s="41" t="s">
        <v>103</v>
      </c>
      <c r="D144" s="157"/>
      <c r="E144" s="42" t="s">
        <v>103</v>
      </c>
      <c r="F144" s="43" t="s">
        <v>103</v>
      </c>
      <c r="G144" s="132" t="s">
        <v>103</v>
      </c>
      <c r="H144" s="43" t="s">
        <v>101</v>
      </c>
      <c r="I144" s="43" t="s">
        <v>101</v>
      </c>
      <c r="J144" s="45" t="s">
        <v>101</v>
      </c>
      <c r="K144" s="155"/>
      <c r="L144" s="155"/>
      <c r="M144" s="155"/>
      <c r="N144" s="97" t="s">
        <v>102</v>
      </c>
      <c r="O144" s="97" t="s">
        <v>103</v>
      </c>
      <c r="BE144" s="38">
        <v>1138</v>
      </c>
    </row>
    <row r="145" spans="1:57" x14ac:dyDescent="0.2">
      <c r="B145" s="39"/>
      <c r="C145" s="41"/>
      <c r="D145" s="157"/>
      <c r="E145" s="42" t="s">
        <v>103</v>
      </c>
      <c r="F145" s="43" t="s">
        <v>103</v>
      </c>
      <c r="G145" s="132" t="s">
        <v>103</v>
      </c>
      <c r="H145" s="43" t="s">
        <v>101</v>
      </c>
      <c r="I145" s="43" t="s">
        <v>101</v>
      </c>
      <c r="J145" s="45" t="s">
        <v>101</v>
      </c>
      <c r="K145" s="155"/>
      <c r="L145" s="155"/>
      <c r="M145" s="155"/>
      <c r="N145" s="96"/>
      <c r="O145" s="40"/>
      <c r="BE145" s="38">
        <v>1139</v>
      </c>
    </row>
    <row r="146" spans="1:57" x14ac:dyDescent="0.2">
      <c r="B146" s="30"/>
      <c r="C146" s="32"/>
      <c r="D146" s="157"/>
      <c r="E146" s="33" t="s">
        <v>103</v>
      </c>
      <c r="F146" s="34" t="s">
        <v>103</v>
      </c>
      <c r="G146" s="131" t="s">
        <v>103</v>
      </c>
      <c r="H146" s="34" t="s">
        <v>101</v>
      </c>
      <c r="I146" s="34" t="s">
        <v>101</v>
      </c>
      <c r="J146" s="36" t="s">
        <v>101</v>
      </c>
      <c r="K146" s="154"/>
      <c r="L146" s="154"/>
      <c r="M146" s="154"/>
      <c r="N146" s="95"/>
      <c r="O146" s="31"/>
      <c r="BE146" s="38">
        <v>1140</v>
      </c>
    </row>
    <row r="147" spans="1:57" x14ac:dyDescent="0.2">
      <c r="B147" s="39"/>
      <c r="C147" s="41"/>
      <c r="D147" s="157"/>
      <c r="E147" s="42" t="s">
        <v>103</v>
      </c>
      <c r="F147" s="43" t="s">
        <v>103</v>
      </c>
      <c r="G147" s="132" t="s">
        <v>103</v>
      </c>
      <c r="H147" s="43" t="s">
        <v>101</v>
      </c>
      <c r="I147" s="43" t="s">
        <v>101</v>
      </c>
      <c r="J147" s="45" t="s">
        <v>101</v>
      </c>
      <c r="K147" s="155"/>
      <c r="L147" s="155"/>
      <c r="M147" s="155"/>
      <c r="N147" s="96"/>
      <c r="O147" s="40"/>
      <c r="BE147" s="38">
        <v>1141</v>
      </c>
    </row>
    <row r="148" spans="1:57" ht="15.75" x14ac:dyDescent="0.2">
      <c r="A148" s="86" t="s">
        <v>103</v>
      </c>
      <c r="B148" s="86" t="s">
        <v>103</v>
      </c>
      <c r="C148" s="41" t="s">
        <v>103</v>
      </c>
      <c r="D148" s="157"/>
      <c r="E148" s="42" t="s">
        <v>103</v>
      </c>
      <c r="F148" s="43" t="s">
        <v>103</v>
      </c>
      <c r="G148" s="132" t="s">
        <v>103</v>
      </c>
      <c r="H148" s="43" t="s">
        <v>101</v>
      </c>
      <c r="I148" s="43" t="s">
        <v>101</v>
      </c>
      <c r="J148" s="45" t="s">
        <v>101</v>
      </c>
      <c r="K148" s="155"/>
      <c r="L148" s="155"/>
      <c r="M148" s="155"/>
      <c r="N148" s="97" t="s">
        <v>102</v>
      </c>
      <c r="O148" s="97" t="s">
        <v>103</v>
      </c>
      <c r="BE148" s="38">
        <v>1142</v>
      </c>
    </row>
    <row r="149" spans="1:57" x14ac:dyDescent="0.2">
      <c r="B149" s="39"/>
      <c r="C149" s="41"/>
      <c r="D149" s="157"/>
      <c r="E149" s="42" t="s">
        <v>103</v>
      </c>
      <c r="F149" s="43" t="s">
        <v>103</v>
      </c>
      <c r="G149" s="132" t="s">
        <v>103</v>
      </c>
      <c r="H149" s="43" t="s">
        <v>101</v>
      </c>
      <c r="I149" s="43" t="s">
        <v>101</v>
      </c>
      <c r="J149" s="45" t="s">
        <v>101</v>
      </c>
      <c r="K149" s="155"/>
      <c r="L149" s="155"/>
      <c r="M149" s="155"/>
      <c r="N149" s="96"/>
      <c r="O149" s="40"/>
      <c r="BE149" s="38">
        <v>1143</v>
      </c>
    </row>
    <row r="150" spans="1:57" x14ac:dyDescent="0.2">
      <c r="B150" s="30"/>
      <c r="C150" s="32"/>
      <c r="D150" s="157"/>
      <c r="E150" s="33" t="s">
        <v>103</v>
      </c>
      <c r="F150" s="34" t="s">
        <v>103</v>
      </c>
      <c r="G150" s="131" t="s">
        <v>103</v>
      </c>
      <c r="H150" s="34" t="s">
        <v>101</v>
      </c>
      <c r="I150" s="34" t="s">
        <v>101</v>
      </c>
      <c r="J150" s="36" t="s">
        <v>101</v>
      </c>
      <c r="K150" s="154"/>
      <c r="L150" s="154"/>
      <c r="M150" s="154"/>
      <c r="N150" s="95"/>
      <c r="O150" s="31"/>
      <c r="BE150" s="38">
        <v>1144</v>
      </c>
    </row>
    <row r="151" spans="1:57" x14ac:dyDescent="0.2">
      <c r="B151" s="39"/>
      <c r="C151" s="41"/>
      <c r="D151" s="157"/>
      <c r="E151" s="42" t="s">
        <v>103</v>
      </c>
      <c r="F151" s="43" t="s">
        <v>103</v>
      </c>
      <c r="G151" s="132" t="s">
        <v>103</v>
      </c>
      <c r="H151" s="43" t="s">
        <v>101</v>
      </c>
      <c r="I151" s="43" t="s">
        <v>101</v>
      </c>
      <c r="J151" s="45" t="s">
        <v>101</v>
      </c>
      <c r="K151" s="155"/>
      <c r="L151" s="155"/>
      <c r="M151" s="155"/>
      <c r="N151" s="96"/>
      <c r="O151" s="40"/>
      <c r="BE151" s="38">
        <v>1145</v>
      </c>
    </row>
    <row r="152" spans="1:57" ht="15.75" x14ac:dyDescent="0.2">
      <c r="A152" s="86" t="s">
        <v>103</v>
      </c>
      <c r="B152" s="86" t="s">
        <v>103</v>
      </c>
      <c r="C152" s="41" t="s">
        <v>103</v>
      </c>
      <c r="D152" s="157"/>
      <c r="E152" s="42" t="s">
        <v>103</v>
      </c>
      <c r="F152" s="43" t="s">
        <v>103</v>
      </c>
      <c r="G152" s="132" t="s">
        <v>103</v>
      </c>
      <c r="H152" s="43" t="s">
        <v>101</v>
      </c>
      <c r="I152" s="43" t="s">
        <v>101</v>
      </c>
      <c r="J152" s="45" t="s">
        <v>101</v>
      </c>
      <c r="K152" s="155"/>
      <c r="L152" s="155"/>
      <c r="M152" s="155"/>
      <c r="N152" s="97" t="s">
        <v>102</v>
      </c>
      <c r="O152" s="97" t="s">
        <v>103</v>
      </c>
      <c r="BE152" s="38">
        <v>1146</v>
      </c>
    </row>
    <row r="153" spans="1:57" x14ac:dyDescent="0.2">
      <c r="B153" s="39"/>
      <c r="C153" s="41"/>
      <c r="D153" s="157"/>
      <c r="E153" s="42" t="s">
        <v>103</v>
      </c>
      <c r="F153" s="43" t="s">
        <v>103</v>
      </c>
      <c r="G153" s="132" t="s">
        <v>103</v>
      </c>
      <c r="H153" s="43" t="s">
        <v>101</v>
      </c>
      <c r="I153" s="43" t="s">
        <v>101</v>
      </c>
      <c r="J153" s="45" t="s">
        <v>101</v>
      </c>
      <c r="K153" s="155"/>
      <c r="L153" s="155"/>
      <c r="M153" s="155"/>
      <c r="N153" s="96"/>
      <c r="O153" s="40"/>
      <c r="BE153" s="38">
        <v>1147</v>
      </c>
    </row>
    <row r="154" spans="1:57" x14ac:dyDescent="0.2">
      <c r="B154" s="30"/>
      <c r="C154" s="32"/>
      <c r="D154" s="157"/>
      <c r="E154" s="33" t="s">
        <v>103</v>
      </c>
      <c r="F154" s="34" t="s">
        <v>103</v>
      </c>
      <c r="G154" s="131" t="s">
        <v>103</v>
      </c>
      <c r="H154" s="34" t="s">
        <v>101</v>
      </c>
      <c r="I154" s="34" t="s">
        <v>101</v>
      </c>
      <c r="J154" s="36" t="s">
        <v>101</v>
      </c>
      <c r="K154" s="154"/>
      <c r="L154" s="154"/>
      <c r="M154" s="154"/>
      <c r="N154" s="95"/>
      <c r="O154" s="31"/>
      <c r="BE154" s="38">
        <v>1148</v>
      </c>
    </row>
    <row r="155" spans="1:57" x14ac:dyDescent="0.2">
      <c r="B155" s="39"/>
      <c r="C155" s="41"/>
      <c r="D155" s="157"/>
      <c r="E155" s="42" t="s">
        <v>103</v>
      </c>
      <c r="F155" s="43" t="s">
        <v>103</v>
      </c>
      <c r="G155" s="132" t="s">
        <v>103</v>
      </c>
      <c r="H155" s="43" t="s">
        <v>101</v>
      </c>
      <c r="I155" s="43" t="s">
        <v>101</v>
      </c>
      <c r="J155" s="45" t="s">
        <v>101</v>
      </c>
      <c r="K155" s="155"/>
      <c r="L155" s="155"/>
      <c r="M155" s="155"/>
      <c r="N155" s="96"/>
      <c r="O155" s="40"/>
      <c r="BE155" s="38">
        <v>1149</v>
      </c>
    </row>
    <row r="156" spans="1:57" ht="15.75" x14ac:dyDescent="0.2">
      <c r="A156" s="86" t="s">
        <v>103</v>
      </c>
      <c r="B156" s="86" t="s">
        <v>103</v>
      </c>
      <c r="C156" s="41" t="s">
        <v>103</v>
      </c>
      <c r="D156" s="157"/>
      <c r="E156" s="42" t="s">
        <v>103</v>
      </c>
      <c r="F156" s="43" t="s">
        <v>103</v>
      </c>
      <c r="G156" s="132" t="s">
        <v>103</v>
      </c>
      <c r="H156" s="43" t="s">
        <v>101</v>
      </c>
      <c r="I156" s="43" t="s">
        <v>101</v>
      </c>
      <c r="J156" s="45" t="s">
        <v>101</v>
      </c>
      <c r="K156" s="155"/>
      <c r="L156" s="155"/>
      <c r="M156" s="155"/>
      <c r="N156" s="97" t="s">
        <v>102</v>
      </c>
      <c r="O156" s="97" t="s">
        <v>103</v>
      </c>
      <c r="BE156" s="38">
        <v>1150</v>
      </c>
    </row>
    <row r="157" spans="1:57" x14ac:dyDescent="0.2">
      <c r="B157" s="39"/>
      <c r="C157" s="41"/>
      <c r="D157" s="157"/>
      <c r="E157" s="42" t="s">
        <v>103</v>
      </c>
      <c r="F157" s="43" t="s">
        <v>103</v>
      </c>
      <c r="G157" s="132" t="s">
        <v>103</v>
      </c>
      <c r="H157" s="43" t="s">
        <v>101</v>
      </c>
      <c r="I157" s="43" t="s">
        <v>101</v>
      </c>
      <c r="J157" s="45" t="s">
        <v>101</v>
      </c>
      <c r="K157" s="155"/>
      <c r="L157" s="155"/>
      <c r="M157" s="155"/>
      <c r="N157" s="96"/>
      <c r="O157" s="40"/>
      <c r="BE157" s="38">
        <v>1151</v>
      </c>
    </row>
    <row r="158" spans="1:57" x14ac:dyDescent="0.2">
      <c r="B158" s="30"/>
      <c r="C158" s="32"/>
      <c r="D158" s="157"/>
      <c r="E158" s="33" t="s">
        <v>103</v>
      </c>
      <c r="F158" s="34" t="s">
        <v>103</v>
      </c>
      <c r="G158" s="131" t="s">
        <v>103</v>
      </c>
      <c r="H158" s="34" t="s">
        <v>101</v>
      </c>
      <c r="I158" s="34" t="s">
        <v>101</v>
      </c>
      <c r="J158" s="36" t="s">
        <v>101</v>
      </c>
      <c r="K158" s="154"/>
      <c r="L158" s="154"/>
      <c r="M158" s="154"/>
      <c r="N158" s="95"/>
      <c r="O158" s="31"/>
      <c r="BE158" s="38">
        <v>1152</v>
      </c>
    </row>
    <row r="159" spans="1:57" x14ac:dyDescent="0.2">
      <c r="B159" s="39"/>
      <c r="C159" s="41"/>
      <c r="D159" s="157"/>
      <c r="E159" s="42" t="s">
        <v>103</v>
      </c>
      <c r="F159" s="43" t="s">
        <v>103</v>
      </c>
      <c r="G159" s="132" t="s">
        <v>103</v>
      </c>
      <c r="H159" s="43" t="s">
        <v>101</v>
      </c>
      <c r="I159" s="43" t="s">
        <v>101</v>
      </c>
      <c r="J159" s="45" t="s">
        <v>101</v>
      </c>
      <c r="K159" s="155"/>
      <c r="L159" s="155"/>
      <c r="M159" s="155"/>
      <c r="N159" s="96"/>
      <c r="O159" s="40"/>
      <c r="BE159" s="38">
        <v>1153</v>
      </c>
    </row>
    <row r="160" spans="1:57" ht="15.75" x14ac:dyDescent="0.2">
      <c r="A160" s="86" t="s">
        <v>103</v>
      </c>
      <c r="B160" s="86" t="s">
        <v>103</v>
      </c>
      <c r="C160" s="41" t="s">
        <v>103</v>
      </c>
      <c r="D160" s="157"/>
      <c r="E160" s="42" t="s">
        <v>103</v>
      </c>
      <c r="F160" s="43" t="s">
        <v>103</v>
      </c>
      <c r="G160" s="132" t="s">
        <v>103</v>
      </c>
      <c r="H160" s="43" t="s">
        <v>101</v>
      </c>
      <c r="I160" s="43" t="s">
        <v>101</v>
      </c>
      <c r="J160" s="45" t="s">
        <v>101</v>
      </c>
      <c r="K160" s="155"/>
      <c r="L160" s="155"/>
      <c r="M160" s="155"/>
      <c r="N160" s="97" t="s">
        <v>102</v>
      </c>
      <c r="O160" s="97" t="s">
        <v>103</v>
      </c>
      <c r="BE160" s="38">
        <v>1154</v>
      </c>
    </row>
    <row r="161" spans="1:57" x14ac:dyDescent="0.2">
      <c r="B161" s="39"/>
      <c r="C161" s="41"/>
      <c r="D161" s="157"/>
      <c r="E161" s="42" t="s">
        <v>103</v>
      </c>
      <c r="F161" s="43" t="s">
        <v>103</v>
      </c>
      <c r="G161" s="132" t="s">
        <v>103</v>
      </c>
      <c r="H161" s="43" t="s">
        <v>101</v>
      </c>
      <c r="I161" s="43" t="s">
        <v>101</v>
      </c>
      <c r="J161" s="45" t="s">
        <v>101</v>
      </c>
      <c r="K161" s="155"/>
      <c r="L161" s="155"/>
      <c r="M161" s="155"/>
      <c r="N161" s="96"/>
      <c r="O161" s="40"/>
      <c r="BE161" s="38">
        <v>1155</v>
      </c>
    </row>
    <row r="162" spans="1:57" x14ac:dyDescent="0.2">
      <c r="B162" s="30"/>
      <c r="C162" s="32"/>
      <c r="D162" s="157"/>
      <c r="E162" s="33" t="s">
        <v>103</v>
      </c>
      <c r="F162" s="34" t="s">
        <v>103</v>
      </c>
      <c r="G162" s="131" t="s">
        <v>103</v>
      </c>
      <c r="H162" s="34" t="s">
        <v>101</v>
      </c>
      <c r="I162" s="34" t="s">
        <v>101</v>
      </c>
      <c r="J162" s="36" t="s">
        <v>101</v>
      </c>
      <c r="K162" s="154"/>
      <c r="L162" s="154"/>
      <c r="M162" s="154"/>
      <c r="N162" s="95"/>
      <c r="O162" s="31"/>
      <c r="BE162" s="38">
        <v>1156</v>
      </c>
    </row>
    <row r="163" spans="1:57" x14ac:dyDescent="0.2">
      <c r="B163" s="39"/>
      <c r="C163" s="41"/>
      <c r="D163" s="157"/>
      <c r="E163" s="42" t="s">
        <v>103</v>
      </c>
      <c r="F163" s="43" t="s">
        <v>103</v>
      </c>
      <c r="G163" s="132" t="s">
        <v>103</v>
      </c>
      <c r="H163" s="43" t="s">
        <v>101</v>
      </c>
      <c r="I163" s="43" t="s">
        <v>101</v>
      </c>
      <c r="J163" s="45" t="s">
        <v>101</v>
      </c>
      <c r="K163" s="155"/>
      <c r="L163" s="155"/>
      <c r="M163" s="155"/>
      <c r="N163" s="96"/>
      <c r="O163" s="40"/>
      <c r="BE163" s="38">
        <v>1157</v>
      </c>
    </row>
    <row r="164" spans="1:57" ht="15.75" x14ac:dyDescent="0.2">
      <c r="A164" s="86" t="s">
        <v>103</v>
      </c>
      <c r="B164" s="86" t="s">
        <v>103</v>
      </c>
      <c r="C164" s="41" t="s">
        <v>103</v>
      </c>
      <c r="D164" s="157"/>
      <c r="E164" s="42" t="s">
        <v>103</v>
      </c>
      <c r="F164" s="43" t="s">
        <v>103</v>
      </c>
      <c r="G164" s="132" t="s">
        <v>103</v>
      </c>
      <c r="H164" s="43" t="s">
        <v>101</v>
      </c>
      <c r="I164" s="43" t="s">
        <v>101</v>
      </c>
      <c r="J164" s="45" t="s">
        <v>101</v>
      </c>
      <c r="K164" s="155"/>
      <c r="L164" s="155"/>
      <c r="M164" s="155"/>
      <c r="N164" s="97" t="s">
        <v>102</v>
      </c>
      <c r="O164" s="97" t="s">
        <v>103</v>
      </c>
      <c r="BE164" s="38">
        <v>1158</v>
      </c>
    </row>
    <row r="165" spans="1:57" x14ac:dyDescent="0.2">
      <c r="B165" s="39"/>
      <c r="C165" s="41"/>
      <c r="D165" s="157"/>
      <c r="E165" s="42" t="s">
        <v>103</v>
      </c>
      <c r="F165" s="43" t="s">
        <v>103</v>
      </c>
      <c r="G165" s="132" t="s">
        <v>103</v>
      </c>
      <c r="H165" s="43" t="s">
        <v>101</v>
      </c>
      <c r="I165" s="43" t="s">
        <v>101</v>
      </c>
      <c r="J165" s="45" t="s">
        <v>101</v>
      </c>
      <c r="K165" s="155"/>
      <c r="L165" s="155"/>
      <c r="M165" s="155"/>
      <c r="N165" s="96"/>
      <c r="O165" s="40"/>
      <c r="BE165" s="38">
        <v>1159</v>
      </c>
    </row>
    <row r="166" spans="1:57" x14ac:dyDescent="0.2">
      <c r="B166" s="30"/>
      <c r="C166" s="32"/>
      <c r="D166" s="157"/>
      <c r="E166" s="33" t="s">
        <v>103</v>
      </c>
      <c r="F166" s="34" t="s">
        <v>103</v>
      </c>
      <c r="G166" s="131" t="s">
        <v>103</v>
      </c>
      <c r="H166" s="34" t="s">
        <v>101</v>
      </c>
      <c r="I166" s="34" t="s">
        <v>101</v>
      </c>
      <c r="J166" s="36" t="s">
        <v>101</v>
      </c>
      <c r="K166" s="154"/>
      <c r="L166" s="154"/>
      <c r="M166" s="154"/>
      <c r="N166" s="95"/>
      <c r="O166" s="31"/>
      <c r="BE166" s="38">
        <v>1160</v>
      </c>
    </row>
    <row r="167" spans="1:57" x14ac:dyDescent="0.2">
      <c r="B167" s="39"/>
      <c r="C167" s="41"/>
      <c r="D167" s="157"/>
      <c r="E167" s="42" t="s">
        <v>103</v>
      </c>
      <c r="F167" s="43" t="s">
        <v>103</v>
      </c>
      <c r="G167" s="132" t="s">
        <v>103</v>
      </c>
      <c r="H167" s="43" t="s">
        <v>101</v>
      </c>
      <c r="I167" s="43" t="s">
        <v>101</v>
      </c>
      <c r="J167" s="45" t="s">
        <v>101</v>
      </c>
      <c r="K167" s="155"/>
      <c r="L167" s="155"/>
      <c r="M167" s="155"/>
      <c r="N167" s="96"/>
      <c r="O167" s="40"/>
      <c r="BE167" s="38">
        <v>1161</v>
      </c>
    </row>
    <row r="168" spans="1:57" ht="15.75" x14ac:dyDescent="0.2">
      <c r="A168" s="86" t="s">
        <v>103</v>
      </c>
      <c r="B168" s="86" t="s">
        <v>103</v>
      </c>
      <c r="C168" s="41" t="s">
        <v>103</v>
      </c>
      <c r="D168" s="157"/>
      <c r="E168" s="42" t="s">
        <v>103</v>
      </c>
      <c r="F168" s="43" t="s">
        <v>103</v>
      </c>
      <c r="G168" s="132" t="s">
        <v>103</v>
      </c>
      <c r="H168" s="43" t="s">
        <v>101</v>
      </c>
      <c r="I168" s="43" t="s">
        <v>101</v>
      </c>
      <c r="J168" s="45" t="s">
        <v>101</v>
      </c>
      <c r="K168" s="155"/>
      <c r="L168" s="155"/>
      <c r="M168" s="155"/>
      <c r="N168" s="97" t="s">
        <v>102</v>
      </c>
      <c r="O168" s="97" t="s">
        <v>103</v>
      </c>
      <c r="BE168" s="38">
        <v>1162</v>
      </c>
    </row>
    <row r="169" spans="1:57" x14ac:dyDescent="0.2">
      <c r="B169" s="39"/>
      <c r="C169" s="41"/>
      <c r="D169" s="157"/>
      <c r="E169" s="42" t="s">
        <v>103</v>
      </c>
      <c r="F169" s="43" t="s">
        <v>103</v>
      </c>
      <c r="G169" s="132" t="s">
        <v>103</v>
      </c>
      <c r="H169" s="43" t="s">
        <v>101</v>
      </c>
      <c r="I169" s="43" t="s">
        <v>101</v>
      </c>
      <c r="J169" s="45" t="s">
        <v>101</v>
      </c>
      <c r="K169" s="155"/>
      <c r="L169" s="155"/>
      <c r="M169" s="155"/>
      <c r="N169" s="96"/>
      <c r="O169" s="40"/>
      <c r="BE169" s="38">
        <v>1163</v>
      </c>
    </row>
    <row r="170" spans="1:57" x14ac:dyDescent="0.2">
      <c r="B170" s="30"/>
      <c r="C170" s="32"/>
      <c r="D170" s="157"/>
      <c r="E170" s="33" t="s">
        <v>103</v>
      </c>
      <c r="F170" s="34" t="s">
        <v>103</v>
      </c>
      <c r="G170" s="131" t="s">
        <v>103</v>
      </c>
      <c r="H170" s="34" t="s">
        <v>101</v>
      </c>
      <c r="I170" s="34" t="s">
        <v>101</v>
      </c>
      <c r="J170" s="36" t="s">
        <v>101</v>
      </c>
      <c r="K170" s="154"/>
      <c r="L170" s="154"/>
      <c r="M170" s="154"/>
      <c r="N170" s="95"/>
      <c r="O170" s="31"/>
      <c r="BE170" s="38">
        <v>1164</v>
      </c>
    </row>
    <row r="171" spans="1:57" x14ac:dyDescent="0.2">
      <c r="B171" s="39"/>
      <c r="C171" s="41"/>
      <c r="D171" s="157"/>
      <c r="E171" s="42" t="s">
        <v>103</v>
      </c>
      <c r="F171" s="43" t="s">
        <v>103</v>
      </c>
      <c r="G171" s="132" t="s">
        <v>103</v>
      </c>
      <c r="H171" s="43" t="s">
        <v>101</v>
      </c>
      <c r="I171" s="43" t="s">
        <v>101</v>
      </c>
      <c r="J171" s="45" t="s">
        <v>101</v>
      </c>
      <c r="K171" s="155"/>
      <c r="L171" s="155"/>
      <c r="M171" s="155"/>
      <c r="N171" s="96"/>
      <c r="O171" s="40"/>
      <c r="BE171" s="38">
        <v>1165</v>
      </c>
    </row>
    <row r="172" spans="1:57" ht="15.75" x14ac:dyDescent="0.2">
      <c r="A172" s="86" t="s">
        <v>103</v>
      </c>
      <c r="B172" s="86" t="s">
        <v>103</v>
      </c>
      <c r="C172" s="41" t="s">
        <v>103</v>
      </c>
      <c r="D172" s="157"/>
      <c r="E172" s="42" t="s">
        <v>103</v>
      </c>
      <c r="F172" s="43" t="s">
        <v>103</v>
      </c>
      <c r="G172" s="132" t="s">
        <v>103</v>
      </c>
      <c r="H172" s="43" t="s">
        <v>101</v>
      </c>
      <c r="I172" s="43" t="s">
        <v>101</v>
      </c>
      <c r="J172" s="45" t="s">
        <v>101</v>
      </c>
      <c r="K172" s="155"/>
      <c r="L172" s="155"/>
      <c r="M172" s="155"/>
      <c r="N172" s="97" t="s">
        <v>102</v>
      </c>
      <c r="O172" s="97" t="s">
        <v>103</v>
      </c>
      <c r="BE172" s="38">
        <v>1166</v>
      </c>
    </row>
    <row r="173" spans="1:57" x14ac:dyDescent="0.2">
      <c r="B173" s="39"/>
      <c r="C173" s="41"/>
      <c r="D173" s="157"/>
      <c r="E173" s="42" t="s">
        <v>103</v>
      </c>
      <c r="F173" s="43" t="s">
        <v>103</v>
      </c>
      <c r="G173" s="132" t="s">
        <v>103</v>
      </c>
      <c r="H173" s="43" t="s">
        <v>101</v>
      </c>
      <c r="I173" s="43" t="s">
        <v>101</v>
      </c>
      <c r="J173" s="45" t="s">
        <v>101</v>
      </c>
      <c r="K173" s="155"/>
      <c r="L173" s="155"/>
      <c r="M173" s="155"/>
      <c r="N173" s="96"/>
      <c r="O173" s="40"/>
      <c r="BE173" s="38">
        <v>1167</v>
      </c>
    </row>
    <row r="174" spans="1:57" x14ac:dyDescent="0.2">
      <c r="B174" s="30"/>
      <c r="C174" s="32"/>
      <c r="D174" s="157"/>
      <c r="E174" s="33" t="s">
        <v>103</v>
      </c>
      <c r="F174" s="34" t="s">
        <v>103</v>
      </c>
      <c r="G174" s="131" t="s">
        <v>103</v>
      </c>
      <c r="H174" s="34" t="s">
        <v>101</v>
      </c>
      <c r="I174" s="34" t="s">
        <v>101</v>
      </c>
      <c r="J174" s="36" t="s">
        <v>101</v>
      </c>
      <c r="K174" s="154"/>
      <c r="L174" s="154"/>
      <c r="M174" s="154"/>
      <c r="N174" s="95"/>
      <c r="O174" s="31"/>
      <c r="BE174" s="38">
        <v>1168</v>
      </c>
    </row>
    <row r="175" spans="1:57" x14ac:dyDescent="0.2">
      <c r="B175" s="39"/>
      <c r="C175" s="41"/>
      <c r="D175" s="157"/>
      <c r="E175" s="42" t="s">
        <v>103</v>
      </c>
      <c r="F175" s="43" t="s">
        <v>103</v>
      </c>
      <c r="G175" s="132" t="s">
        <v>103</v>
      </c>
      <c r="H175" s="43" t="s">
        <v>101</v>
      </c>
      <c r="I175" s="43" t="s">
        <v>101</v>
      </c>
      <c r="J175" s="45" t="s">
        <v>101</v>
      </c>
      <c r="K175" s="155"/>
      <c r="L175" s="155"/>
      <c r="M175" s="155"/>
      <c r="N175" s="96"/>
      <c r="O175" s="40"/>
      <c r="BE175" s="38">
        <v>1169</v>
      </c>
    </row>
    <row r="176" spans="1:57" ht="15.75" x14ac:dyDescent="0.2">
      <c r="A176" s="86" t="s">
        <v>103</v>
      </c>
      <c r="B176" s="86" t="s">
        <v>103</v>
      </c>
      <c r="C176" s="41" t="s">
        <v>103</v>
      </c>
      <c r="D176" s="157"/>
      <c r="E176" s="42" t="s">
        <v>103</v>
      </c>
      <c r="F176" s="43" t="s">
        <v>103</v>
      </c>
      <c r="G176" s="132" t="s">
        <v>103</v>
      </c>
      <c r="H176" s="43" t="s">
        <v>101</v>
      </c>
      <c r="I176" s="43" t="s">
        <v>101</v>
      </c>
      <c r="J176" s="45" t="s">
        <v>101</v>
      </c>
      <c r="K176" s="155"/>
      <c r="L176" s="155"/>
      <c r="M176" s="155"/>
      <c r="N176" s="97" t="s">
        <v>102</v>
      </c>
      <c r="O176" s="97" t="s">
        <v>103</v>
      </c>
      <c r="BE176" s="38">
        <v>1170</v>
      </c>
    </row>
    <row r="177" spans="1:57" x14ac:dyDescent="0.2">
      <c r="B177" s="39"/>
      <c r="C177" s="41"/>
      <c r="D177" s="157"/>
      <c r="E177" s="42" t="s">
        <v>103</v>
      </c>
      <c r="F177" s="43" t="s">
        <v>103</v>
      </c>
      <c r="G177" s="132" t="s">
        <v>103</v>
      </c>
      <c r="H177" s="43" t="s">
        <v>101</v>
      </c>
      <c r="I177" s="43" t="s">
        <v>101</v>
      </c>
      <c r="J177" s="45" t="s">
        <v>101</v>
      </c>
      <c r="K177" s="155"/>
      <c r="L177" s="155"/>
      <c r="M177" s="155"/>
      <c r="N177" s="96"/>
      <c r="O177" s="40"/>
      <c r="BE177" s="38">
        <v>1171</v>
      </c>
    </row>
    <row r="178" spans="1:57" x14ac:dyDescent="0.2">
      <c r="B178" s="30"/>
      <c r="C178" s="32"/>
      <c r="D178" s="157"/>
      <c r="E178" s="33" t="s">
        <v>103</v>
      </c>
      <c r="F178" s="34" t="s">
        <v>103</v>
      </c>
      <c r="G178" s="131" t="s">
        <v>103</v>
      </c>
      <c r="H178" s="34" t="s">
        <v>101</v>
      </c>
      <c r="I178" s="34" t="s">
        <v>101</v>
      </c>
      <c r="J178" s="36" t="s">
        <v>101</v>
      </c>
      <c r="K178" s="154"/>
      <c r="L178" s="154"/>
      <c r="M178" s="154"/>
      <c r="N178" s="95"/>
      <c r="O178" s="31"/>
      <c r="BE178" s="38">
        <v>1172</v>
      </c>
    </row>
    <row r="179" spans="1:57" x14ac:dyDescent="0.2">
      <c r="B179" s="39"/>
      <c r="C179" s="41"/>
      <c r="D179" s="157"/>
      <c r="E179" s="42" t="s">
        <v>103</v>
      </c>
      <c r="F179" s="43" t="s">
        <v>103</v>
      </c>
      <c r="G179" s="132" t="s">
        <v>103</v>
      </c>
      <c r="H179" s="43" t="s">
        <v>101</v>
      </c>
      <c r="I179" s="43" t="s">
        <v>101</v>
      </c>
      <c r="J179" s="45" t="s">
        <v>101</v>
      </c>
      <c r="K179" s="155"/>
      <c r="L179" s="155"/>
      <c r="M179" s="155"/>
      <c r="N179" s="96"/>
      <c r="O179" s="40"/>
      <c r="BE179" s="38">
        <v>1173</v>
      </c>
    </row>
    <row r="180" spans="1:57" ht="15.75" x14ac:dyDescent="0.2">
      <c r="A180" s="86" t="s">
        <v>103</v>
      </c>
      <c r="B180" s="86" t="s">
        <v>103</v>
      </c>
      <c r="C180" s="41" t="s">
        <v>103</v>
      </c>
      <c r="D180" s="157"/>
      <c r="E180" s="42" t="s">
        <v>103</v>
      </c>
      <c r="F180" s="43" t="s">
        <v>103</v>
      </c>
      <c r="G180" s="132" t="s">
        <v>103</v>
      </c>
      <c r="H180" s="43" t="s">
        <v>101</v>
      </c>
      <c r="I180" s="43" t="s">
        <v>101</v>
      </c>
      <c r="J180" s="45" t="s">
        <v>101</v>
      </c>
      <c r="K180" s="155"/>
      <c r="L180" s="155"/>
      <c r="M180" s="155"/>
      <c r="N180" s="97" t="s">
        <v>102</v>
      </c>
      <c r="O180" s="97" t="s">
        <v>103</v>
      </c>
      <c r="BE180" s="38">
        <v>1174</v>
      </c>
    </row>
    <row r="181" spans="1:57" x14ac:dyDescent="0.2">
      <c r="B181" s="39"/>
      <c r="C181" s="41"/>
      <c r="D181" s="157"/>
      <c r="E181" s="42" t="s">
        <v>103</v>
      </c>
      <c r="F181" s="43" t="s">
        <v>103</v>
      </c>
      <c r="G181" s="132" t="s">
        <v>103</v>
      </c>
      <c r="H181" s="43" t="s">
        <v>101</v>
      </c>
      <c r="I181" s="43" t="s">
        <v>101</v>
      </c>
      <c r="J181" s="45" t="s">
        <v>101</v>
      </c>
      <c r="K181" s="155"/>
      <c r="L181" s="155"/>
      <c r="M181" s="155"/>
      <c r="N181" s="96"/>
      <c r="O181" s="40"/>
      <c r="BE181" s="38">
        <v>1175</v>
      </c>
    </row>
    <row r="182" spans="1:57" x14ac:dyDescent="0.2">
      <c r="B182" s="30"/>
      <c r="C182" s="32"/>
      <c r="D182" s="157"/>
      <c r="E182" s="33" t="s">
        <v>103</v>
      </c>
      <c r="F182" s="34" t="s">
        <v>103</v>
      </c>
      <c r="G182" s="131" t="s">
        <v>103</v>
      </c>
      <c r="H182" s="34" t="s">
        <v>101</v>
      </c>
      <c r="I182" s="34" t="s">
        <v>101</v>
      </c>
      <c r="J182" s="36" t="s">
        <v>101</v>
      </c>
      <c r="K182" s="154"/>
      <c r="L182" s="154"/>
      <c r="M182" s="154"/>
      <c r="N182" s="95"/>
      <c r="O182" s="31"/>
      <c r="BE182" s="38">
        <v>1176</v>
      </c>
    </row>
    <row r="183" spans="1:57" x14ac:dyDescent="0.2">
      <c r="B183" s="39"/>
      <c r="C183" s="41"/>
      <c r="D183" s="157"/>
      <c r="E183" s="42" t="s">
        <v>103</v>
      </c>
      <c r="F183" s="43" t="s">
        <v>103</v>
      </c>
      <c r="G183" s="132" t="s">
        <v>103</v>
      </c>
      <c r="H183" s="43" t="s">
        <v>101</v>
      </c>
      <c r="I183" s="43" t="s">
        <v>101</v>
      </c>
      <c r="J183" s="45" t="s">
        <v>101</v>
      </c>
      <c r="K183" s="155"/>
      <c r="L183" s="155"/>
      <c r="M183" s="155"/>
      <c r="N183" s="96"/>
      <c r="O183" s="40"/>
      <c r="BE183" s="38">
        <v>1177</v>
      </c>
    </row>
    <row r="184" spans="1:57" ht="15.75" x14ac:dyDescent="0.2">
      <c r="A184" s="86" t="s">
        <v>103</v>
      </c>
      <c r="B184" s="86" t="s">
        <v>103</v>
      </c>
      <c r="C184" s="41" t="s">
        <v>103</v>
      </c>
      <c r="D184" s="157"/>
      <c r="E184" s="42" t="s">
        <v>103</v>
      </c>
      <c r="F184" s="43" t="s">
        <v>103</v>
      </c>
      <c r="G184" s="132" t="s">
        <v>103</v>
      </c>
      <c r="H184" s="43" t="s">
        <v>101</v>
      </c>
      <c r="I184" s="43" t="s">
        <v>101</v>
      </c>
      <c r="J184" s="45" t="s">
        <v>101</v>
      </c>
      <c r="K184" s="155"/>
      <c r="L184" s="155"/>
      <c r="M184" s="155"/>
      <c r="N184" s="97" t="s">
        <v>102</v>
      </c>
      <c r="O184" s="97" t="s">
        <v>103</v>
      </c>
      <c r="BE184" s="38">
        <v>1178</v>
      </c>
    </row>
    <row r="185" spans="1:57" x14ac:dyDescent="0.2">
      <c r="B185" s="39"/>
      <c r="C185" s="41"/>
      <c r="D185" s="157"/>
      <c r="E185" s="42" t="s">
        <v>103</v>
      </c>
      <c r="F185" s="43" t="s">
        <v>103</v>
      </c>
      <c r="G185" s="132" t="s">
        <v>103</v>
      </c>
      <c r="H185" s="43" t="s">
        <v>101</v>
      </c>
      <c r="I185" s="43" t="s">
        <v>101</v>
      </c>
      <c r="J185" s="45" t="s">
        <v>101</v>
      </c>
      <c r="K185" s="155"/>
      <c r="L185" s="155"/>
      <c r="M185" s="155"/>
      <c r="N185" s="96"/>
      <c r="O185" s="40"/>
      <c r="BE185" s="38">
        <v>1179</v>
      </c>
    </row>
    <row r="186" spans="1:57" x14ac:dyDescent="0.2">
      <c r="B186" s="30"/>
      <c r="C186" s="32"/>
      <c r="D186" s="157"/>
      <c r="E186" s="33" t="s">
        <v>103</v>
      </c>
      <c r="F186" s="34" t="s">
        <v>103</v>
      </c>
      <c r="G186" s="131" t="s">
        <v>103</v>
      </c>
      <c r="H186" s="34" t="s">
        <v>101</v>
      </c>
      <c r="I186" s="34" t="s">
        <v>101</v>
      </c>
      <c r="J186" s="36" t="s">
        <v>101</v>
      </c>
      <c r="K186" s="154"/>
      <c r="L186" s="154"/>
      <c r="M186" s="154"/>
      <c r="N186" s="95"/>
      <c r="O186" s="31"/>
      <c r="BE186" s="38">
        <v>1180</v>
      </c>
    </row>
    <row r="187" spans="1:57" x14ac:dyDescent="0.2">
      <c r="B187" s="39"/>
      <c r="C187" s="41"/>
      <c r="D187" s="157"/>
      <c r="E187" s="42" t="s">
        <v>103</v>
      </c>
      <c r="F187" s="43" t="s">
        <v>103</v>
      </c>
      <c r="G187" s="132" t="s">
        <v>103</v>
      </c>
      <c r="H187" s="43" t="s">
        <v>101</v>
      </c>
      <c r="I187" s="43" t="s">
        <v>101</v>
      </c>
      <c r="J187" s="45" t="s">
        <v>101</v>
      </c>
      <c r="K187" s="155"/>
      <c r="L187" s="155"/>
      <c r="M187" s="155"/>
      <c r="N187" s="96"/>
      <c r="O187" s="40"/>
      <c r="BE187" s="38">
        <v>1181</v>
      </c>
    </row>
    <row r="188" spans="1:57" ht="15.75" x14ac:dyDescent="0.2">
      <c r="A188" s="86" t="s">
        <v>103</v>
      </c>
      <c r="B188" s="86" t="s">
        <v>103</v>
      </c>
      <c r="C188" s="41" t="s">
        <v>103</v>
      </c>
      <c r="D188" s="157"/>
      <c r="E188" s="42" t="s">
        <v>103</v>
      </c>
      <c r="F188" s="43" t="s">
        <v>103</v>
      </c>
      <c r="G188" s="132" t="s">
        <v>103</v>
      </c>
      <c r="H188" s="43" t="s">
        <v>101</v>
      </c>
      <c r="I188" s="43" t="s">
        <v>101</v>
      </c>
      <c r="J188" s="45" t="s">
        <v>101</v>
      </c>
      <c r="K188" s="155"/>
      <c r="L188" s="155"/>
      <c r="M188" s="155"/>
      <c r="N188" s="97" t="s">
        <v>102</v>
      </c>
      <c r="O188" s="97" t="s">
        <v>103</v>
      </c>
      <c r="BE188" s="38">
        <v>1182</v>
      </c>
    </row>
    <row r="189" spans="1:57" x14ac:dyDescent="0.2">
      <c r="B189" s="39"/>
      <c r="C189" s="41"/>
      <c r="D189" s="157"/>
      <c r="E189" s="42" t="s">
        <v>103</v>
      </c>
      <c r="F189" s="43" t="s">
        <v>103</v>
      </c>
      <c r="G189" s="132" t="s">
        <v>103</v>
      </c>
      <c r="H189" s="43" t="s">
        <v>101</v>
      </c>
      <c r="I189" s="43" t="s">
        <v>101</v>
      </c>
      <c r="J189" s="45" t="s">
        <v>101</v>
      </c>
      <c r="K189" s="155"/>
      <c r="L189" s="155"/>
      <c r="M189" s="155"/>
      <c r="N189" s="96"/>
      <c r="O189" s="40"/>
      <c r="BE189" s="38">
        <v>1183</v>
      </c>
    </row>
    <row r="190" spans="1:57" x14ac:dyDescent="0.2">
      <c r="B190" s="30"/>
      <c r="C190" s="32"/>
      <c r="D190" s="157"/>
      <c r="E190" s="33" t="s">
        <v>103</v>
      </c>
      <c r="F190" s="34" t="s">
        <v>103</v>
      </c>
      <c r="G190" s="131" t="s">
        <v>103</v>
      </c>
      <c r="H190" s="34" t="s">
        <v>101</v>
      </c>
      <c r="I190" s="34" t="s">
        <v>101</v>
      </c>
      <c r="J190" s="36" t="s">
        <v>101</v>
      </c>
      <c r="K190" s="154"/>
      <c r="L190" s="154"/>
      <c r="M190" s="154"/>
      <c r="N190" s="95"/>
      <c r="O190" s="31"/>
      <c r="BE190" s="38">
        <v>1184</v>
      </c>
    </row>
    <row r="191" spans="1:57" x14ac:dyDescent="0.2">
      <c r="B191" s="39"/>
      <c r="C191" s="41"/>
      <c r="D191" s="157"/>
      <c r="E191" s="42" t="s">
        <v>103</v>
      </c>
      <c r="F191" s="43" t="s">
        <v>103</v>
      </c>
      <c r="G191" s="132" t="s">
        <v>103</v>
      </c>
      <c r="H191" s="43" t="s">
        <v>101</v>
      </c>
      <c r="I191" s="43" t="s">
        <v>101</v>
      </c>
      <c r="J191" s="45" t="s">
        <v>101</v>
      </c>
      <c r="K191" s="155"/>
      <c r="L191" s="155"/>
      <c r="M191" s="155"/>
      <c r="N191" s="96"/>
      <c r="O191" s="40"/>
      <c r="BE191" s="38">
        <v>1185</v>
      </c>
    </row>
    <row r="192" spans="1:57" ht="15.75" x14ac:dyDescent="0.2">
      <c r="A192" s="86" t="s">
        <v>103</v>
      </c>
      <c r="B192" s="86" t="s">
        <v>103</v>
      </c>
      <c r="C192" s="41" t="s">
        <v>103</v>
      </c>
      <c r="D192" s="157"/>
      <c r="E192" s="42" t="s">
        <v>103</v>
      </c>
      <c r="F192" s="43" t="s">
        <v>103</v>
      </c>
      <c r="G192" s="132" t="s">
        <v>103</v>
      </c>
      <c r="H192" s="43" t="s">
        <v>101</v>
      </c>
      <c r="I192" s="43" t="s">
        <v>101</v>
      </c>
      <c r="J192" s="45" t="s">
        <v>101</v>
      </c>
      <c r="K192" s="155"/>
      <c r="L192" s="155"/>
      <c r="M192" s="155"/>
      <c r="N192" s="97" t="s">
        <v>102</v>
      </c>
      <c r="O192" s="97" t="s">
        <v>103</v>
      </c>
      <c r="BE192" s="38">
        <v>1186</v>
      </c>
    </row>
    <row r="193" spans="1:57" x14ac:dyDescent="0.2">
      <c r="B193" s="39"/>
      <c r="C193" s="41"/>
      <c r="D193" s="157"/>
      <c r="E193" s="42" t="s">
        <v>103</v>
      </c>
      <c r="F193" s="43" t="s">
        <v>103</v>
      </c>
      <c r="G193" s="132" t="s">
        <v>103</v>
      </c>
      <c r="H193" s="43" t="s">
        <v>101</v>
      </c>
      <c r="I193" s="43" t="s">
        <v>101</v>
      </c>
      <c r="J193" s="45" t="s">
        <v>101</v>
      </c>
      <c r="K193" s="155"/>
      <c r="L193" s="155"/>
      <c r="M193" s="155"/>
      <c r="N193" s="96"/>
      <c r="O193" s="40"/>
      <c r="BE193" s="38">
        <v>1187</v>
      </c>
    </row>
    <row r="194" spans="1:57" x14ac:dyDescent="0.2">
      <c r="B194" s="30"/>
      <c r="C194" s="32"/>
      <c r="D194" s="157"/>
      <c r="E194" s="33" t="s">
        <v>103</v>
      </c>
      <c r="F194" s="34" t="s">
        <v>103</v>
      </c>
      <c r="G194" s="131" t="s">
        <v>103</v>
      </c>
      <c r="H194" s="34" t="s">
        <v>101</v>
      </c>
      <c r="I194" s="34" t="s">
        <v>101</v>
      </c>
      <c r="J194" s="36" t="s">
        <v>101</v>
      </c>
      <c r="K194" s="154"/>
      <c r="L194" s="154"/>
      <c r="M194" s="154"/>
      <c r="N194" s="95"/>
      <c r="O194" s="31"/>
      <c r="BE194" s="38">
        <v>1188</v>
      </c>
    </row>
    <row r="195" spans="1:57" x14ac:dyDescent="0.2">
      <c r="B195" s="39"/>
      <c r="C195" s="41"/>
      <c r="D195" s="157"/>
      <c r="E195" s="42" t="s">
        <v>103</v>
      </c>
      <c r="F195" s="43" t="s">
        <v>103</v>
      </c>
      <c r="G195" s="132" t="s">
        <v>103</v>
      </c>
      <c r="H195" s="43" t="s">
        <v>101</v>
      </c>
      <c r="I195" s="43" t="s">
        <v>101</v>
      </c>
      <c r="J195" s="45" t="s">
        <v>101</v>
      </c>
      <c r="K195" s="155"/>
      <c r="L195" s="155"/>
      <c r="M195" s="155"/>
      <c r="N195" s="96"/>
      <c r="O195" s="40"/>
      <c r="BE195" s="38">
        <v>1189</v>
      </c>
    </row>
    <row r="196" spans="1:57" ht="15.75" x14ac:dyDescent="0.2">
      <c r="A196" s="86" t="s">
        <v>103</v>
      </c>
      <c r="B196" s="86" t="s">
        <v>103</v>
      </c>
      <c r="C196" s="41" t="s">
        <v>103</v>
      </c>
      <c r="D196" s="157"/>
      <c r="E196" s="42" t="s">
        <v>103</v>
      </c>
      <c r="F196" s="43" t="s">
        <v>103</v>
      </c>
      <c r="G196" s="132" t="s">
        <v>103</v>
      </c>
      <c r="H196" s="43" t="s">
        <v>101</v>
      </c>
      <c r="I196" s="43" t="s">
        <v>101</v>
      </c>
      <c r="J196" s="45" t="s">
        <v>101</v>
      </c>
      <c r="K196" s="155"/>
      <c r="L196" s="155"/>
      <c r="M196" s="155"/>
      <c r="N196" s="97" t="s">
        <v>102</v>
      </c>
      <c r="O196" s="97" t="s">
        <v>103</v>
      </c>
      <c r="BE196" s="38">
        <v>1190</v>
      </c>
    </row>
    <row r="197" spans="1:57" x14ac:dyDescent="0.2">
      <c r="B197" s="39"/>
      <c r="C197" s="41"/>
      <c r="D197" s="157"/>
      <c r="E197" s="42" t="s">
        <v>103</v>
      </c>
      <c r="F197" s="43" t="s">
        <v>103</v>
      </c>
      <c r="G197" s="132" t="s">
        <v>103</v>
      </c>
      <c r="H197" s="43" t="s">
        <v>101</v>
      </c>
      <c r="I197" s="43" t="s">
        <v>101</v>
      </c>
      <c r="J197" s="45" t="s">
        <v>101</v>
      </c>
      <c r="K197" s="155"/>
      <c r="L197" s="155"/>
      <c r="M197" s="155"/>
      <c r="N197" s="96"/>
      <c r="O197" s="40"/>
      <c r="BE197" s="38">
        <v>1191</v>
      </c>
    </row>
    <row r="198" spans="1:57" x14ac:dyDescent="0.2">
      <c r="B198" s="30"/>
      <c r="C198" s="32"/>
      <c r="D198" s="157"/>
      <c r="E198" s="33" t="s">
        <v>103</v>
      </c>
      <c r="F198" s="34" t="s">
        <v>103</v>
      </c>
      <c r="G198" s="131" t="s">
        <v>103</v>
      </c>
      <c r="H198" s="34" t="s">
        <v>101</v>
      </c>
      <c r="I198" s="34" t="s">
        <v>101</v>
      </c>
      <c r="J198" s="36" t="s">
        <v>101</v>
      </c>
      <c r="K198" s="154"/>
      <c r="L198" s="154"/>
      <c r="M198" s="154"/>
      <c r="N198" s="95"/>
      <c r="O198" s="31"/>
      <c r="BE198" s="38">
        <v>1192</v>
      </c>
    </row>
    <row r="199" spans="1:57" x14ac:dyDescent="0.2">
      <c r="B199" s="39"/>
      <c r="C199" s="41"/>
      <c r="D199" s="157"/>
      <c r="E199" s="42" t="s">
        <v>103</v>
      </c>
      <c r="F199" s="43" t="s">
        <v>103</v>
      </c>
      <c r="G199" s="132" t="s">
        <v>103</v>
      </c>
      <c r="H199" s="43" t="s">
        <v>101</v>
      </c>
      <c r="I199" s="43" t="s">
        <v>101</v>
      </c>
      <c r="J199" s="45" t="s">
        <v>101</v>
      </c>
      <c r="K199" s="155"/>
      <c r="L199" s="155"/>
      <c r="M199" s="155"/>
      <c r="N199" s="96"/>
      <c r="O199" s="40"/>
      <c r="BE199" s="38">
        <v>1193</v>
      </c>
    </row>
    <row r="200" spans="1:57" ht="15.75" x14ac:dyDescent="0.2">
      <c r="A200" s="86" t="s">
        <v>103</v>
      </c>
      <c r="B200" s="86" t="s">
        <v>103</v>
      </c>
      <c r="C200" s="41" t="s">
        <v>103</v>
      </c>
      <c r="D200" s="157"/>
      <c r="E200" s="42" t="s">
        <v>103</v>
      </c>
      <c r="F200" s="43" t="s">
        <v>103</v>
      </c>
      <c r="G200" s="132" t="s">
        <v>103</v>
      </c>
      <c r="H200" s="43" t="s">
        <v>101</v>
      </c>
      <c r="I200" s="43" t="s">
        <v>101</v>
      </c>
      <c r="J200" s="45" t="s">
        <v>101</v>
      </c>
      <c r="K200" s="155"/>
      <c r="L200" s="155"/>
      <c r="M200" s="155"/>
      <c r="N200" s="97" t="s">
        <v>102</v>
      </c>
      <c r="O200" s="97" t="s">
        <v>103</v>
      </c>
      <c r="BE200" s="38">
        <v>1194</v>
      </c>
    </row>
    <row r="201" spans="1:57" x14ac:dyDescent="0.2">
      <c r="B201" s="39"/>
      <c r="C201" s="41"/>
      <c r="D201" s="157"/>
      <c r="E201" s="42" t="s">
        <v>103</v>
      </c>
      <c r="F201" s="43" t="s">
        <v>103</v>
      </c>
      <c r="G201" s="132" t="s">
        <v>103</v>
      </c>
      <c r="H201" s="43" t="s">
        <v>101</v>
      </c>
      <c r="I201" s="43" t="s">
        <v>101</v>
      </c>
      <c r="J201" s="45" t="s">
        <v>101</v>
      </c>
      <c r="K201" s="155"/>
      <c r="L201" s="155"/>
      <c r="M201" s="155"/>
      <c r="N201" s="96"/>
      <c r="O201" s="40"/>
      <c r="BE201" s="38">
        <v>1195</v>
      </c>
    </row>
    <row r="202" spans="1:57" x14ac:dyDescent="0.2">
      <c r="B202" s="30"/>
      <c r="C202" s="32"/>
      <c r="D202" s="157"/>
      <c r="E202" s="33" t="s">
        <v>103</v>
      </c>
      <c r="F202" s="34" t="s">
        <v>103</v>
      </c>
      <c r="G202" s="131" t="s">
        <v>103</v>
      </c>
      <c r="H202" s="34" t="s">
        <v>101</v>
      </c>
      <c r="I202" s="34" t="s">
        <v>101</v>
      </c>
      <c r="J202" s="36" t="s">
        <v>101</v>
      </c>
      <c r="K202" s="154"/>
      <c r="L202" s="154"/>
      <c r="M202" s="154"/>
      <c r="N202" s="95"/>
      <c r="O202" s="31"/>
      <c r="BE202" s="38">
        <v>1196</v>
      </c>
    </row>
    <row r="203" spans="1:57" x14ac:dyDescent="0.2">
      <c r="B203" s="39"/>
      <c r="C203" s="41"/>
      <c r="D203" s="157"/>
      <c r="E203" s="42" t="s">
        <v>103</v>
      </c>
      <c r="F203" s="43" t="s">
        <v>103</v>
      </c>
      <c r="G203" s="132" t="s">
        <v>103</v>
      </c>
      <c r="H203" s="43" t="s">
        <v>101</v>
      </c>
      <c r="I203" s="43" t="s">
        <v>101</v>
      </c>
      <c r="J203" s="45" t="s">
        <v>101</v>
      </c>
      <c r="K203" s="155"/>
      <c r="L203" s="155"/>
      <c r="M203" s="155"/>
      <c r="N203" s="96"/>
      <c r="O203" s="40"/>
      <c r="BE203" s="38">
        <v>1197</v>
      </c>
    </row>
    <row r="204" spans="1:57" ht="15.75" x14ac:dyDescent="0.2">
      <c r="A204" s="86" t="s">
        <v>103</v>
      </c>
      <c r="B204" s="86" t="s">
        <v>103</v>
      </c>
      <c r="C204" s="41" t="s">
        <v>103</v>
      </c>
      <c r="D204" s="157"/>
      <c r="E204" s="42" t="s">
        <v>103</v>
      </c>
      <c r="F204" s="43" t="s">
        <v>103</v>
      </c>
      <c r="G204" s="132" t="s">
        <v>103</v>
      </c>
      <c r="H204" s="43" t="s">
        <v>101</v>
      </c>
      <c r="I204" s="43" t="s">
        <v>101</v>
      </c>
      <c r="J204" s="45" t="s">
        <v>101</v>
      </c>
      <c r="K204" s="155"/>
      <c r="L204" s="155"/>
      <c r="M204" s="155"/>
      <c r="N204" s="97" t="s">
        <v>102</v>
      </c>
      <c r="O204" s="97" t="s">
        <v>103</v>
      </c>
      <c r="BE204" s="38">
        <v>1198</v>
      </c>
    </row>
    <row r="205" spans="1:57" x14ac:dyDescent="0.2">
      <c r="B205" s="39"/>
      <c r="C205" s="41"/>
      <c r="D205" s="157"/>
      <c r="E205" s="42" t="s">
        <v>103</v>
      </c>
      <c r="F205" s="43" t="s">
        <v>103</v>
      </c>
      <c r="G205" s="132" t="s">
        <v>103</v>
      </c>
      <c r="H205" s="43" t="s">
        <v>101</v>
      </c>
      <c r="I205" s="43" t="s">
        <v>101</v>
      </c>
      <c r="J205" s="45" t="s">
        <v>101</v>
      </c>
      <c r="K205" s="155"/>
      <c r="L205" s="155"/>
      <c r="M205" s="155"/>
      <c r="N205" s="96"/>
      <c r="O205" s="40"/>
      <c r="BE205" s="38">
        <v>1199</v>
      </c>
    </row>
    <row r="206" spans="1:57" x14ac:dyDescent="0.2">
      <c r="B206" s="30"/>
      <c r="C206" s="32"/>
      <c r="D206" s="157"/>
      <c r="E206" s="33" t="s">
        <v>103</v>
      </c>
      <c r="F206" s="34" t="s">
        <v>103</v>
      </c>
      <c r="G206" s="131" t="s">
        <v>103</v>
      </c>
      <c r="H206" s="34" t="s">
        <v>101</v>
      </c>
      <c r="I206" s="34" t="s">
        <v>101</v>
      </c>
      <c r="J206" s="36" t="s">
        <v>101</v>
      </c>
      <c r="K206" s="154"/>
      <c r="L206" s="154"/>
      <c r="M206" s="154"/>
      <c r="N206" s="95"/>
      <c r="O206" s="31"/>
      <c r="BE206" s="38">
        <v>1200</v>
      </c>
    </row>
    <row r="207" spans="1:57" x14ac:dyDescent="0.2">
      <c r="B207" s="39"/>
      <c r="C207" s="41"/>
      <c r="D207" s="157"/>
      <c r="E207" s="42" t="s">
        <v>103</v>
      </c>
      <c r="F207" s="43" t="s">
        <v>103</v>
      </c>
      <c r="G207" s="132" t="s">
        <v>103</v>
      </c>
      <c r="H207" s="43" t="s">
        <v>101</v>
      </c>
      <c r="I207" s="43" t="s">
        <v>101</v>
      </c>
      <c r="J207" s="45" t="s">
        <v>101</v>
      </c>
      <c r="K207" s="155"/>
      <c r="L207" s="155"/>
      <c r="M207" s="155"/>
      <c r="N207" s="96"/>
      <c r="O207" s="40"/>
      <c r="BE207" s="38">
        <v>1201</v>
      </c>
    </row>
    <row r="208" spans="1:57" ht="15.75" x14ac:dyDescent="0.2">
      <c r="A208" s="86" t="s">
        <v>103</v>
      </c>
      <c r="B208" s="86" t="s">
        <v>103</v>
      </c>
      <c r="C208" s="41" t="s">
        <v>103</v>
      </c>
      <c r="D208" s="157"/>
      <c r="E208" s="42" t="s">
        <v>103</v>
      </c>
      <c r="F208" s="43" t="s">
        <v>103</v>
      </c>
      <c r="G208" s="132" t="s">
        <v>103</v>
      </c>
      <c r="H208" s="43" t="s">
        <v>101</v>
      </c>
      <c r="I208" s="43" t="s">
        <v>101</v>
      </c>
      <c r="J208" s="45" t="s">
        <v>101</v>
      </c>
      <c r="K208" s="155"/>
      <c r="L208" s="155"/>
      <c r="M208" s="155"/>
      <c r="N208" s="97" t="s">
        <v>102</v>
      </c>
      <c r="O208" s="97" t="s">
        <v>103</v>
      </c>
      <c r="BE208" s="38">
        <v>1202</v>
      </c>
    </row>
    <row r="209" spans="1:57" x14ac:dyDescent="0.2">
      <c r="B209" s="39"/>
      <c r="C209" s="41"/>
      <c r="D209" s="157"/>
      <c r="E209" s="42" t="s">
        <v>103</v>
      </c>
      <c r="F209" s="43" t="s">
        <v>103</v>
      </c>
      <c r="G209" s="132" t="s">
        <v>103</v>
      </c>
      <c r="H209" s="43" t="s">
        <v>101</v>
      </c>
      <c r="I209" s="43" t="s">
        <v>101</v>
      </c>
      <c r="J209" s="45" t="s">
        <v>101</v>
      </c>
      <c r="K209" s="155"/>
      <c r="L209" s="155"/>
      <c r="M209" s="155"/>
      <c r="N209" s="96"/>
      <c r="O209" s="40"/>
      <c r="BE209" s="38">
        <v>1203</v>
      </c>
    </row>
    <row r="210" spans="1:57" x14ac:dyDescent="0.2">
      <c r="B210" s="30"/>
      <c r="C210" s="32"/>
      <c r="D210" s="157"/>
      <c r="E210" s="33" t="s">
        <v>103</v>
      </c>
      <c r="F210" s="34" t="s">
        <v>103</v>
      </c>
      <c r="G210" s="131" t="s">
        <v>103</v>
      </c>
      <c r="H210" s="34" t="s">
        <v>101</v>
      </c>
      <c r="I210" s="34" t="s">
        <v>101</v>
      </c>
      <c r="J210" s="36" t="s">
        <v>101</v>
      </c>
      <c r="K210" s="154"/>
      <c r="L210" s="154"/>
      <c r="M210" s="154"/>
      <c r="N210" s="95"/>
      <c r="O210" s="31"/>
      <c r="BE210" s="38">
        <v>1204</v>
      </c>
    </row>
    <row r="211" spans="1:57" x14ac:dyDescent="0.2">
      <c r="B211" s="39"/>
      <c r="C211" s="41"/>
      <c r="D211" s="157"/>
      <c r="E211" s="42" t="s">
        <v>103</v>
      </c>
      <c r="F211" s="43" t="s">
        <v>103</v>
      </c>
      <c r="G211" s="132" t="s">
        <v>103</v>
      </c>
      <c r="H211" s="43" t="s">
        <v>101</v>
      </c>
      <c r="I211" s="43" t="s">
        <v>101</v>
      </c>
      <c r="J211" s="45" t="s">
        <v>101</v>
      </c>
      <c r="K211" s="155"/>
      <c r="L211" s="155"/>
      <c r="M211" s="155"/>
      <c r="N211" s="96"/>
      <c r="O211" s="40"/>
      <c r="BE211" s="38">
        <v>1205</v>
      </c>
    </row>
    <row r="212" spans="1:57" ht="15.75" x14ac:dyDescent="0.2">
      <c r="A212" s="86" t="s">
        <v>103</v>
      </c>
      <c r="B212" s="86" t="s">
        <v>103</v>
      </c>
      <c r="C212" s="41" t="s">
        <v>103</v>
      </c>
      <c r="D212" s="157"/>
      <c r="E212" s="42" t="s">
        <v>103</v>
      </c>
      <c r="F212" s="43" t="s">
        <v>103</v>
      </c>
      <c r="G212" s="132" t="s">
        <v>103</v>
      </c>
      <c r="H212" s="43" t="s">
        <v>101</v>
      </c>
      <c r="I212" s="43" t="s">
        <v>101</v>
      </c>
      <c r="J212" s="45" t="s">
        <v>101</v>
      </c>
      <c r="K212" s="155"/>
      <c r="L212" s="155"/>
      <c r="M212" s="155"/>
      <c r="N212" s="97" t="s">
        <v>102</v>
      </c>
      <c r="O212" s="97" t="s">
        <v>103</v>
      </c>
      <c r="BE212" s="38">
        <v>1206</v>
      </c>
    </row>
    <row r="213" spans="1:57" x14ac:dyDescent="0.2">
      <c r="B213" s="39"/>
      <c r="C213" s="41"/>
      <c r="D213" s="157"/>
      <c r="E213" s="42" t="s">
        <v>103</v>
      </c>
      <c r="F213" s="43" t="s">
        <v>103</v>
      </c>
      <c r="G213" s="132" t="s">
        <v>103</v>
      </c>
      <c r="H213" s="43" t="s">
        <v>101</v>
      </c>
      <c r="I213" s="43" t="s">
        <v>101</v>
      </c>
      <c r="J213" s="45" t="s">
        <v>101</v>
      </c>
      <c r="K213" s="155"/>
      <c r="L213" s="155"/>
      <c r="M213" s="155"/>
      <c r="N213" s="96"/>
      <c r="O213" s="40"/>
      <c r="BE213" s="38">
        <v>1207</v>
      </c>
    </row>
    <row r="214" spans="1:57" x14ac:dyDescent="0.2">
      <c r="B214" s="30"/>
      <c r="C214" s="32"/>
      <c r="D214" s="157"/>
      <c r="E214" s="33" t="s">
        <v>103</v>
      </c>
      <c r="F214" s="34" t="s">
        <v>103</v>
      </c>
      <c r="G214" s="131" t="s">
        <v>103</v>
      </c>
      <c r="H214" s="34" t="s">
        <v>101</v>
      </c>
      <c r="I214" s="34" t="s">
        <v>101</v>
      </c>
      <c r="J214" s="36" t="s">
        <v>101</v>
      </c>
      <c r="K214" s="154"/>
      <c r="L214" s="154"/>
      <c r="M214" s="154"/>
      <c r="N214" s="95"/>
      <c r="O214" s="31"/>
      <c r="BE214" s="38">
        <v>1208</v>
      </c>
    </row>
    <row r="215" spans="1:57" x14ac:dyDescent="0.2">
      <c r="B215" s="39"/>
      <c r="C215" s="41"/>
      <c r="D215" s="157"/>
      <c r="E215" s="42" t="s">
        <v>103</v>
      </c>
      <c r="F215" s="43" t="s">
        <v>103</v>
      </c>
      <c r="G215" s="132" t="s">
        <v>103</v>
      </c>
      <c r="H215" s="43" t="s">
        <v>101</v>
      </c>
      <c r="I215" s="43" t="s">
        <v>101</v>
      </c>
      <c r="J215" s="45" t="s">
        <v>101</v>
      </c>
      <c r="K215" s="155"/>
      <c r="L215" s="155"/>
      <c r="M215" s="155"/>
      <c r="N215" s="96"/>
      <c r="O215" s="40"/>
      <c r="BE215" s="38">
        <v>1209</v>
      </c>
    </row>
    <row r="216" spans="1:57" ht="15.75" x14ac:dyDescent="0.2">
      <c r="A216" s="86" t="s">
        <v>103</v>
      </c>
      <c r="B216" s="86" t="s">
        <v>103</v>
      </c>
      <c r="C216" s="41" t="s">
        <v>103</v>
      </c>
      <c r="D216" s="157"/>
      <c r="E216" s="42" t="s">
        <v>103</v>
      </c>
      <c r="F216" s="43" t="s">
        <v>103</v>
      </c>
      <c r="G216" s="132" t="s">
        <v>103</v>
      </c>
      <c r="H216" s="43" t="s">
        <v>101</v>
      </c>
      <c r="I216" s="43" t="s">
        <v>101</v>
      </c>
      <c r="J216" s="45" t="s">
        <v>101</v>
      </c>
      <c r="K216" s="155"/>
      <c r="L216" s="155"/>
      <c r="M216" s="155"/>
      <c r="N216" s="97" t="s">
        <v>102</v>
      </c>
      <c r="O216" s="97" t="s">
        <v>103</v>
      </c>
      <c r="BE216" s="38">
        <v>1210</v>
      </c>
    </row>
    <row r="217" spans="1:57" x14ac:dyDescent="0.2">
      <c r="B217" s="39"/>
      <c r="C217" s="41"/>
      <c r="D217" s="157"/>
      <c r="E217" s="42" t="s">
        <v>103</v>
      </c>
      <c r="F217" s="43" t="s">
        <v>103</v>
      </c>
      <c r="G217" s="132" t="s">
        <v>103</v>
      </c>
      <c r="H217" s="43" t="s">
        <v>101</v>
      </c>
      <c r="I217" s="43" t="s">
        <v>101</v>
      </c>
      <c r="J217" s="45" t="s">
        <v>101</v>
      </c>
      <c r="K217" s="155"/>
      <c r="L217" s="155"/>
      <c r="M217" s="155"/>
      <c r="N217" s="96"/>
      <c r="O217" s="40"/>
      <c r="BE217" s="38">
        <v>1211</v>
      </c>
    </row>
    <row r="218" spans="1:57" x14ac:dyDescent="0.2">
      <c r="B218" s="30"/>
      <c r="C218" s="32"/>
      <c r="D218" s="157"/>
      <c r="E218" s="33" t="s">
        <v>103</v>
      </c>
      <c r="F218" s="34" t="s">
        <v>103</v>
      </c>
      <c r="G218" s="131" t="s">
        <v>103</v>
      </c>
      <c r="H218" s="34" t="s">
        <v>101</v>
      </c>
      <c r="I218" s="34" t="s">
        <v>101</v>
      </c>
      <c r="J218" s="36" t="s">
        <v>101</v>
      </c>
      <c r="K218" s="154"/>
      <c r="L218" s="154"/>
      <c r="M218" s="154"/>
      <c r="N218" s="95"/>
      <c r="O218" s="31"/>
      <c r="BE218" s="38">
        <v>1212</v>
      </c>
    </row>
    <row r="219" spans="1:57" x14ac:dyDescent="0.2">
      <c r="B219" s="39"/>
      <c r="C219" s="41"/>
      <c r="D219" s="157"/>
      <c r="E219" s="42" t="s">
        <v>103</v>
      </c>
      <c r="F219" s="43" t="s">
        <v>103</v>
      </c>
      <c r="G219" s="132" t="s">
        <v>103</v>
      </c>
      <c r="H219" s="43" t="s">
        <v>101</v>
      </c>
      <c r="I219" s="43" t="s">
        <v>101</v>
      </c>
      <c r="J219" s="45" t="s">
        <v>101</v>
      </c>
      <c r="K219" s="155"/>
      <c r="L219" s="155"/>
      <c r="M219" s="155"/>
      <c r="N219" s="96"/>
      <c r="O219" s="40"/>
      <c r="BE219" s="38">
        <v>1213</v>
      </c>
    </row>
    <row r="220" spans="1:57" ht="15.75" x14ac:dyDescent="0.2">
      <c r="A220" s="86" t="s">
        <v>103</v>
      </c>
      <c r="B220" s="86" t="s">
        <v>103</v>
      </c>
      <c r="C220" s="41" t="s">
        <v>103</v>
      </c>
      <c r="D220" s="157"/>
      <c r="E220" s="42" t="s">
        <v>103</v>
      </c>
      <c r="F220" s="43" t="s">
        <v>103</v>
      </c>
      <c r="G220" s="132" t="s">
        <v>103</v>
      </c>
      <c r="H220" s="43" t="s">
        <v>101</v>
      </c>
      <c r="I220" s="43" t="s">
        <v>101</v>
      </c>
      <c r="J220" s="45" t="s">
        <v>101</v>
      </c>
      <c r="K220" s="155"/>
      <c r="L220" s="155"/>
      <c r="M220" s="155"/>
      <c r="N220" s="97" t="s">
        <v>102</v>
      </c>
      <c r="O220" s="97" t="s">
        <v>103</v>
      </c>
      <c r="BE220" s="38">
        <v>1214</v>
      </c>
    </row>
    <row r="221" spans="1:57" x14ac:dyDescent="0.2">
      <c r="B221" s="39"/>
      <c r="C221" s="41"/>
      <c r="D221" s="157"/>
      <c r="E221" s="42" t="s">
        <v>103</v>
      </c>
      <c r="F221" s="43" t="s">
        <v>103</v>
      </c>
      <c r="G221" s="132" t="s">
        <v>103</v>
      </c>
      <c r="H221" s="43" t="s">
        <v>101</v>
      </c>
      <c r="I221" s="43" t="s">
        <v>101</v>
      </c>
      <c r="J221" s="45" t="s">
        <v>101</v>
      </c>
      <c r="K221" s="155"/>
      <c r="L221" s="155"/>
      <c r="M221" s="155"/>
      <c r="N221" s="96"/>
      <c r="O221" s="40"/>
      <c r="BE221" s="38">
        <v>1215</v>
      </c>
    </row>
    <row r="222" spans="1:57" x14ac:dyDescent="0.2">
      <c r="B222" s="30"/>
      <c r="C222" s="32"/>
      <c r="D222" s="157"/>
      <c r="E222" s="33" t="s">
        <v>103</v>
      </c>
      <c r="F222" s="34" t="s">
        <v>103</v>
      </c>
      <c r="G222" s="131" t="s">
        <v>103</v>
      </c>
      <c r="H222" s="34" t="s">
        <v>101</v>
      </c>
      <c r="I222" s="34" t="s">
        <v>101</v>
      </c>
      <c r="J222" s="36" t="s">
        <v>101</v>
      </c>
      <c r="K222" s="154"/>
      <c r="L222" s="154"/>
      <c r="M222" s="154"/>
      <c r="N222" s="95"/>
      <c r="O222" s="31"/>
      <c r="BE222" s="38">
        <v>1216</v>
      </c>
    </row>
    <row r="223" spans="1:57" x14ac:dyDescent="0.2">
      <c r="B223" s="39"/>
      <c r="C223" s="41"/>
      <c r="D223" s="157"/>
      <c r="E223" s="42" t="s">
        <v>103</v>
      </c>
      <c r="F223" s="43" t="s">
        <v>103</v>
      </c>
      <c r="G223" s="132" t="s">
        <v>103</v>
      </c>
      <c r="H223" s="43" t="s">
        <v>101</v>
      </c>
      <c r="I223" s="43" t="s">
        <v>101</v>
      </c>
      <c r="J223" s="45" t="s">
        <v>101</v>
      </c>
      <c r="K223" s="155"/>
      <c r="L223" s="155"/>
      <c r="M223" s="155"/>
      <c r="N223" s="96"/>
      <c r="O223" s="40"/>
      <c r="BE223" s="38">
        <v>1217</v>
      </c>
    </row>
    <row r="224" spans="1:57" ht="15.75" x14ac:dyDescent="0.2">
      <c r="A224" s="86" t="s">
        <v>103</v>
      </c>
      <c r="B224" s="86" t="s">
        <v>103</v>
      </c>
      <c r="C224" s="41" t="s">
        <v>103</v>
      </c>
      <c r="D224" s="157"/>
      <c r="E224" s="42" t="s">
        <v>103</v>
      </c>
      <c r="F224" s="43" t="s">
        <v>103</v>
      </c>
      <c r="G224" s="132" t="s">
        <v>103</v>
      </c>
      <c r="H224" s="43" t="s">
        <v>101</v>
      </c>
      <c r="I224" s="43" t="s">
        <v>101</v>
      </c>
      <c r="J224" s="45" t="s">
        <v>101</v>
      </c>
      <c r="K224" s="155"/>
      <c r="L224" s="155"/>
      <c r="M224" s="155"/>
      <c r="N224" s="97" t="s">
        <v>102</v>
      </c>
      <c r="O224" s="97" t="s">
        <v>103</v>
      </c>
      <c r="BE224" s="38">
        <v>1218</v>
      </c>
    </row>
    <row r="225" spans="1:57" x14ac:dyDescent="0.2">
      <c r="B225" s="39"/>
      <c r="C225" s="41"/>
      <c r="D225" s="157"/>
      <c r="E225" s="42" t="s">
        <v>103</v>
      </c>
      <c r="F225" s="43" t="s">
        <v>103</v>
      </c>
      <c r="G225" s="132" t="s">
        <v>103</v>
      </c>
      <c r="H225" s="43" t="s">
        <v>101</v>
      </c>
      <c r="I225" s="43" t="s">
        <v>101</v>
      </c>
      <c r="J225" s="45" t="s">
        <v>101</v>
      </c>
      <c r="K225" s="155"/>
      <c r="L225" s="155"/>
      <c r="M225" s="155"/>
      <c r="N225" s="96"/>
      <c r="O225" s="40"/>
      <c r="BE225" s="38">
        <v>1219</v>
      </c>
    </row>
    <row r="226" spans="1:57" x14ac:dyDescent="0.2">
      <c r="B226" s="30"/>
      <c r="C226" s="32"/>
      <c r="D226" s="157"/>
      <c r="E226" s="33" t="s">
        <v>103</v>
      </c>
      <c r="F226" s="34" t="s">
        <v>103</v>
      </c>
      <c r="G226" s="131" t="s">
        <v>103</v>
      </c>
      <c r="H226" s="34" t="s">
        <v>101</v>
      </c>
      <c r="I226" s="34" t="s">
        <v>101</v>
      </c>
      <c r="J226" s="36" t="s">
        <v>101</v>
      </c>
      <c r="K226" s="154"/>
      <c r="L226" s="154"/>
      <c r="M226" s="154"/>
      <c r="N226" s="95"/>
      <c r="O226" s="31"/>
      <c r="BE226" s="38">
        <v>1220</v>
      </c>
    </row>
    <row r="227" spans="1:57" x14ac:dyDescent="0.2">
      <c r="B227" s="39"/>
      <c r="C227" s="41"/>
      <c r="D227" s="157"/>
      <c r="E227" s="42" t="s">
        <v>103</v>
      </c>
      <c r="F227" s="43" t="s">
        <v>103</v>
      </c>
      <c r="G227" s="132" t="s">
        <v>103</v>
      </c>
      <c r="H227" s="43" t="s">
        <v>101</v>
      </c>
      <c r="I227" s="43" t="s">
        <v>101</v>
      </c>
      <c r="J227" s="45" t="s">
        <v>101</v>
      </c>
      <c r="K227" s="155"/>
      <c r="L227" s="155"/>
      <c r="M227" s="155"/>
      <c r="N227" s="96"/>
      <c r="O227" s="40"/>
      <c r="BE227" s="38">
        <v>1221</v>
      </c>
    </row>
    <row r="228" spans="1:57" ht="15.75" x14ac:dyDescent="0.2">
      <c r="A228" s="86" t="s">
        <v>103</v>
      </c>
      <c r="B228" s="86" t="s">
        <v>103</v>
      </c>
      <c r="C228" s="41" t="s">
        <v>103</v>
      </c>
      <c r="D228" s="157"/>
      <c r="E228" s="42" t="s">
        <v>103</v>
      </c>
      <c r="F228" s="43" t="s">
        <v>103</v>
      </c>
      <c r="G228" s="132" t="s">
        <v>103</v>
      </c>
      <c r="H228" s="43" t="s">
        <v>101</v>
      </c>
      <c r="I228" s="43" t="s">
        <v>101</v>
      </c>
      <c r="J228" s="45" t="s">
        <v>101</v>
      </c>
      <c r="K228" s="155"/>
      <c r="L228" s="155"/>
      <c r="M228" s="155"/>
      <c r="N228" s="97" t="s">
        <v>102</v>
      </c>
      <c r="O228" s="97" t="s">
        <v>103</v>
      </c>
      <c r="BE228" s="38">
        <v>1222</v>
      </c>
    </row>
    <row r="229" spans="1:57" x14ac:dyDescent="0.2">
      <c r="B229" s="39"/>
      <c r="C229" s="41"/>
      <c r="D229" s="157"/>
      <c r="E229" s="42" t="s">
        <v>103</v>
      </c>
      <c r="F229" s="43" t="s">
        <v>103</v>
      </c>
      <c r="G229" s="132" t="s">
        <v>103</v>
      </c>
      <c r="H229" s="43" t="s">
        <v>101</v>
      </c>
      <c r="I229" s="43" t="s">
        <v>101</v>
      </c>
      <c r="J229" s="45" t="s">
        <v>101</v>
      </c>
      <c r="K229" s="155"/>
      <c r="L229" s="155"/>
      <c r="M229" s="155"/>
      <c r="N229" s="96"/>
      <c r="O229" s="40"/>
      <c r="BE229" s="38">
        <v>1223</v>
      </c>
    </row>
    <row r="230" spans="1:57" x14ac:dyDescent="0.2">
      <c r="B230" s="30"/>
      <c r="C230" s="32"/>
      <c r="D230" s="157"/>
      <c r="E230" s="33" t="s">
        <v>103</v>
      </c>
      <c r="F230" s="34" t="s">
        <v>103</v>
      </c>
      <c r="G230" s="131" t="s">
        <v>103</v>
      </c>
      <c r="H230" s="34" t="s">
        <v>101</v>
      </c>
      <c r="I230" s="34" t="s">
        <v>101</v>
      </c>
      <c r="J230" s="36" t="s">
        <v>101</v>
      </c>
      <c r="K230" s="154"/>
      <c r="L230" s="154"/>
      <c r="M230" s="154"/>
      <c r="N230" s="95"/>
      <c r="O230" s="31"/>
      <c r="BE230" s="38">
        <v>1224</v>
      </c>
    </row>
    <row r="231" spans="1:57" x14ac:dyDescent="0.2">
      <c r="B231" s="39"/>
      <c r="C231" s="41"/>
      <c r="D231" s="157"/>
      <c r="E231" s="42" t="s">
        <v>103</v>
      </c>
      <c r="F231" s="43" t="s">
        <v>103</v>
      </c>
      <c r="G231" s="132" t="s">
        <v>103</v>
      </c>
      <c r="H231" s="43" t="s">
        <v>101</v>
      </c>
      <c r="I231" s="43" t="s">
        <v>101</v>
      </c>
      <c r="J231" s="45" t="s">
        <v>101</v>
      </c>
      <c r="K231" s="155"/>
      <c r="L231" s="155"/>
      <c r="M231" s="155"/>
      <c r="N231" s="96"/>
      <c r="O231" s="40"/>
      <c r="BE231" s="38">
        <v>1225</v>
      </c>
    </row>
    <row r="232" spans="1:57" ht="15.75" x14ac:dyDescent="0.2">
      <c r="A232" s="86" t="s">
        <v>103</v>
      </c>
      <c r="B232" s="86" t="s">
        <v>103</v>
      </c>
      <c r="C232" s="41" t="s">
        <v>103</v>
      </c>
      <c r="D232" s="157"/>
      <c r="E232" s="42" t="s">
        <v>103</v>
      </c>
      <c r="F232" s="43" t="s">
        <v>103</v>
      </c>
      <c r="G232" s="132" t="s">
        <v>103</v>
      </c>
      <c r="H232" s="43" t="s">
        <v>101</v>
      </c>
      <c r="I232" s="43" t="s">
        <v>101</v>
      </c>
      <c r="J232" s="45" t="s">
        <v>101</v>
      </c>
      <c r="K232" s="155"/>
      <c r="L232" s="155"/>
      <c r="M232" s="155"/>
      <c r="N232" s="97" t="s">
        <v>102</v>
      </c>
      <c r="O232" s="97" t="s">
        <v>103</v>
      </c>
      <c r="BE232" s="38">
        <v>1226</v>
      </c>
    </row>
    <row r="233" spans="1:57" x14ac:dyDescent="0.2">
      <c r="B233" s="39"/>
      <c r="C233" s="41"/>
      <c r="D233" s="157"/>
      <c r="E233" s="42" t="s">
        <v>103</v>
      </c>
      <c r="F233" s="43" t="s">
        <v>103</v>
      </c>
      <c r="G233" s="132" t="s">
        <v>103</v>
      </c>
      <c r="H233" s="43" t="s">
        <v>101</v>
      </c>
      <c r="I233" s="43" t="s">
        <v>101</v>
      </c>
      <c r="J233" s="45" t="s">
        <v>101</v>
      </c>
      <c r="K233" s="155"/>
      <c r="L233" s="155"/>
      <c r="M233" s="155"/>
      <c r="N233" s="96"/>
      <c r="O233" s="40"/>
      <c r="BE233" s="38">
        <v>1227</v>
      </c>
    </row>
    <row r="234" spans="1:57" x14ac:dyDescent="0.2">
      <c r="B234" s="30"/>
      <c r="C234" s="32"/>
      <c r="D234" s="157"/>
      <c r="E234" s="33" t="s">
        <v>103</v>
      </c>
      <c r="F234" s="34" t="s">
        <v>103</v>
      </c>
      <c r="G234" s="131" t="s">
        <v>103</v>
      </c>
      <c r="H234" s="34" t="s">
        <v>101</v>
      </c>
      <c r="I234" s="34" t="s">
        <v>101</v>
      </c>
      <c r="J234" s="36" t="s">
        <v>101</v>
      </c>
      <c r="K234" s="154"/>
      <c r="L234" s="154"/>
      <c r="M234" s="154"/>
      <c r="N234" s="95"/>
      <c r="O234" s="31"/>
      <c r="BE234" s="38">
        <v>1228</v>
      </c>
    </row>
    <row r="235" spans="1:57" x14ac:dyDescent="0.2">
      <c r="B235" s="39"/>
      <c r="C235" s="41"/>
      <c r="D235" s="157"/>
      <c r="E235" s="42" t="s">
        <v>103</v>
      </c>
      <c r="F235" s="43" t="s">
        <v>103</v>
      </c>
      <c r="G235" s="132" t="s">
        <v>103</v>
      </c>
      <c r="H235" s="43" t="s">
        <v>101</v>
      </c>
      <c r="I235" s="43" t="s">
        <v>101</v>
      </c>
      <c r="J235" s="45" t="s">
        <v>101</v>
      </c>
      <c r="K235" s="155"/>
      <c r="L235" s="155"/>
      <c r="M235" s="155"/>
      <c r="N235" s="96"/>
      <c r="O235" s="40"/>
      <c r="BE235" s="38">
        <v>1229</v>
      </c>
    </row>
    <row r="236" spans="1:57" ht="15.75" x14ac:dyDescent="0.2">
      <c r="A236" s="86" t="s">
        <v>103</v>
      </c>
      <c r="B236" s="86" t="s">
        <v>103</v>
      </c>
      <c r="C236" s="41" t="s">
        <v>103</v>
      </c>
      <c r="D236" s="157"/>
      <c r="E236" s="42" t="s">
        <v>103</v>
      </c>
      <c r="F236" s="43" t="s">
        <v>103</v>
      </c>
      <c r="G236" s="132" t="s">
        <v>103</v>
      </c>
      <c r="H236" s="43" t="s">
        <v>101</v>
      </c>
      <c r="I236" s="43" t="s">
        <v>101</v>
      </c>
      <c r="J236" s="45" t="s">
        <v>101</v>
      </c>
      <c r="K236" s="155"/>
      <c r="L236" s="155"/>
      <c r="M236" s="155"/>
      <c r="N236" s="97" t="s">
        <v>102</v>
      </c>
      <c r="O236" s="97" t="s">
        <v>103</v>
      </c>
      <c r="BE236" s="38">
        <v>1230</v>
      </c>
    </row>
    <row r="237" spans="1:57" x14ac:dyDescent="0.2">
      <c r="B237" s="39"/>
      <c r="C237" s="41"/>
      <c r="D237" s="157"/>
      <c r="E237" s="42" t="s">
        <v>103</v>
      </c>
      <c r="F237" s="43" t="s">
        <v>103</v>
      </c>
      <c r="G237" s="132" t="s">
        <v>103</v>
      </c>
      <c r="H237" s="43" t="s">
        <v>101</v>
      </c>
      <c r="I237" s="43" t="s">
        <v>101</v>
      </c>
      <c r="J237" s="45" t="s">
        <v>101</v>
      </c>
      <c r="K237" s="155"/>
      <c r="L237" s="155"/>
      <c r="M237" s="155"/>
      <c r="N237" s="96"/>
      <c r="O237" s="40"/>
      <c r="BE237" s="38">
        <v>1231</v>
      </c>
    </row>
    <row r="238" spans="1:57" x14ac:dyDescent="0.2">
      <c r="B238" s="30"/>
      <c r="C238" s="32"/>
      <c r="D238" s="157"/>
      <c r="E238" s="33" t="s">
        <v>103</v>
      </c>
      <c r="F238" s="34" t="s">
        <v>103</v>
      </c>
      <c r="G238" s="131" t="s">
        <v>103</v>
      </c>
      <c r="H238" s="34" t="s">
        <v>101</v>
      </c>
      <c r="I238" s="34" t="s">
        <v>101</v>
      </c>
      <c r="J238" s="36" t="s">
        <v>101</v>
      </c>
      <c r="K238" s="154"/>
      <c r="L238" s="154"/>
      <c r="M238" s="154"/>
      <c r="N238" s="95"/>
      <c r="O238" s="31"/>
      <c r="BE238" s="38">
        <v>1232</v>
      </c>
    </row>
    <row r="239" spans="1:57" x14ac:dyDescent="0.2">
      <c r="B239" s="39"/>
      <c r="C239" s="41"/>
      <c r="D239" s="157"/>
      <c r="E239" s="42" t="s">
        <v>103</v>
      </c>
      <c r="F239" s="43" t="s">
        <v>103</v>
      </c>
      <c r="G239" s="132" t="s">
        <v>103</v>
      </c>
      <c r="H239" s="43" t="s">
        <v>101</v>
      </c>
      <c r="I239" s="43" t="s">
        <v>101</v>
      </c>
      <c r="J239" s="45" t="s">
        <v>101</v>
      </c>
      <c r="K239" s="155"/>
      <c r="L239" s="155"/>
      <c r="M239" s="155"/>
      <c r="N239" s="96"/>
      <c r="O239" s="40"/>
      <c r="BE239" s="38">
        <v>1233</v>
      </c>
    </row>
    <row r="240" spans="1:57" ht="15.75" x14ac:dyDescent="0.2">
      <c r="A240" s="86" t="s">
        <v>103</v>
      </c>
      <c r="B240" s="86" t="s">
        <v>103</v>
      </c>
      <c r="C240" s="41" t="s">
        <v>103</v>
      </c>
      <c r="D240" s="157"/>
      <c r="E240" s="42" t="s">
        <v>103</v>
      </c>
      <c r="F240" s="43" t="s">
        <v>103</v>
      </c>
      <c r="G240" s="132" t="s">
        <v>103</v>
      </c>
      <c r="H240" s="43" t="s">
        <v>101</v>
      </c>
      <c r="I240" s="43" t="s">
        <v>101</v>
      </c>
      <c r="J240" s="45" t="s">
        <v>101</v>
      </c>
      <c r="K240" s="155"/>
      <c r="L240" s="155"/>
      <c r="M240" s="155"/>
      <c r="N240" s="97" t="s">
        <v>102</v>
      </c>
      <c r="O240" s="97" t="s">
        <v>103</v>
      </c>
      <c r="BE240" s="38">
        <v>1234</v>
      </c>
    </row>
    <row r="241" spans="1:57" x14ac:dyDescent="0.2">
      <c r="B241" s="39"/>
      <c r="C241" s="41"/>
      <c r="D241" s="157"/>
      <c r="E241" s="42" t="s">
        <v>103</v>
      </c>
      <c r="F241" s="43" t="s">
        <v>103</v>
      </c>
      <c r="G241" s="132" t="s">
        <v>103</v>
      </c>
      <c r="H241" s="43" t="s">
        <v>101</v>
      </c>
      <c r="I241" s="43" t="s">
        <v>101</v>
      </c>
      <c r="J241" s="45" t="s">
        <v>101</v>
      </c>
      <c r="K241" s="155"/>
      <c r="L241" s="155"/>
      <c r="M241" s="155"/>
      <c r="N241" s="96"/>
      <c r="O241" s="40"/>
      <c r="BE241" s="38">
        <v>1235</v>
      </c>
    </row>
    <row r="242" spans="1:57" x14ac:dyDescent="0.2">
      <c r="B242" s="30"/>
      <c r="C242" s="32"/>
      <c r="D242" s="157"/>
      <c r="E242" s="33" t="s">
        <v>103</v>
      </c>
      <c r="F242" s="34" t="s">
        <v>103</v>
      </c>
      <c r="G242" s="131" t="s">
        <v>103</v>
      </c>
      <c r="H242" s="34" t="s">
        <v>101</v>
      </c>
      <c r="I242" s="34" t="s">
        <v>101</v>
      </c>
      <c r="J242" s="36" t="s">
        <v>101</v>
      </c>
      <c r="K242" s="154"/>
      <c r="L242" s="154"/>
      <c r="M242" s="154"/>
      <c r="N242" s="95"/>
      <c r="O242" s="31"/>
      <c r="BE242" s="38">
        <v>1236</v>
      </c>
    </row>
    <row r="243" spans="1:57" x14ac:dyDescent="0.2">
      <c r="B243" s="39"/>
      <c r="C243" s="41"/>
      <c r="D243" s="157"/>
      <c r="E243" s="42" t="s">
        <v>103</v>
      </c>
      <c r="F243" s="43" t="s">
        <v>103</v>
      </c>
      <c r="G243" s="132" t="s">
        <v>103</v>
      </c>
      <c r="H243" s="43" t="s">
        <v>101</v>
      </c>
      <c r="I243" s="43" t="s">
        <v>101</v>
      </c>
      <c r="J243" s="45" t="s">
        <v>101</v>
      </c>
      <c r="K243" s="155"/>
      <c r="L243" s="155"/>
      <c r="M243" s="155"/>
      <c r="N243" s="96"/>
      <c r="O243" s="40"/>
      <c r="BE243" s="38">
        <v>1237</v>
      </c>
    </row>
    <row r="244" spans="1:57" ht="15.75" x14ac:dyDescent="0.2">
      <c r="A244" s="86" t="s">
        <v>103</v>
      </c>
      <c r="B244" s="86" t="s">
        <v>103</v>
      </c>
      <c r="C244" s="41" t="s">
        <v>103</v>
      </c>
      <c r="D244" s="157"/>
      <c r="E244" s="42" t="s">
        <v>103</v>
      </c>
      <c r="F244" s="43" t="s">
        <v>103</v>
      </c>
      <c r="G244" s="132" t="s">
        <v>103</v>
      </c>
      <c r="H244" s="43" t="s">
        <v>101</v>
      </c>
      <c r="I244" s="43" t="s">
        <v>101</v>
      </c>
      <c r="J244" s="45" t="s">
        <v>101</v>
      </c>
      <c r="K244" s="155"/>
      <c r="L244" s="155"/>
      <c r="M244" s="155"/>
      <c r="N244" s="97" t="s">
        <v>102</v>
      </c>
      <c r="O244" s="97" t="s">
        <v>103</v>
      </c>
      <c r="BE244" s="38">
        <v>1238</v>
      </c>
    </row>
    <row r="245" spans="1:57" x14ac:dyDescent="0.2">
      <c r="B245" s="39"/>
      <c r="C245" s="41"/>
      <c r="D245" s="157"/>
      <c r="E245" s="42" t="s">
        <v>103</v>
      </c>
      <c r="F245" s="43" t="s">
        <v>103</v>
      </c>
      <c r="G245" s="132" t="s">
        <v>103</v>
      </c>
      <c r="H245" s="43" t="s">
        <v>101</v>
      </c>
      <c r="I245" s="43" t="s">
        <v>101</v>
      </c>
      <c r="J245" s="45" t="s">
        <v>101</v>
      </c>
      <c r="K245" s="155"/>
      <c r="L245" s="155"/>
      <c r="M245" s="155"/>
      <c r="N245" s="96"/>
      <c r="O245" s="40"/>
      <c r="BE245" s="38">
        <v>1239</v>
      </c>
    </row>
    <row r="246" spans="1:57" x14ac:dyDescent="0.2">
      <c r="B246" s="30"/>
      <c r="C246" s="32"/>
      <c r="D246" s="157"/>
      <c r="E246" s="33" t="s">
        <v>103</v>
      </c>
      <c r="F246" s="34" t="s">
        <v>103</v>
      </c>
      <c r="G246" s="131" t="s">
        <v>103</v>
      </c>
      <c r="H246" s="34" t="s">
        <v>101</v>
      </c>
      <c r="I246" s="34" t="s">
        <v>101</v>
      </c>
      <c r="J246" s="36" t="s">
        <v>101</v>
      </c>
      <c r="K246" s="154"/>
      <c r="L246" s="154"/>
      <c r="M246" s="154"/>
      <c r="N246" s="95"/>
      <c r="O246" s="31"/>
      <c r="BE246" s="38">
        <v>1240</v>
      </c>
    </row>
    <row r="247" spans="1:57" x14ac:dyDescent="0.2">
      <c r="B247" s="39"/>
      <c r="C247" s="41"/>
      <c r="D247" s="157"/>
      <c r="E247" s="42" t="s">
        <v>103</v>
      </c>
      <c r="F247" s="43" t="s">
        <v>103</v>
      </c>
      <c r="G247" s="132" t="s">
        <v>103</v>
      </c>
      <c r="H247" s="43" t="s">
        <v>101</v>
      </c>
      <c r="I247" s="43" t="s">
        <v>101</v>
      </c>
      <c r="J247" s="45" t="s">
        <v>101</v>
      </c>
      <c r="K247" s="155"/>
      <c r="L247" s="155"/>
      <c r="M247" s="155"/>
      <c r="N247" s="96"/>
      <c r="O247" s="40"/>
    </row>
    <row r="248" spans="1:57" ht="15.75" x14ac:dyDescent="0.2">
      <c r="A248" s="86" t="s">
        <v>103</v>
      </c>
      <c r="B248" s="86" t="s">
        <v>103</v>
      </c>
      <c r="C248" s="41" t="s">
        <v>103</v>
      </c>
      <c r="D248" s="157"/>
      <c r="E248" s="42" t="s">
        <v>103</v>
      </c>
      <c r="F248" s="43" t="s">
        <v>103</v>
      </c>
      <c r="G248" s="132" t="s">
        <v>103</v>
      </c>
      <c r="H248" s="43" t="s">
        <v>101</v>
      </c>
      <c r="I248" s="43" t="s">
        <v>101</v>
      </c>
      <c r="J248" s="45" t="s">
        <v>101</v>
      </c>
      <c r="K248" s="155"/>
      <c r="L248" s="155"/>
      <c r="M248" s="155"/>
      <c r="N248" s="97" t="s">
        <v>102</v>
      </c>
      <c r="O248" s="97" t="s">
        <v>103</v>
      </c>
    </row>
    <row r="249" spans="1:57" x14ac:dyDescent="0.2">
      <c r="B249" s="39"/>
      <c r="C249" s="41"/>
      <c r="D249" s="157"/>
      <c r="E249" s="42" t="s">
        <v>103</v>
      </c>
      <c r="F249" s="43" t="s">
        <v>103</v>
      </c>
      <c r="G249" s="132" t="s">
        <v>103</v>
      </c>
      <c r="H249" s="43" t="s">
        <v>101</v>
      </c>
      <c r="I249" s="43" t="s">
        <v>101</v>
      </c>
      <c r="J249" s="45" t="s">
        <v>101</v>
      </c>
      <c r="K249" s="155"/>
      <c r="L249" s="155"/>
      <c r="M249" s="155"/>
      <c r="N249" s="96"/>
      <c r="O249" s="40"/>
    </row>
    <row r="250" spans="1:57" x14ac:dyDescent="0.2">
      <c r="B250" s="30"/>
      <c r="C250" s="32"/>
      <c r="D250" s="157"/>
      <c r="E250" s="33" t="s">
        <v>103</v>
      </c>
      <c r="F250" s="34" t="s">
        <v>103</v>
      </c>
      <c r="G250" s="131" t="s">
        <v>103</v>
      </c>
      <c r="H250" s="34" t="s">
        <v>101</v>
      </c>
      <c r="I250" s="34" t="s">
        <v>101</v>
      </c>
      <c r="J250" s="36" t="s">
        <v>101</v>
      </c>
      <c r="K250" s="154"/>
      <c r="L250" s="154"/>
      <c r="M250" s="154"/>
      <c r="N250" s="95"/>
      <c r="O250" s="31"/>
    </row>
    <row r="251" spans="1:57" x14ac:dyDescent="0.2">
      <c r="B251" s="39"/>
      <c r="C251" s="41"/>
      <c r="D251" s="157"/>
      <c r="E251" s="42" t="s">
        <v>103</v>
      </c>
      <c r="F251" s="43" t="s">
        <v>103</v>
      </c>
      <c r="G251" s="132" t="s">
        <v>103</v>
      </c>
      <c r="H251" s="43" t="s">
        <v>101</v>
      </c>
      <c r="I251" s="43" t="s">
        <v>101</v>
      </c>
      <c r="J251" s="45" t="s">
        <v>101</v>
      </c>
      <c r="K251" s="155"/>
      <c r="L251" s="155"/>
      <c r="M251" s="155"/>
      <c r="N251" s="96"/>
      <c r="O251" s="40"/>
    </row>
    <row r="252" spans="1:57" ht="15.75" x14ac:dyDescent="0.2">
      <c r="A252" s="86" t="s">
        <v>103</v>
      </c>
      <c r="B252" s="86" t="s">
        <v>103</v>
      </c>
      <c r="C252" s="41" t="s">
        <v>103</v>
      </c>
      <c r="D252" s="157"/>
      <c r="E252" s="42" t="s">
        <v>103</v>
      </c>
      <c r="F252" s="43" t="s">
        <v>103</v>
      </c>
      <c r="G252" s="132" t="s">
        <v>103</v>
      </c>
      <c r="H252" s="43" t="s">
        <v>101</v>
      </c>
      <c r="I252" s="43" t="s">
        <v>101</v>
      </c>
      <c r="J252" s="45" t="s">
        <v>101</v>
      </c>
      <c r="K252" s="155"/>
      <c r="L252" s="155"/>
      <c r="M252" s="155"/>
      <c r="N252" s="97" t="s">
        <v>102</v>
      </c>
      <c r="O252" s="97" t="s">
        <v>103</v>
      </c>
    </row>
    <row r="253" spans="1:57" x14ac:dyDescent="0.2">
      <c r="B253" s="39"/>
      <c r="C253" s="41"/>
      <c r="D253" s="157"/>
      <c r="E253" s="42" t="s">
        <v>103</v>
      </c>
      <c r="F253" s="43" t="s">
        <v>103</v>
      </c>
      <c r="G253" s="132" t="s">
        <v>103</v>
      </c>
      <c r="H253" s="43" t="s">
        <v>101</v>
      </c>
      <c r="I253" s="43" t="s">
        <v>101</v>
      </c>
      <c r="J253" s="45" t="s">
        <v>101</v>
      </c>
      <c r="K253" s="155"/>
      <c r="L253" s="155"/>
      <c r="M253" s="155"/>
      <c r="N253" s="96"/>
      <c r="O253" s="40"/>
    </row>
    <row r="254" spans="1:57" x14ac:dyDescent="0.2">
      <c r="B254" s="30"/>
      <c r="C254" s="32"/>
      <c r="D254" s="157"/>
      <c r="E254" s="33" t="s">
        <v>103</v>
      </c>
      <c r="F254" s="34" t="s">
        <v>103</v>
      </c>
      <c r="G254" s="131" t="s">
        <v>103</v>
      </c>
      <c r="H254" s="34" t="s">
        <v>101</v>
      </c>
      <c r="I254" s="34" t="s">
        <v>101</v>
      </c>
      <c r="J254" s="36" t="s">
        <v>101</v>
      </c>
      <c r="K254" s="154"/>
      <c r="L254" s="154"/>
      <c r="M254" s="154"/>
      <c r="N254" s="95"/>
      <c r="O254" s="31"/>
    </row>
    <row r="255" spans="1:57" x14ac:dyDescent="0.2">
      <c r="B255" s="39"/>
      <c r="C255" s="41"/>
      <c r="D255" s="157"/>
      <c r="E255" s="42" t="s">
        <v>103</v>
      </c>
      <c r="F255" s="43" t="s">
        <v>103</v>
      </c>
      <c r="G255" s="132" t="s">
        <v>103</v>
      </c>
      <c r="H255" s="43" t="s">
        <v>101</v>
      </c>
      <c r="I255" s="43" t="s">
        <v>101</v>
      </c>
      <c r="J255" s="45" t="s">
        <v>101</v>
      </c>
      <c r="K255" s="155"/>
      <c r="L255" s="155"/>
      <c r="M255" s="155"/>
      <c r="N255" s="96"/>
      <c r="O255" s="40"/>
    </row>
    <row r="256" spans="1:57" ht="15.75" x14ac:dyDescent="0.2">
      <c r="A256" s="86" t="s">
        <v>103</v>
      </c>
      <c r="B256" s="86" t="s">
        <v>103</v>
      </c>
      <c r="C256" s="41" t="s">
        <v>103</v>
      </c>
      <c r="D256" s="157"/>
      <c r="E256" s="42" t="s">
        <v>103</v>
      </c>
      <c r="F256" s="43" t="s">
        <v>103</v>
      </c>
      <c r="G256" s="132" t="s">
        <v>103</v>
      </c>
      <c r="H256" s="43" t="s">
        <v>101</v>
      </c>
      <c r="I256" s="43" t="s">
        <v>101</v>
      </c>
      <c r="J256" s="45" t="s">
        <v>101</v>
      </c>
      <c r="K256" s="155"/>
      <c r="L256" s="155"/>
      <c r="M256" s="155"/>
      <c r="N256" s="97" t="s">
        <v>102</v>
      </c>
      <c r="O256" s="97" t="s">
        <v>103</v>
      </c>
    </row>
    <row r="257" spans="1:15" x14ac:dyDescent="0.2">
      <c r="B257" s="39"/>
      <c r="C257" s="41"/>
      <c r="D257" s="157"/>
      <c r="E257" s="42" t="s">
        <v>103</v>
      </c>
      <c r="F257" s="43" t="s">
        <v>103</v>
      </c>
      <c r="G257" s="132" t="s">
        <v>103</v>
      </c>
      <c r="H257" s="43" t="s">
        <v>101</v>
      </c>
      <c r="I257" s="43" t="s">
        <v>101</v>
      </c>
      <c r="J257" s="45" t="s">
        <v>101</v>
      </c>
      <c r="K257" s="155"/>
      <c r="L257" s="155"/>
      <c r="M257" s="155"/>
      <c r="N257" s="96"/>
      <c r="O257" s="40"/>
    </row>
    <row r="258" spans="1:15" x14ac:dyDescent="0.2">
      <c r="B258" s="30"/>
      <c r="C258" s="32"/>
      <c r="D258" s="157"/>
      <c r="E258" s="33" t="s">
        <v>103</v>
      </c>
      <c r="F258" s="34" t="s">
        <v>103</v>
      </c>
      <c r="G258" s="131" t="s">
        <v>103</v>
      </c>
      <c r="H258" s="34" t="s">
        <v>101</v>
      </c>
      <c r="I258" s="34" t="s">
        <v>101</v>
      </c>
      <c r="J258" s="36" t="s">
        <v>101</v>
      </c>
      <c r="K258" s="154"/>
      <c r="L258" s="154"/>
      <c r="M258" s="154"/>
      <c r="N258" s="95"/>
      <c r="O258" s="31"/>
    </row>
    <row r="259" spans="1:15" x14ac:dyDescent="0.2">
      <c r="B259" s="39"/>
      <c r="C259" s="41"/>
      <c r="D259" s="157"/>
      <c r="E259" s="42" t="s">
        <v>103</v>
      </c>
      <c r="F259" s="43" t="s">
        <v>103</v>
      </c>
      <c r="G259" s="132" t="s">
        <v>103</v>
      </c>
      <c r="H259" s="43" t="s">
        <v>101</v>
      </c>
      <c r="I259" s="43" t="s">
        <v>101</v>
      </c>
      <c r="J259" s="45" t="s">
        <v>101</v>
      </c>
      <c r="K259" s="155"/>
      <c r="L259" s="155"/>
      <c r="M259" s="155"/>
      <c r="N259" s="96"/>
      <c r="O259" s="40"/>
    </row>
    <row r="260" spans="1:15" ht="15.75" x14ac:dyDescent="0.2">
      <c r="A260" s="86" t="s">
        <v>103</v>
      </c>
      <c r="B260" s="86" t="s">
        <v>103</v>
      </c>
      <c r="C260" s="41" t="s">
        <v>103</v>
      </c>
      <c r="D260" s="157"/>
      <c r="E260" s="42" t="s">
        <v>103</v>
      </c>
      <c r="F260" s="43" t="s">
        <v>103</v>
      </c>
      <c r="G260" s="132" t="s">
        <v>103</v>
      </c>
      <c r="H260" s="43" t="s">
        <v>101</v>
      </c>
      <c r="I260" s="43" t="s">
        <v>101</v>
      </c>
      <c r="J260" s="45" t="s">
        <v>101</v>
      </c>
      <c r="K260" s="155"/>
      <c r="L260" s="155"/>
      <c r="M260" s="155"/>
      <c r="N260" s="97" t="s">
        <v>102</v>
      </c>
      <c r="O260" s="97" t="s">
        <v>103</v>
      </c>
    </row>
    <row r="261" spans="1:15" x14ac:dyDescent="0.2">
      <c r="B261" s="39"/>
      <c r="C261" s="41"/>
      <c r="D261" s="157"/>
      <c r="E261" s="42" t="s">
        <v>103</v>
      </c>
      <c r="F261" s="43" t="s">
        <v>103</v>
      </c>
      <c r="G261" s="132" t="s">
        <v>103</v>
      </c>
      <c r="H261" s="43" t="s">
        <v>101</v>
      </c>
      <c r="I261" s="43" t="s">
        <v>101</v>
      </c>
      <c r="J261" s="45" t="s">
        <v>101</v>
      </c>
      <c r="K261" s="155"/>
      <c r="L261" s="155"/>
      <c r="M261" s="155"/>
      <c r="N261" s="96"/>
      <c r="O261" s="40"/>
    </row>
    <row r="262" spans="1:15" x14ac:dyDescent="0.2">
      <c r="D262" s="115"/>
    </row>
  </sheetData>
  <sheetProtection formatCells="0" formatColumns="0" formatRows="0" insertColumns="0" insertRows="0" insertHyperlinks="0" deleteColumns="0" deleteRows="0" sort="0" autoFilter="0" pivotTables="0"/>
  <mergeCells count="5">
    <mergeCell ref="G4:O4"/>
    <mergeCell ref="B1:O1"/>
    <mergeCell ref="B2:O2"/>
    <mergeCell ref="B3:O3"/>
    <mergeCell ref="D4:E4"/>
  </mergeCells>
  <phoneticPr fontId="4" type="noConversion"/>
  <conditionalFormatting sqref="C5">
    <cfRule type="duplicateValues" dxfId="2563" priority="3251" stopIfTrue="1"/>
  </conditionalFormatting>
  <conditionalFormatting sqref="B6:B7 B9:B125">
    <cfRule type="cellIs" dxfId="2562" priority="3241" operator="greaterThan">
      <formula>1000</formula>
    </cfRule>
  </conditionalFormatting>
  <conditionalFormatting sqref="B8">
    <cfRule type="cellIs" dxfId="2561" priority="3240" operator="greaterThan">
      <formula>1000</formula>
    </cfRule>
  </conditionalFormatting>
  <conditionalFormatting sqref="B8">
    <cfRule type="cellIs" dxfId="2560" priority="3239" operator="greaterThan">
      <formula>1000</formula>
    </cfRule>
  </conditionalFormatting>
  <conditionalFormatting sqref="B8">
    <cfRule type="cellIs" dxfId="2559" priority="3238" operator="greaterThan">
      <formula>1000</formula>
    </cfRule>
  </conditionalFormatting>
  <conditionalFormatting sqref="B12">
    <cfRule type="cellIs" dxfId="2558" priority="3237" operator="greaterThan">
      <formula>1000</formula>
    </cfRule>
  </conditionalFormatting>
  <conditionalFormatting sqref="B12">
    <cfRule type="cellIs" dxfId="2557" priority="3236" operator="greaterThan">
      <formula>1000</formula>
    </cfRule>
  </conditionalFormatting>
  <conditionalFormatting sqref="B12">
    <cfRule type="cellIs" dxfId="2556" priority="3235" operator="greaterThan">
      <formula>1000</formula>
    </cfRule>
  </conditionalFormatting>
  <conditionalFormatting sqref="B16">
    <cfRule type="cellIs" dxfId="2555" priority="3234" operator="greaterThan">
      <formula>1000</formula>
    </cfRule>
  </conditionalFormatting>
  <conditionalFormatting sqref="B16">
    <cfRule type="cellIs" dxfId="2554" priority="3233" operator="greaterThan">
      <formula>1000</formula>
    </cfRule>
  </conditionalFormatting>
  <conditionalFormatting sqref="B16">
    <cfRule type="cellIs" dxfId="2553" priority="3232" operator="greaterThan">
      <formula>1000</formula>
    </cfRule>
  </conditionalFormatting>
  <conditionalFormatting sqref="B20">
    <cfRule type="cellIs" dxfId="2552" priority="3231" operator="greaterThan">
      <formula>1000</formula>
    </cfRule>
  </conditionalFormatting>
  <conditionalFormatting sqref="B20">
    <cfRule type="cellIs" dxfId="2551" priority="3230" operator="greaterThan">
      <formula>1000</formula>
    </cfRule>
  </conditionalFormatting>
  <conditionalFormatting sqref="B20">
    <cfRule type="cellIs" dxfId="2550" priority="3229" operator="greaterThan">
      <formula>1000</formula>
    </cfRule>
  </conditionalFormatting>
  <conditionalFormatting sqref="B24">
    <cfRule type="cellIs" dxfId="2549" priority="3228" operator="greaterThan">
      <formula>1000</formula>
    </cfRule>
  </conditionalFormatting>
  <conditionalFormatting sqref="B24">
    <cfRule type="cellIs" dxfId="2548" priority="3227" operator="greaterThan">
      <formula>1000</formula>
    </cfRule>
  </conditionalFormatting>
  <conditionalFormatting sqref="B24">
    <cfRule type="cellIs" dxfId="2547" priority="3226" operator="greaterThan">
      <formula>1000</formula>
    </cfRule>
  </conditionalFormatting>
  <conditionalFormatting sqref="B28">
    <cfRule type="cellIs" dxfId="2546" priority="3225" operator="greaterThan">
      <formula>1000</formula>
    </cfRule>
  </conditionalFormatting>
  <conditionalFormatting sqref="B28">
    <cfRule type="cellIs" dxfId="2545" priority="3224" operator="greaterThan">
      <formula>1000</formula>
    </cfRule>
  </conditionalFormatting>
  <conditionalFormatting sqref="B28">
    <cfRule type="cellIs" dxfId="2544" priority="3223" operator="greaterThan">
      <formula>1000</formula>
    </cfRule>
  </conditionalFormatting>
  <conditionalFormatting sqref="B32">
    <cfRule type="cellIs" dxfId="2543" priority="3222" operator="greaterThan">
      <formula>1000</formula>
    </cfRule>
  </conditionalFormatting>
  <conditionalFormatting sqref="B32">
    <cfRule type="cellIs" dxfId="2542" priority="3221" operator="greaterThan">
      <formula>1000</formula>
    </cfRule>
  </conditionalFormatting>
  <conditionalFormatting sqref="B32">
    <cfRule type="cellIs" dxfId="2541" priority="3220" operator="greaterThan">
      <formula>1000</formula>
    </cfRule>
  </conditionalFormatting>
  <conditionalFormatting sqref="B36">
    <cfRule type="cellIs" dxfId="2540" priority="3219" operator="greaterThan">
      <formula>1000</formula>
    </cfRule>
  </conditionalFormatting>
  <conditionalFormatting sqref="B36">
    <cfRule type="cellIs" dxfId="2539" priority="3218" operator="greaterThan">
      <formula>1000</formula>
    </cfRule>
  </conditionalFormatting>
  <conditionalFormatting sqref="B36">
    <cfRule type="cellIs" dxfId="2538" priority="3217" operator="greaterThan">
      <formula>1000</formula>
    </cfRule>
  </conditionalFormatting>
  <conditionalFormatting sqref="B40">
    <cfRule type="cellIs" dxfId="2537" priority="3216" operator="greaterThan">
      <formula>1000</formula>
    </cfRule>
  </conditionalFormatting>
  <conditionalFormatting sqref="B40">
    <cfRule type="cellIs" dxfId="2536" priority="3215" operator="greaterThan">
      <formula>1000</formula>
    </cfRule>
  </conditionalFormatting>
  <conditionalFormatting sqref="B40">
    <cfRule type="cellIs" dxfId="2535" priority="3214" operator="greaterThan">
      <formula>1000</formula>
    </cfRule>
  </conditionalFormatting>
  <conditionalFormatting sqref="B44">
    <cfRule type="cellIs" dxfId="2534" priority="3213" operator="greaterThan">
      <formula>1000</formula>
    </cfRule>
  </conditionalFormatting>
  <conditionalFormatting sqref="B44">
    <cfRule type="cellIs" dxfId="2533" priority="3212" operator="greaterThan">
      <formula>1000</formula>
    </cfRule>
  </conditionalFormatting>
  <conditionalFormatting sqref="B44">
    <cfRule type="cellIs" dxfId="2532" priority="3211" operator="greaterThan">
      <formula>1000</formula>
    </cfRule>
  </conditionalFormatting>
  <conditionalFormatting sqref="B48">
    <cfRule type="cellIs" dxfId="2531" priority="3210" operator="greaterThan">
      <formula>1000</formula>
    </cfRule>
  </conditionalFormatting>
  <conditionalFormatting sqref="B48">
    <cfRule type="cellIs" dxfId="2530" priority="3209" operator="greaterThan">
      <formula>1000</formula>
    </cfRule>
  </conditionalFormatting>
  <conditionalFormatting sqref="B48">
    <cfRule type="cellIs" dxfId="2529" priority="3208" operator="greaterThan">
      <formula>1000</formula>
    </cfRule>
  </conditionalFormatting>
  <conditionalFormatting sqref="B52">
    <cfRule type="cellIs" dxfId="2528" priority="3207" operator="greaterThan">
      <formula>1000</formula>
    </cfRule>
  </conditionalFormatting>
  <conditionalFormatting sqref="B52">
    <cfRule type="cellIs" dxfId="2527" priority="3206" operator="greaterThan">
      <formula>1000</formula>
    </cfRule>
  </conditionalFormatting>
  <conditionalFormatting sqref="B52">
    <cfRule type="cellIs" dxfId="2526" priority="3205" operator="greaterThan">
      <formula>1000</formula>
    </cfRule>
  </conditionalFormatting>
  <conditionalFormatting sqref="B56">
    <cfRule type="cellIs" dxfId="2525" priority="3204" operator="greaterThan">
      <formula>1000</formula>
    </cfRule>
  </conditionalFormatting>
  <conditionalFormatting sqref="B56">
    <cfRule type="cellIs" dxfId="2524" priority="3203" operator="greaterThan">
      <formula>1000</formula>
    </cfRule>
  </conditionalFormatting>
  <conditionalFormatting sqref="B56">
    <cfRule type="cellIs" dxfId="2523" priority="3202" operator="greaterThan">
      <formula>1000</formula>
    </cfRule>
  </conditionalFormatting>
  <conditionalFormatting sqref="B60">
    <cfRule type="cellIs" dxfId="2522" priority="3201" operator="greaterThan">
      <formula>1000</formula>
    </cfRule>
  </conditionalFormatting>
  <conditionalFormatting sqref="B60">
    <cfRule type="cellIs" dxfId="2521" priority="3200" operator="greaterThan">
      <formula>1000</formula>
    </cfRule>
  </conditionalFormatting>
  <conditionalFormatting sqref="B60">
    <cfRule type="cellIs" dxfId="2520" priority="3199" operator="greaterThan">
      <formula>1000</formula>
    </cfRule>
  </conditionalFormatting>
  <conditionalFormatting sqref="B64">
    <cfRule type="cellIs" dxfId="2519" priority="3198" operator="greaterThan">
      <formula>1000</formula>
    </cfRule>
  </conditionalFormatting>
  <conditionalFormatting sqref="B64">
    <cfRule type="cellIs" dxfId="2518" priority="3197" operator="greaterThan">
      <formula>1000</formula>
    </cfRule>
  </conditionalFormatting>
  <conditionalFormatting sqref="B64">
    <cfRule type="cellIs" dxfId="2517" priority="3196" operator="greaterThan">
      <formula>1000</formula>
    </cfRule>
  </conditionalFormatting>
  <conditionalFormatting sqref="B68">
    <cfRule type="cellIs" dxfId="2516" priority="3195" operator="greaterThan">
      <formula>1000</formula>
    </cfRule>
  </conditionalFormatting>
  <conditionalFormatting sqref="B68">
    <cfRule type="cellIs" dxfId="2515" priority="3194" operator="greaterThan">
      <formula>1000</formula>
    </cfRule>
  </conditionalFormatting>
  <conditionalFormatting sqref="B68">
    <cfRule type="cellIs" dxfId="2514" priority="3193" operator="greaterThan">
      <formula>1000</formula>
    </cfRule>
  </conditionalFormatting>
  <conditionalFormatting sqref="B72">
    <cfRule type="cellIs" dxfId="2513" priority="3192" operator="greaterThan">
      <formula>1000</formula>
    </cfRule>
  </conditionalFormatting>
  <conditionalFormatting sqref="B72">
    <cfRule type="cellIs" dxfId="2512" priority="3191" operator="greaterThan">
      <formula>1000</formula>
    </cfRule>
  </conditionalFormatting>
  <conditionalFormatting sqref="B72">
    <cfRule type="cellIs" dxfId="2511" priority="3190" operator="greaterThan">
      <formula>1000</formula>
    </cfRule>
  </conditionalFormatting>
  <conditionalFormatting sqref="B76">
    <cfRule type="cellIs" dxfId="2510" priority="3189" operator="greaterThan">
      <formula>1000</formula>
    </cfRule>
  </conditionalFormatting>
  <conditionalFormatting sqref="B76">
    <cfRule type="cellIs" dxfId="2509" priority="3188" operator="greaterThan">
      <formula>1000</formula>
    </cfRule>
  </conditionalFormatting>
  <conditionalFormatting sqref="B76">
    <cfRule type="cellIs" dxfId="2508" priority="3187" operator="greaterThan">
      <formula>1000</formula>
    </cfRule>
  </conditionalFormatting>
  <conditionalFormatting sqref="O8">
    <cfRule type="duplicateValues" dxfId="2507" priority="3185"/>
    <cfRule type="duplicateValues" dxfId="2506" priority="3186" stopIfTrue="1"/>
  </conditionalFormatting>
  <conditionalFormatting sqref="O8">
    <cfRule type="duplicateValues" dxfId="2505" priority="3184" stopIfTrue="1"/>
  </conditionalFormatting>
  <conditionalFormatting sqref="O8">
    <cfRule type="duplicateValues" dxfId="2504" priority="3183" stopIfTrue="1"/>
  </conditionalFormatting>
  <conditionalFormatting sqref="O8">
    <cfRule type="duplicateValues" dxfId="2503" priority="3182" stopIfTrue="1"/>
  </conditionalFormatting>
  <conditionalFormatting sqref="O8">
    <cfRule type="duplicateValues" dxfId="2502" priority="3181" stopIfTrue="1"/>
  </conditionalFormatting>
  <conditionalFormatting sqref="O8">
    <cfRule type="duplicateValues" dxfId="2501" priority="3180" stopIfTrue="1"/>
  </conditionalFormatting>
  <conditionalFormatting sqref="O8">
    <cfRule type="duplicateValues" dxfId="2500" priority="3179" stopIfTrue="1"/>
  </conditionalFormatting>
  <conditionalFormatting sqref="O8">
    <cfRule type="duplicateValues" dxfId="2499" priority="3178" stopIfTrue="1"/>
  </conditionalFormatting>
  <conditionalFormatting sqref="O12">
    <cfRule type="duplicateValues" dxfId="2498" priority="3176"/>
    <cfRule type="duplicateValues" dxfId="2497" priority="3177" stopIfTrue="1"/>
  </conditionalFormatting>
  <conditionalFormatting sqref="O12">
    <cfRule type="duplicateValues" dxfId="2496" priority="3175" stopIfTrue="1"/>
  </conditionalFormatting>
  <conditionalFormatting sqref="O12">
    <cfRule type="duplicateValues" dxfId="2495" priority="3174" stopIfTrue="1"/>
  </conditionalFormatting>
  <conditionalFormatting sqref="O12">
    <cfRule type="duplicateValues" dxfId="2494" priority="3173" stopIfTrue="1"/>
  </conditionalFormatting>
  <conditionalFormatting sqref="O12">
    <cfRule type="duplicateValues" dxfId="2493" priority="3172" stopIfTrue="1"/>
  </conditionalFormatting>
  <conditionalFormatting sqref="O12">
    <cfRule type="duplicateValues" dxfId="2492" priority="3171" stopIfTrue="1"/>
  </conditionalFormatting>
  <conditionalFormatting sqref="O12">
    <cfRule type="duplicateValues" dxfId="2491" priority="3170" stopIfTrue="1"/>
  </conditionalFormatting>
  <conditionalFormatting sqref="O12">
    <cfRule type="duplicateValues" dxfId="2490" priority="3169" stopIfTrue="1"/>
  </conditionalFormatting>
  <conditionalFormatting sqref="O16">
    <cfRule type="duplicateValues" dxfId="2489" priority="3167"/>
    <cfRule type="duplicateValues" dxfId="2488" priority="3168" stopIfTrue="1"/>
  </conditionalFormatting>
  <conditionalFormatting sqref="O16">
    <cfRule type="duplicateValues" dxfId="2487" priority="3166" stopIfTrue="1"/>
  </conditionalFormatting>
  <conditionalFormatting sqref="O16">
    <cfRule type="duplicateValues" dxfId="2486" priority="3165" stopIfTrue="1"/>
  </conditionalFormatting>
  <conditionalFormatting sqref="O16">
    <cfRule type="duplicateValues" dxfId="2485" priority="3164" stopIfTrue="1"/>
  </conditionalFormatting>
  <conditionalFormatting sqref="O16">
    <cfRule type="duplicateValues" dxfId="2484" priority="3163" stopIfTrue="1"/>
  </conditionalFormatting>
  <conditionalFormatting sqref="O16">
    <cfRule type="duplicateValues" dxfId="2483" priority="3162" stopIfTrue="1"/>
  </conditionalFormatting>
  <conditionalFormatting sqref="O16">
    <cfRule type="duplicateValues" dxfId="2482" priority="3161" stopIfTrue="1"/>
  </conditionalFormatting>
  <conditionalFormatting sqref="O16">
    <cfRule type="duplicateValues" dxfId="2481" priority="3160" stopIfTrue="1"/>
  </conditionalFormatting>
  <conditionalFormatting sqref="O20">
    <cfRule type="duplicateValues" dxfId="2480" priority="3158"/>
    <cfRule type="duplicateValues" dxfId="2479" priority="3159" stopIfTrue="1"/>
  </conditionalFormatting>
  <conditionalFormatting sqref="O20">
    <cfRule type="duplicateValues" dxfId="2478" priority="3157" stopIfTrue="1"/>
  </conditionalFormatting>
  <conditionalFormatting sqref="O20">
    <cfRule type="duplicateValues" dxfId="2477" priority="3156" stopIfTrue="1"/>
  </conditionalFormatting>
  <conditionalFormatting sqref="O20">
    <cfRule type="duplicateValues" dxfId="2476" priority="3155" stopIfTrue="1"/>
  </conditionalFormatting>
  <conditionalFormatting sqref="O20">
    <cfRule type="duplicateValues" dxfId="2475" priority="3154" stopIfTrue="1"/>
  </conditionalFormatting>
  <conditionalFormatting sqref="O20">
    <cfRule type="duplicateValues" dxfId="2474" priority="3153" stopIfTrue="1"/>
  </conditionalFormatting>
  <conditionalFormatting sqref="O20">
    <cfRule type="duplicateValues" dxfId="2473" priority="3152" stopIfTrue="1"/>
  </conditionalFormatting>
  <conditionalFormatting sqref="O20">
    <cfRule type="duplicateValues" dxfId="2472" priority="3151" stopIfTrue="1"/>
  </conditionalFormatting>
  <conditionalFormatting sqref="O24">
    <cfRule type="duplicateValues" dxfId="2471" priority="3149"/>
    <cfRule type="duplicateValues" dxfId="2470" priority="3150" stopIfTrue="1"/>
  </conditionalFormatting>
  <conditionalFormatting sqref="O24">
    <cfRule type="duplicateValues" dxfId="2469" priority="3148" stopIfTrue="1"/>
  </conditionalFormatting>
  <conditionalFormatting sqref="O24">
    <cfRule type="duplicateValues" dxfId="2468" priority="3147" stopIfTrue="1"/>
  </conditionalFormatting>
  <conditionalFormatting sqref="O24">
    <cfRule type="duplicateValues" dxfId="2467" priority="3146" stopIfTrue="1"/>
  </conditionalFormatting>
  <conditionalFormatting sqref="O24">
    <cfRule type="duplicateValues" dxfId="2466" priority="3145" stopIfTrue="1"/>
  </conditionalFormatting>
  <conditionalFormatting sqref="O24">
    <cfRule type="duplicateValues" dxfId="2465" priority="3144" stopIfTrue="1"/>
  </conditionalFormatting>
  <conditionalFormatting sqref="O24">
    <cfRule type="duplicateValues" dxfId="2464" priority="3143" stopIfTrue="1"/>
  </conditionalFormatting>
  <conditionalFormatting sqref="O24">
    <cfRule type="duplicateValues" dxfId="2463" priority="3142" stopIfTrue="1"/>
  </conditionalFormatting>
  <conditionalFormatting sqref="O28">
    <cfRule type="duplicateValues" dxfId="2462" priority="3140"/>
    <cfRule type="duplicateValues" dxfId="2461" priority="3141" stopIfTrue="1"/>
  </conditionalFormatting>
  <conditionalFormatting sqref="O28">
    <cfRule type="duplicateValues" dxfId="2460" priority="3139" stopIfTrue="1"/>
  </conditionalFormatting>
  <conditionalFormatting sqref="O28">
    <cfRule type="duplicateValues" dxfId="2459" priority="3138" stopIfTrue="1"/>
  </conditionalFormatting>
  <conditionalFormatting sqref="O28">
    <cfRule type="duplicateValues" dxfId="2458" priority="3137" stopIfTrue="1"/>
  </conditionalFormatting>
  <conditionalFormatting sqref="O28">
    <cfRule type="duplicateValues" dxfId="2457" priority="3136" stopIfTrue="1"/>
  </conditionalFormatting>
  <conditionalFormatting sqref="O28">
    <cfRule type="duplicateValues" dxfId="2456" priority="3135" stopIfTrue="1"/>
  </conditionalFormatting>
  <conditionalFormatting sqref="O28">
    <cfRule type="duplicateValues" dxfId="2455" priority="3134" stopIfTrue="1"/>
  </conditionalFormatting>
  <conditionalFormatting sqref="O28">
    <cfRule type="duplicateValues" dxfId="2454" priority="3133" stopIfTrue="1"/>
  </conditionalFormatting>
  <conditionalFormatting sqref="O24">
    <cfRule type="duplicateValues" dxfId="2453" priority="3131"/>
    <cfRule type="duplicateValues" dxfId="2452" priority="3132" stopIfTrue="1"/>
  </conditionalFormatting>
  <conditionalFormatting sqref="O24">
    <cfRule type="duplicateValues" dxfId="2451" priority="3130" stopIfTrue="1"/>
  </conditionalFormatting>
  <conditionalFormatting sqref="O24">
    <cfRule type="duplicateValues" dxfId="2450" priority="3129" stopIfTrue="1"/>
  </conditionalFormatting>
  <conditionalFormatting sqref="O24">
    <cfRule type="duplicateValues" dxfId="2449" priority="3128" stopIfTrue="1"/>
  </conditionalFormatting>
  <conditionalFormatting sqref="O24">
    <cfRule type="duplicateValues" dxfId="2448" priority="3127" stopIfTrue="1"/>
  </conditionalFormatting>
  <conditionalFormatting sqref="O24">
    <cfRule type="duplicateValues" dxfId="2447" priority="3126" stopIfTrue="1"/>
  </conditionalFormatting>
  <conditionalFormatting sqref="O24">
    <cfRule type="duplicateValues" dxfId="2446" priority="3125" stopIfTrue="1"/>
  </conditionalFormatting>
  <conditionalFormatting sqref="O24">
    <cfRule type="duplicateValues" dxfId="2445" priority="3124" stopIfTrue="1"/>
  </conditionalFormatting>
  <conditionalFormatting sqref="O20">
    <cfRule type="duplicateValues" dxfId="2444" priority="3122"/>
    <cfRule type="duplicateValues" dxfId="2443" priority="3123" stopIfTrue="1"/>
  </conditionalFormatting>
  <conditionalFormatting sqref="O20">
    <cfRule type="duplicateValues" dxfId="2442" priority="3121" stopIfTrue="1"/>
  </conditionalFormatting>
  <conditionalFormatting sqref="O20">
    <cfRule type="duplicateValues" dxfId="2441" priority="3120" stopIfTrue="1"/>
  </conditionalFormatting>
  <conditionalFormatting sqref="O20">
    <cfRule type="duplicateValues" dxfId="2440" priority="3119" stopIfTrue="1"/>
  </conditionalFormatting>
  <conditionalFormatting sqref="O20">
    <cfRule type="duplicateValues" dxfId="2439" priority="3118" stopIfTrue="1"/>
  </conditionalFormatting>
  <conditionalFormatting sqref="O20">
    <cfRule type="duplicateValues" dxfId="2438" priority="3117" stopIfTrue="1"/>
  </conditionalFormatting>
  <conditionalFormatting sqref="O20">
    <cfRule type="duplicateValues" dxfId="2437" priority="3116" stopIfTrue="1"/>
  </conditionalFormatting>
  <conditionalFormatting sqref="O20">
    <cfRule type="duplicateValues" dxfId="2436" priority="3115" stopIfTrue="1"/>
  </conditionalFormatting>
  <conditionalFormatting sqref="O16">
    <cfRule type="duplicateValues" dxfId="2435" priority="3113"/>
    <cfRule type="duplicateValues" dxfId="2434" priority="3114" stopIfTrue="1"/>
  </conditionalFormatting>
  <conditionalFormatting sqref="O16">
    <cfRule type="duplicateValues" dxfId="2433" priority="3112" stopIfTrue="1"/>
  </conditionalFormatting>
  <conditionalFormatting sqref="O16">
    <cfRule type="duplicateValues" dxfId="2432" priority="3111" stopIfTrue="1"/>
  </conditionalFormatting>
  <conditionalFormatting sqref="O16">
    <cfRule type="duplicateValues" dxfId="2431" priority="3110" stopIfTrue="1"/>
  </conditionalFormatting>
  <conditionalFormatting sqref="O16">
    <cfRule type="duplicateValues" dxfId="2430" priority="3109" stopIfTrue="1"/>
  </conditionalFormatting>
  <conditionalFormatting sqref="O16">
    <cfRule type="duplicateValues" dxfId="2429" priority="3108" stopIfTrue="1"/>
  </conditionalFormatting>
  <conditionalFormatting sqref="O16">
    <cfRule type="duplicateValues" dxfId="2428" priority="3107" stopIfTrue="1"/>
  </conditionalFormatting>
  <conditionalFormatting sqref="O16">
    <cfRule type="duplicateValues" dxfId="2427" priority="3106" stopIfTrue="1"/>
  </conditionalFormatting>
  <conditionalFormatting sqref="O12">
    <cfRule type="duplicateValues" dxfId="2426" priority="3104"/>
    <cfRule type="duplicateValues" dxfId="2425" priority="3105" stopIfTrue="1"/>
  </conditionalFormatting>
  <conditionalFormatting sqref="O12">
    <cfRule type="duplicateValues" dxfId="2424" priority="3103" stopIfTrue="1"/>
  </conditionalFormatting>
  <conditionalFormatting sqref="O12">
    <cfRule type="duplicateValues" dxfId="2423" priority="3102" stopIfTrue="1"/>
  </conditionalFormatting>
  <conditionalFormatting sqref="O12">
    <cfRule type="duplicateValues" dxfId="2422" priority="3101" stopIfTrue="1"/>
  </conditionalFormatting>
  <conditionalFormatting sqref="O12">
    <cfRule type="duplicateValues" dxfId="2421" priority="3100" stopIfTrue="1"/>
  </conditionalFormatting>
  <conditionalFormatting sqref="O12">
    <cfRule type="duplicateValues" dxfId="2420" priority="3099" stopIfTrue="1"/>
  </conditionalFormatting>
  <conditionalFormatting sqref="O12">
    <cfRule type="duplicateValues" dxfId="2419" priority="3098" stopIfTrue="1"/>
  </conditionalFormatting>
  <conditionalFormatting sqref="O12">
    <cfRule type="duplicateValues" dxfId="2418" priority="3097" stopIfTrue="1"/>
  </conditionalFormatting>
  <conditionalFormatting sqref="O8">
    <cfRule type="duplicateValues" dxfId="2417" priority="3095"/>
    <cfRule type="duplicateValues" dxfId="2416" priority="3096" stopIfTrue="1"/>
  </conditionalFormatting>
  <conditionalFormatting sqref="O8">
    <cfRule type="duplicateValues" dxfId="2415" priority="3094" stopIfTrue="1"/>
  </conditionalFormatting>
  <conditionalFormatting sqref="O8">
    <cfRule type="duplicateValues" dxfId="2414" priority="3093" stopIfTrue="1"/>
  </conditionalFormatting>
  <conditionalFormatting sqref="O8">
    <cfRule type="duplicateValues" dxfId="2413" priority="3092" stopIfTrue="1"/>
  </conditionalFormatting>
  <conditionalFormatting sqref="O8">
    <cfRule type="duplicateValues" dxfId="2412" priority="3091" stopIfTrue="1"/>
  </conditionalFormatting>
  <conditionalFormatting sqref="O8">
    <cfRule type="duplicateValues" dxfId="2411" priority="3090" stopIfTrue="1"/>
  </conditionalFormatting>
  <conditionalFormatting sqref="O8">
    <cfRule type="duplicateValues" dxfId="2410" priority="3089" stopIfTrue="1"/>
  </conditionalFormatting>
  <conditionalFormatting sqref="O8">
    <cfRule type="duplicateValues" dxfId="2409" priority="3088" stopIfTrue="1"/>
  </conditionalFormatting>
  <conditionalFormatting sqref="O32">
    <cfRule type="duplicateValues" dxfId="2408" priority="3086"/>
    <cfRule type="duplicateValues" dxfId="2407" priority="3087" stopIfTrue="1"/>
  </conditionalFormatting>
  <conditionalFormatting sqref="O32">
    <cfRule type="duplicateValues" dxfId="2406" priority="3085" stopIfTrue="1"/>
  </conditionalFormatting>
  <conditionalFormatting sqref="O32">
    <cfRule type="duplicateValues" dxfId="2405" priority="3084" stopIfTrue="1"/>
  </conditionalFormatting>
  <conditionalFormatting sqref="O32">
    <cfRule type="duplicateValues" dxfId="2404" priority="3083" stopIfTrue="1"/>
  </conditionalFormatting>
  <conditionalFormatting sqref="O32">
    <cfRule type="duplicateValues" dxfId="2403" priority="3082" stopIfTrue="1"/>
  </conditionalFormatting>
  <conditionalFormatting sqref="O32">
    <cfRule type="duplicateValues" dxfId="2402" priority="3081" stopIfTrue="1"/>
  </conditionalFormatting>
  <conditionalFormatting sqref="O32">
    <cfRule type="duplicateValues" dxfId="2401" priority="3080" stopIfTrue="1"/>
  </conditionalFormatting>
  <conditionalFormatting sqref="O32">
    <cfRule type="duplicateValues" dxfId="2400" priority="3079" stopIfTrue="1"/>
  </conditionalFormatting>
  <conditionalFormatting sqref="O36">
    <cfRule type="duplicateValues" dxfId="2399" priority="3077"/>
    <cfRule type="duplicateValues" dxfId="2398" priority="3078" stopIfTrue="1"/>
  </conditionalFormatting>
  <conditionalFormatting sqref="O36">
    <cfRule type="duplicateValues" dxfId="2397" priority="3076" stopIfTrue="1"/>
  </conditionalFormatting>
  <conditionalFormatting sqref="O36">
    <cfRule type="duplicateValues" dxfId="2396" priority="3075" stopIfTrue="1"/>
  </conditionalFormatting>
  <conditionalFormatting sqref="O36">
    <cfRule type="duplicateValues" dxfId="2395" priority="3074" stopIfTrue="1"/>
  </conditionalFormatting>
  <conditionalFormatting sqref="O36">
    <cfRule type="duplicateValues" dxfId="2394" priority="3073" stopIfTrue="1"/>
  </conditionalFormatting>
  <conditionalFormatting sqref="O36">
    <cfRule type="duplicateValues" dxfId="2393" priority="3072" stopIfTrue="1"/>
  </conditionalFormatting>
  <conditionalFormatting sqref="O36">
    <cfRule type="duplicateValues" dxfId="2392" priority="3071" stopIfTrue="1"/>
  </conditionalFormatting>
  <conditionalFormatting sqref="O36">
    <cfRule type="duplicateValues" dxfId="2391" priority="3070" stopIfTrue="1"/>
  </conditionalFormatting>
  <conditionalFormatting sqref="O40">
    <cfRule type="duplicateValues" dxfId="2390" priority="3068"/>
    <cfRule type="duplicateValues" dxfId="2389" priority="3069" stopIfTrue="1"/>
  </conditionalFormatting>
  <conditionalFormatting sqref="O40">
    <cfRule type="duplicateValues" dxfId="2388" priority="3067" stopIfTrue="1"/>
  </conditionalFormatting>
  <conditionalFormatting sqref="O40">
    <cfRule type="duplicateValues" dxfId="2387" priority="3066" stopIfTrue="1"/>
  </conditionalFormatting>
  <conditionalFormatting sqref="O40">
    <cfRule type="duplicateValues" dxfId="2386" priority="3065" stopIfTrue="1"/>
  </conditionalFormatting>
  <conditionalFormatting sqref="O40">
    <cfRule type="duplicateValues" dxfId="2385" priority="3064" stopIfTrue="1"/>
  </conditionalFormatting>
  <conditionalFormatting sqref="O40">
    <cfRule type="duplicateValues" dxfId="2384" priority="3063" stopIfTrue="1"/>
  </conditionalFormatting>
  <conditionalFormatting sqref="O40">
    <cfRule type="duplicateValues" dxfId="2383" priority="3062" stopIfTrue="1"/>
  </conditionalFormatting>
  <conditionalFormatting sqref="O40">
    <cfRule type="duplicateValues" dxfId="2382" priority="3061" stopIfTrue="1"/>
  </conditionalFormatting>
  <conditionalFormatting sqref="O44">
    <cfRule type="duplicateValues" dxfId="2381" priority="3059"/>
    <cfRule type="duplicateValues" dxfId="2380" priority="3060" stopIfTrue="1"/>
  </conditionalFormatting>
  <conditionalFormatting sqref="O44">
    <cfRule type="duplicateValues" dxfId="2379" priority="3058" stopIfTrue="1"/>
  </conditionalFormatting>
  <conditionalFormatting sqref="O44">
    <cfRule type="duplicateValues" dxfId="2378" priority="3057" stopIfTrue="1"/>
  </conditionalFormatting>
  <conditionalFormatting sqref="O44">
    <cfRule type="duplicateValues" dxfId="2377" priority="3056" stopIfTrue="1"/>
  </conditionalFormatting>
  <conditionalFormatting sqref="O44">
    <cfRule type="duplicateValues" dxfId="2376" priority="3055" stopIfTrue="1"/>
  </conditionalFormatting>
  <conditionalFormatting sqref="O44">
    <cfRule type="duplicateValues" dxfId="2375" priority="3054" stopIfTrue="1"/>
  </conditionalFormatting>
  <conditionalFormatting sqref="O44">
    <cfRule type="duplicateValues" dxfId="2374" priority="3053" stopIfTrue="1"/>
  </conditionalFormatting>
  <conditionalFormatting sqref="O44">
    <cfRule type="duplicateValues" dxfId="2373" priority="3052" stopIfTrue="1"/>
  </conditionalFormatting>
  <conditionalFormatting sqref="O48">
    <cfRule type="duplicateValues" dxfId="2372" priority="3050"/>
    <cfRule type="duplicateValues" dxfId="2371" priority="3051" stopIfTrue="1"/>
  </conditionalFormatting>
  <conditionalFormatting sqref="O48">
    <cfRule type="duplicateValues" dxfId="2370" priority="3049" stopIfTrue="1"/>
  </conditionalFormatting>
  <conditionalFormatting sqref="O48">
    <cfRule type="duplicateValues" dxfId="2369" priority="3048" stopIfTrue="1"/>
  </conditionalFormatting>
  <conditionalFormatting sqref="O48">
    <cfRule type="duplicateValues" dxfId="2368" priority="3047" stopIfTrue="1"/>
  </conditionalFormatting>
  <conditionalFormatting sqref="O48">
    <cfRule type="duplicateValues" dxfId="2367" priority="3046" stopIfTrue="1"/>
  </conditionalFormatting>
  <conditionalFormatting sqref="O48">
    <cfRule type="duplicateValues" dxfId="2366" priority="3045" stopIfTrue="1"/>
  </conditionalFormatting>
  <conditionalFormatting sqref="O48">
    <cfRule type="duplicateValues" dxfId="2365" priority="3044" stopIfTrue="1"/>
  </conditionalFormatting>
  <conditionalFormatting sqref="O48">
    <cfRule type="duplicateValues" dxfId="2364" priority="3043" stopIfTrue="1"/>
  </conditionalFormatting>
  <conditionalFormatting sqref="O52">
    <cfRule type="duplicateValues" dxfId="2363" priority="3041"/>
    <cfRule type="duplicateValues" dxfId="2362" priority="3042" stopIfTrue="1"/>
  </conditionalFormatting>
  <conditionalFormatting sqref="O52">
    <cfRule type="duplicateValues" dxfId="2361" priority="3040" stopIfTrue="1"/>
  </conditionalFormatting>
  <conditionalFormatting sqref="O52">
    <cfRule type="duplicateValues" dxfId="2360" priority="3039" stopIfTrue="1"/>
  </conditionalFormatting>
  <conditionalFormatting sqref="O52">
    <cfRule type="duplicateValues" dxfId="2359" priority="3038" stopIfTrue="1"/>
  </conditionalFormatting>
  <conditionalFormatting sqref="O52">
    <cfRule type="duplicateValues" dxfId="2358" priority="3037" stopIfTrue="1"/>
  </conditionalFormatting>
  <conditionalFormatting sqref="O52">
    <cfRule type="duplicateValues" dxfId="2357" priority="3036" stopIfTrue="1"/>
  </conditionalFormatting>
  <conditionalFormatting sqref="O52">
    <cfRule type="duplicateValues" dxfId="2356" priority="3035" stopIfTrue="1"/>
  </conditionalFormatting>
  <conditionalFormatting sqref="O52">
    <cfRule type="duplicateValues" dxfId="2355" priority="3034" stopIfTrue="1"/>
  </conditionalFormatting>
  <conditionalFormatting sqref="O56">
    <cfRule type="duplicateValues" dxfId="2354" priority="3032"/>
    <cfRule type="duplicateValues" dxfId="2353" priority="3033" stopIfTrue="1"/>
  </conditionalFormatting>
  <conditionalFormatting sqref="O56">
    <cfRule type="duplicateValues" dxfId="2352" priority="3031" stopIfTrue="1"/>
  </conditionalFormatting>
  <conditionalFormatting sqref="O56">
    <cfRule type="duplicateValues" dxfId="2351" priority="3030" stopIfTrue="1"/>
  </conditionalFormatting>
  <conditionalFormatting sqref="O56">
    <cfRule type="duplicateValues" dxfId="2350" priority="3029" stopIfTrue="1"/>
  </conditionalFormatting>
  <conditionalFormatting sqref="O56">
    <cfRule type="duplicateValues" dxfId="2349" priority="3028" stopIfTrue="1"/>
  </conditionalFormatting>
  <conditionalFormatting sqref="O56">
    <cfRule type="duplicateValues" dxfId="2348" priority="3027" stopIfTrue="1"/>
  </conditionalFormatting>
  <conditionalFormatting sqref="O56">
    <cfRule type="duplicateValues" dxfId="2347" priority="3026" stopIfTrue="1"/>
  </conditionalFormatting>
  <conditionalFormatting sqref="O56">
    <cfRule type="duplicateValues" dxfId="2346" priority="3025" stopIfTrue="1"/>
  </conditionalFormatting>
  <conditionalFormatting sqref="O60">
    <cfRule type="duplicateValues" dxfId="2345" priority="3023"/>
    <cfRule type="duplicateValues" dxfId="2344" priority="3024" stopIfTrue="1"/>
  </conditionalFormatting>
  <conditionalFormatting sqref="O60">
    <cfRule type="duplicateValues" dxfId="2343" priority="3022" stopIfTrue="1"/>
  </conditionalFormatting>
  <conditionalFormatting sqref="O60">
    <cfRule type="duplicateValues" dxfId="2342" priority="3021" stopIfTrue="1"/>
  </conditionalFormatting>
  <conditionalFormatting sqref="O60">
    <cfRule type="duplicateValues" dxfId="2341" priority="3020" stopIfTrue="1"/>
  </conditionalFormatting>
  <conditionalFormatting sqref="O60">
    <cfRule type="duplicateValues" dxfId="2340" priority="3019" stopIfTrue="1"/>
  </conditionalFormatting>
  <conditionalFormatting sqref="O60">
    <cfRule type="duplicateValues" dxfId="2339" priority="3018" stopIfTrue="1"/>
  </conditionalFormatting>
  <conditionalFormatting sqref="O60">
    <cfRule type="duplicateValues" dxfId="2338" priority="3017" stopIfTrue="1"/>
  </conditionalFormatting>
  <conditionalFormatting sqref="O60">
    <cfRule type="duplicateValues" dxfId="2337" priority="3016" stopIfTrue="1"/>
  </conditionalFormatting>
  <conditionalFormatting sqref="O64">
    <cfRule type="duplicateValues" dxfId="2336" priority="3014"/>
    <cfRule type="duplicateValues" dxfId="2335" priority="3015" stopIfTrue="1"/>
  </conditionalFormatting>
  <conditionalFormatting sqref="O64">
    <cfRule type="duplicateValues" dxfId="2334" priority="3013" stopIfTrue="1"/>
  </conditionalFormatting>
  <conditionalFormatting sqref="O64">
    <cfRule type="duplicateValues" dxfId="2333" priority="3012" stopIfTrue="1"/>
  </conditionalFormatting>
  <conditionalFormatting sqref="O64">
    <cfRule type="duplicateValues" dxfId="2332" priority="3011" stopIfTrue="1"/>
  </conditionalFormatting>
  <conditionalFormatting sqref="O64">
    <cfRule type="duplicateValues" dxfId="2331" priority="3010" stopIfTrue="1"/>
  </conditionalFormatting>
  <conditionalFormatting sqref="O64">
    <cfRule type="duplicateValues" dxfId="2330" priority="3009" stopIfTrue="1"/>
  </conditionalFormatting>
  <conditionalFormatting sqref="O64">
    <cfRule type="duplicateValues" dxfId="2329" priority="3008" stopIfTrue="1"/>
  </conditionalFormatting>
  <conditionalFormatting sqref="O64">
    <cfRule type="duplicateValues" dxfId="2328" priority="3007" stopIfTrue="1"/>
  </conditionalFormatting>
  <conditionalFormatting sqref="O68">
    <cfRule type="duplicateValues" dxfId="2327" priority="3005"/>
    <cfRule type="duplicateValues" dxfId="2326" priority="3006" stopIfTrue="1"/>
  </conditionalFormatting>
  <conditionalFormatting sqref="O68">
    <cfRule type="duplicateValues" dxfId="2325" priority="3004" stopIfTrue="1"/>
  </conditionalFormatting>
  <conditionalFormatting sqref="O68">
    <cfRule type="duplicateValues" dxfId="2324" priority="3003" stopIfTrue="1"/>
  </conditionalFormatting>
  <conditionalFormatting sqref="O68">
    <cfRule type="duplicateValues" dxfId="2323" priority="3002" stopIfTrue="1"/>
  </conditionalFormatting>
  <conditionalFormatting sqref="O68">
    <cfRule type="duplicateValues" dxfId="2322" priority="3001" stopIfTrue="1"/>
  </conditionalFormatting>
  <conditionalFormatting sqref="O68">
    <cfRule type="duplicateValues" dxfId="2321" priority="3000" stopIfTrue="1"/>
  </conditionalFormatting>
  <conditionalFormatting sqref="O68">
    <cfRule type="duplicateValues" dxfId="2320" priority="2999" stopIfTrue="1"/>
  </conditionalFormatting>
  <conditionalFormatting sqref="O68">
    <cfRule type="duplicateValues" dxfId="2319" priority="2998" stopIfTrue="1"/>
  </conditionalFormatting>
  <conditionalFormatting sqref="O72">
    <cfRule type="duplicateValues" dxfId="2318" priority="2996"/>
    <cfRule type="duplicateValues" dxfId="2317" priority="2997" stopIfTrue="1"/>
  </conditionalFormatting>
  <conditionalFormatting sqref="O72">
    <cfRule type="duplicateValues" dxfId="2316" priority="2995" stopIfTrue="1"/>
  </conditionalFormatting>
  <conditionalFormatting sqref="O72">
    <cfRule type="duplicateValues" dxfId="2315" priority="2994" stopIfTrue="1"/>
  </conditionalFormatting>
  <conditionalFormatting sqref="O72">
    <cfRule type="duplicateValues" dxfId="2314" priority="2993" stopIfTrue="1"/>
  </conditionalFormatting>
  <conditionalFormatting sqref="O72">
    <cfRule type="duplicateValues" dxfId="2313" priority="2992" stopIfTrue="1"/>
  </conditionalFormatting>
  <conditionalFormatting sqref="O72">
    <cfRule type="duplicateValues" dxfId="2312" priority="2991" stopIfTrue="1"/>
  </conditionalFormatting>
  <conditionalFormatting sqref="O72">
    <cfRule type="duplicateValues" dxfId="2311" priority="2990" stopIfTrue="1"/>
  </conditionalFormatting>
  <conditionalFormatting sqref="O72">
    <cfRule type="duplicateValues" dxfId="2310" priority="2989" stopIfTrue="1"/>
  </conditionalFormatting>
  <conditionalFormatting sqref="O76">
    <cfRule type="duplicateValues" dxfId="2309" priority="2987"/>
    <cfRule type="duplicateValues" dxfId="2308" priority="2988" stopIfTrue="1"/>
  </conditionalFormatting>
  <conditionalFormatting sqref="O76">
    <cfRule type="duplicateValues" dxfId="2307" priority="2986" stopIfTrue="1"/>
  </conditionalFormatting>
  <conditionalFormatting sqref="O76">
    <cfRule type="duplicateValues" dxfId="2306" priority="2985" stopIfTrue="1"/>
  </conditionalFormatting>
  <conditionalFormatting sqref="O76">
    <cfRule type="duplicateValues" dxfId="2305" priority="2984" stopIfTrue="1"/>
  </conditionalFormatting>
  <conditionalFormatting sqref="O76">
    <cfRule type="duplicateValues" dxfId="2304" priority="2983" stopIfTrue="1"/>
  </conditionalFormatting>
  <conditionalFormatting sqref="O76">
    <cfRule type="duplicateValues" dxfId="2303" priority="2982" stopIfTrue="1"/>
  </conditionalFormatting>
  <conditionalFormatting sqref="O76">
    <cfRule type="duplicateValues" dxfId="2302" priority="2981" stopIfTrue="1"/>
  </conditionalFormatting>
  <conditionalFormatting sqref="O76">
    <cfRule type="duplicateValues" dxfId="2301" priority="2980" stopIfTrue="1"/>
  </conditionalFormatting>
  <conditionalFormatting sqref="O80">
    <cfRule type="duplicateValues" dxfId="2300" priority="2978"/>
    <cfRule type="duplicateValues" dxfId="2299" priority="2979" stopIfTrue="1"/>
  </conditionalFormatting>
  <conditionalFormatting sqref="O80">
    <cfRule type="duplicateValues" dxfId="2298" priority="2977" stopIfTrue="1"/>
  </conditionalFormatting>
  <conditionalFormatting sqref="O80">
    <cfRule type="duplicateValues" dxfId="2297" priority="2976" stopIfTrue="1"/>
  </conditionalFormatting>
  <conditionalFormatting sqref="O80">
    <cfRule type="duplicateValues" dxfId="2296" priority="2975" stopIfTrue="1"/>
  </conditionalFormatting>
  <conditionalFormatting sqref="O80">
    <cfRule type="duplicateValues" dxfId="2295" priority="2974" stopIfTrue="1"/>
  </conditionalFormatting>
  <conditionalFormatting sqref="O80">
    <cfRule type="duplicateValues" dxfId="2294" priority="2973" stopIfTrue="1"/>
  </conditionalFormatting>
  <conditionalFormatting sqref="O80">
    <cfRule type="duplicateValues" dxfId="2293" priority="2972" stopIfTrue="1"/>
  </conditionalFormatting>
  <conditionalFormatting sqref="O80">
    <cfRule type="duplicateValues" dxfId="2292" priority="2971" stopIfTrue="1"/>
  </conditionalFormatting>
  <conditionalFormatting sqref="O84">
    <cfRule type="duplicateValues" dxfId="2291" priority="2969"/>
    <cfRule type="duplicateValues" dxfId="2290" priority="2970" stopIfTrue="1"/>
  </conditionalFormatting>
  <conditionalFormatting sqref="O84">
    <cfRule type="duplicateValues" dxfId="2289" priority="2968" stopIfTrue="1"/>
  </conditionalFormatting>
  <conditionalFormatting sqref="O84">
    <cfRule type="duplicateValues" dxfId="2288" priority="2967" stopIfTrue="1"/>
  </conditionalFormatting>
  <conditionalFormatting sqref="O84">
    <cfRule type="duplicateValues" dxfId="2287" priority="2966" stopIfTrue="1"/>
  </conditionalFormatting>
  <conditionalFormatting sqref="O84">
    <cfRule type="duplicateValues" dxfId="2286" priority="2965" stopIfTrue="1"/>
  </conditionalFormatting>
  <conditionalFormatting sqref="O84">
    <cfRule type="duplicateValues" dxfId="2285" priority="2964" stopIfTrue="1"/>
  </conditionalFormatting>
  <conditionalFormatting sqref="O84">
    <cfRule type="duplicateValues" dxfId="2284" priority="2963" stopIfTrue="1"/>
  </conditionalFormatting>
  <conditionalFormatting sqref="O84">
    <cfRule type="duplicateValues" dxfId="2283" priority="2962" stopIfTrue="1"/>
  </conditionalFormatting>
  <conditionalFormatting sqref="O88">
    <cfRule type="duplicateValues" dxfId="2282" priority="2960"/>
    <cfRule type="duplicateValues" dxfId="2281" priority="2961" stopIfTrue="1"/>
  </conditionalFormatting>
  <conditionalFormatting sqref="O88">
    <cfRule type="duplicateValues" dxfId="2280" priority="2959" stopIfTrue="1"/>
  </conditionalFormatting>
  <conditionalFormatting sqref="O88">
    <cfRule type="duplicateValues" dxfId="2279" priority="2958" stopIfTrue="1"/>
  </conditionalFormatting>
  <conditionalFormatting sqref="O88">
    <cfRule type="duplicateValues" dxfId="2278" priority="2957" stopIfTrue="1"/>
  </conditionalFormatting>
  <conditionalFormatting sqref="O88">
    <cfRule type="duplicateValues" dxfId="2277" priority="2956" stopIfTrue="1"/>
  </conditionalFormatting>
  <conditionalFormatting sqref="O88">
    <cfRule type="duplicateValues" dxfId="2276" priority="2955" stopIfTrue="1"/>
  </conditionalFormatting>
  <conditionalFormatting sqref="O88">
    <cfRule type="duplicateValues" dxfId="2275" priority="2954" stopIfTrue="1"/>
  </conditionalFormatting>
  <conditionalFormatting sqref="O88">
    <cfRule type="duplicateValues" dxfId="2274" priority="2953" stopIfTrue="1"/>
  </conditionalFormatting>
  <conditionalFormatting sqref="O92">
    <cfRule type="duplicateValues" dxfId="2273" priority="2951"/>
    <cfRule type="duplicateValues" dxfId="2272" priority="2952" stopIfTrue="1"/>
  </conditionalFormatting>
  <conditionalFormatting sqref="O92">
    <cfRule type="duplicateValues" dxfId="2271" priority="2950" stopIfTrue="1"/>
  </conditionalFormatting>
  <conditionalFormatting sqref="O92">
    <cfRule type="duplicateValues" dxfId="2270" priority="2949" stopIfTrue="1"/>
  </conditionalFormatting>
  <conditionalFormatting sqref="O92">
    <cfRule type="duplicateValues" dxfId="2269" priority="2948" stopIfTrue="1"/>
  </conditionalFormatting>
  <conditionalFormatting sqref="O92">
    <cfRule type="duplicateValues" dxfId="2268" priority="2947" stopIfTrue="1"/>
  </conditionalFormatting>
  <conditionalFormatting sqref="O92">
    <cfRule type="duplicateValues" dxfId="2267" priority="2946" stopIfTrue="1"/>
  </conditionalFormatting>
  <conditionalFormatting sqref="O92">
    <cfRule type="duplicateValues" dxfId="2266" priority="2945" stopIfTrue="1"/>
  </conditionalFormatting>
  <conditionalFormatting sqref="O92">
    <cfRule type="duplicateValues" dxfId="2265" priority="2944" stopIfTrue="1"/>
  </conditionalFormatting>
  <conditionalFormatting sqref="O96">
    <cfRule type="duplicateValues" dxfId="2264" priority="2942"/>
    <cfRule type="duplicateValues" dxfId="2263" priority="2943" stopIfTrue="1"/>
  </conditionalFormatting>
  <conditionalFormatting sqref="O96">
    <cfRule type="duplicateValues" dxfId="2262" priority="2941" stopIfTrue="1"/>
  </conditionalFormatting>
  <conditionalFormatting sqref="O96">
    <cfRule type="duplicateValues" dxfId="2261" priority="2940" stopIfTrue="1"/>
  </conditionalFormatting>
  <conditionalFormatting sqref="O96">
    <cfRule type="duplicateValues" dxfId="2260" priority="2939" stopIfTrue="1"/>
  </conditionalFormatting>
  <conditionalFormatting sqref="O96">
    <cfRule type="duplicateValues" dxfId="2259" priority="2938" stopIfTrue="1"/>
  </conditionalFormatting>
  <conditionalFormatting sqref="O96">
    <cfRule type="duplicateValues" dxfId="2258" priority="2937" stopIfTrue="1"/>
  </conditionalFormatting>
  <conditionalFormatting sqref="O96">
    <cfRule type="duplicateValues" dxfId="2257" priority="2936" stopIfTrue="1"/>
  </conditionalFormatting>
  <conditionalFormatting sqref="O96">
    <cfRule type="duplicateValues" dxfId="2256" priority="2935" stopIfTrue="1"/>
  </conditionalFormatting>
  <conditionalFormatting sqref="O100">
    <cfRule type="duplicateValues" dxfId="2255" priority="2933"/>
    <cfRule type="duplicateValues" dxfId="2254" priority="2934" stopIfTrue="1"/>
  </conditionalFormatting>
  <conditionalFormatting sqref="O100">
    <cfRule type="duplicateValues" dxfId="2253" priority="2932" stopIfTrue="1"/>
  </conditionalFormatting>
  <conditionalFormatting sqref="O100">
    <cfRule type="duplicateValues" dxfId="2252" priority="2931" stopIfTrue="1"/>
  </conditionalFormatting>
  <conditionalFormatting sqref="O100">
    <cfRule type="duplicateValues" dxfId="2251" priority="2930" stopIfTrue="1"/>
  </conditionalFormatting>
  <conditionalFormatting sqref="O100">
    <cfRule type="duplicateValues" dxfId="2250" priority="2929" stopIfTrue="1"/>
  </conditionalFormatting>
  <conditionalFormatting sqref="O100">
    <cfRule type="duplicateValues" dxfId="2249" priority="2928" stopIfTrue="1"/>
  </conditionalFormatting>
  <conditionalFormatting sqref="O100">
    <cfRule type="duplicateValues" dxfId="2248" priority="2927" stopIfTrue="1"/>
  </conditionalFormatting>
  <conditionalFormatting sqref="O100">
    <cfRule type="duplicateValues" dxfId="2247" priority="2926" stopIfTrue="1"/>
  </conditionalFormatting>
  <conditionalFormatting sqref="O104">
    <cfRule type="duplicateValues" dxfId="2246" priority="2924"/>
    <cfRule type="duplicateValues" dxfId="2245" priority="2925" stopIfTrue="1"/>
  </conditionalFormatting>
  <conditionalFormatting sqref="O104">
    <cfRule type="duplicateValues" dxfId="2244" priority="2923" stopIfTrue="1"/>
  </conditionalFormatting>
  <conditionalFormatting sqref="O104">
    <cfRule type="duplicateValues" dxfId="2243" priority="2922" stopIfTrue="1"/>
  </conditionalFormatting>
  <conditionalFormatting sqref="O104">
    <cfRule type="duplicateValues" dxfId="2242" priority="2921" stopIfTrue="1"/>
  </conditionalFormatting>
  <conditionalFormatting sqref="O104">
    <cfRule type="duplicateValues" dxfId="2241" priority="2920" stopIfTrue="1"/>
  </conditionalFormatting>
  <conditionalFormatting sqref="O104">
    <cfRule type="duplicateValues" dxfId="2240" priority="2919" stopIfTrue="1"/>
  </conditionalFormatting>
  <conditionalFormatting sqref="O104">
    <cfRule type="duplicateValues" dxfId="2239" priority="2918" stopIfTrue="1"/>
  </conditionalFormatting>
  <conditionalFormatting sqref="O104">
    <cfRule type="duplicateValues" dxfId="2238" priority="2917" stopIfTrue="1"/>
  </conditionalFormatting>
  <conditionalFormatting sqref="O108">
    <cfRule type="duplicateValues" dxfId="2237" priority="2915"/>
    <cfRule type="duplicateValues" dxfId="2236" priority="2916" stopIfTrue="1"/>
  </conditionalFormatting>
  <conditionalFormatting sqref="O108">
    <cfRule type="duplicateValues" dxfId="2235" priority="2914" stopIfTrue="1"/>
  </conditionalFormatting>
  <conditionalFormatting sqref="O108">
    <cfRule type="duplicateValues" dxfId="2234" priority="2913" stopIfTrue="1"/>
  </conditionalFormatting>
  <conditionalFormatting sqref="O108">
    <cfRule type="duplicateValues" dxfId="2233" priority="2912" stopIfTrue="1"/>
  </conditionalFormatting>
  <conditionalFormatting sqref="O108">
    <cfRule type="duplicateValues" dxfId="2232" priority="2911" stopIfTrue="1"/>
  </conditionalFormatting>
  <conditionalFormatting sqref="O108">
    <cfRule type="duplicateValues" dxfId="2231" priority="2910" stopIfTrue="1"/>
  </conditionalFormatting>
  <conditionalFormatting sqref="O108">
    <cfRule type="duplicateValues" dxfId="2230" priority="2909" stopIfTrue="1"/>
  </conditionalFormatting>
  <conditionalFormatting sqref="O108">
    <cfRule type="duplicateValues" dxfId="2229" priority="2908" stopIfTrue="1"/>
  </conditionalFormatting>
  <conditionalFormatting sqref="O112">
    <cfRule type="duplicateValues" dxfId="2228" priority="2906"/>
    <cfRule type="duplicateValues" dxfId="2227" priority="2907" stopIfTrue="1"/>
  </conditionalFormatting>
  <conditionalFormatting sqref="O112">
    <cfRule type="duplicateValues" dxfId="2226" priority="2905" stopIfTrue="1"/>
  </conditionalFormatting>
  <conditionalFormatting sqref="O112">
    <cfRule type="duplicateValues" dxfId="2225" priority="2904" stopIfTrue="1"/>
  </conditionalFormatting>
  <conditionalFormatting sqref="O112">
    <cfRule type="duplicateValues" dxfId="2224" priority="2903" stopIfTrue="1"/>
  </conditionalFormatting>
  <conditionalFormatting sqref="O112">
    <cfRule type="duplicateValues" dxfId="2223" priority="2902" stopIfTrue="1"/>
  </conditionalFormatting>
  <conditionalFormatting sqref="O112">
    <cfRule type="duplicateValues" dxfId="2222" priority="2901" stopIfTrue="1"/>
  </conditionalFormatting>
  <conditionalFormatting sqref="O112">
    <cfRule type="duplicateValues" dxfId="2221" priority="2900" stopIfTrue="1"/>
  </conditionalFormatting>
  <conditionalFormatting sqref="O112">
    <cfRule type="duplicateValues" dxfId="2220" priority="2899" stopIfTrue="1"/>
  </conditionalFormatting>
  <conditionalFormatting sqref="O116">
    <cfRule type="duplicateValues" dxfId="2219" priority="2897"/>
    <cfRule type="duplicateValues" dxfId="2218" priority="2898" stopIfTrue="1"/>
  </conditionalFormatting>
  <conditionalFormatting sqref="O116">
    <cfRule type="duplicateValues" dxfId="2217" priority="2896" stopIfTrue="1"/>
  </conditionalFormatting>
  <conditionalFormatting sqref="O116">
    <cfRule type="duplicateValues" dxfId="2216" priority="2895" stopIfTrue="1"/>
  </conditionalFormatting>
  <conditionalFormatting sqref="O116">
    <cfRule type="duplicateValues" dxfId="2215" priority="2894" stopIfTrue="1"/>
  </conditionalFormatting>
  <conditionalFormatting sqref="O116">
    <cfRule type="duplicateValues" dxfId="2214" priority="2893" stopIfTrue="1"/>
  </conditionalFormatting>
  <conditionalFormatting sqref="O116">
    <cfRule type="duplicateValues" dxfId="2213" priority="2892" stopIfTrue="1"/>
  </conditionalFormatting>
  <conditionalFormatting sqref="O116">
    <cfRule type="duplicateValues" dxfId="2212" priority="2891" stopIfTrue="1"/>
  </conditionalFormatting>
  <conditionalFormatting sqref="O116">
    <cfRule type="duplicateValues" dxfId="2211" priority="2890" stopIfTrue="1"/>
  </conditionalFormatting>
  <conditionalFormatting sqref="O120">
    <cfRule type="duplicateValues" dxfId="2210" priority="2888"/>
    <cfRule type="duplicateValues" dxfId="2209" priority="2889" stopIfTrue="1"/>
  </conditionalFormatting>
  <conditionalFormatting sqref="O120">
    <cfRule type="duplicateValues" dxfId="2208" priority="2887" stopIfTrue="1"/>
  </conditionalFormatting>
  <conditionalFormatting sqref="O120">
    <cfRule type="duplicateValues" dxfId="2207" priority="2886" stopIfTrue="1"/>
  </conditionalFormatting>
  <conditionalFormatting sqref="O120">
    <cfRule type="duplicateValues" dxfId="2206" priority="2885" stopIfTrue="1"/>
  </conditionalFormatting>
  <conditionalFormatting sqref="O120">
    <cfRule type="duplicateValues" dxfId="2205" priority="2884" stopIfTrue="1"/>
  </conditionalFormatting>
  <conditionalFormatting sqref="O120">
    <cfRule type="duplicateValues" dxfId="2204" priority="2883" stopIfTrue="1"/>
  </conditionalFormatting>
  <conditionalFormatting sqref="O120">
    <cfRule type="duplicateValues" dxfId="2203" priority="2882" stopIfTrue="1"/>
  </conditionalFormatting>
  <conditionalFormatting sqref="O120">
    <cfRule type="duplicateValues" dxfId="2202" priority="2881" stopIfTrue="1"/>
  </conditionalFormatting>
  <conditionalFormatting sqref="O124">
    <cfRule type="duplicateValues" dxfId="2201" priority="2879"/>
    <cfRule type="duplicateValues" dxfId="2200" priority="2880" stopIfTrue="1"/>
  </conditionalFormatting>
  <conditionalFormatting sqref="O124">
    <cfRule type="duplicateValues" dxfId="2199" priority="2878" stopIfTrue="1"/>
  </conditionalFormatting>
  <conditionalFormatting sqref="O124">
    <cfRule type="duplicateValues" dxfId="2198" priority="2877" stopIfTrue="1"/>
  </conditionalFormatting>
  <conditionalFormatting sqref="O124">
    <cfRule type="duplicateValues" dxfId="2197" priority="2876" stopIfTrue="1"/>
  </conditionalFormatting>
  <conditionalFormatting sqref="O124">
    <cfRule type="duplicateValues" dxfId="2196" priority="2875" stopIfTrue="1"/>
  </conditionalFormatting>
  <conditionalFormatting sqref="O124">
    <cfRule type="duplicateValues" dxfId="2195" priority="2874" stopIfTrue="1"/>
  </conditionalFormatting>
  <conditionalFormatting sqref="O124">
    <cfRule type="duplicateValues" dxfId="2194" priority="2873" stopIfTrue="1"/>
  </conditionalFormatting>
  <conditionalFormatting sqref="O124">
    <cfRule type="duplicateValues" dxfId="2193" priority="2872" stopIfTrue="1"/>
  </conditionalFormatting>
  <conditionalFormatting sqref="B76">
    <cfRule type="cellIs" dxfId="2192" priority="2871" operator="greaterThan">
      <formula>1000</formula>
    </cfRule>
  </conditionalFormatting>
  <conditionalFormatting sqref="B76">
    <cfRule type="cellIs" dxfId="2191" priority="2870" operator="greaterThan">
      <formula>1000</formula>
    </cfRule>
  </conditionalFormatting>
  <conditionalFormatting sqref="B76">
    <cfRule type="cellIs" dxfId="2190" priority="2869" operator="greaterThan">
      <formula>1000</formula>
    </cfRule>
  </conditionalFormatting>
  <conditionalFormatting sqref="B80">
    <cfRule type="cellIs" dxfId="2189" priority="2868" operator="greaterThan">
      <formula>1000</formula>
    </cfRule>
  </conditionalFormatting>
  <conditionalFormatting sqref="B80">
    <cfRule type="cellIs" dxfId="2188" priority="2867" operator="greaterThan">
      <formula>1000</formula>
    </cfRule>
  </conditionalFormatting>
  <conditionalFormatting sqref="B80">
    <cfRule type="cellIs" dxfId="2187" priority="2866" operator="greaterThan">
      <formula>1000</formula>
    </cfRule>
  </conditionalFormatting>
  <conditionalFormatting sqref="B84">
    <cfRule type="cellIs" dxfId="2186" priority="2865" operator="greaterThan">
      <formula>1000</formula>
    </cfRule>
  </conditionalFormatting>
  <conditionalFormatting sqref="B84">
    <cfRule type="cellIs" dxfId="2185" priority="2864" operator="greaterThan">
      <formula>1000</formula>
    </cfRule>
  </conditionalFormatting>
  <conditionalFormatting sqref="B84">
    <cfRule type="cellIs" dxfId="2184" priority="2863" operator="greaterThan">
      <formula>1000</formula>
    </cfRule>
  </conditionalFormatting>
  <conditionalFormatting sqref="B88">
    <cfRule type="cellIs" dxfId="2183" priority="2862" operator="greaterThan">
      <formula>1000</formula>
    </cfRule>
  </conditionalFormatting>
  <conditionalFormatting sqref="B88">
    <cfRule type="cellIs" dxfId="2182" priority="2861" operator="greaterThan">
      <formula>1000</formula>
    </cfRule>
  </conditionalFormatting>
  <conditionalFormatting sqref="B88">
    <cfRule type="cellIs" dxfId="2181" priority="2860" operator="greaterThan">
      <formula>1000</formula>
    </cfRule>
  </conditionalFormatting>
  <conditionalFormatting sqref="B92">
    <cfRule type="cellIs" dxfId="2180" priority="2859" operator="greaterThan">
      <formula>1000</formula>
    </cfRule>
  </conditionalFormatting>
  <conditionalFormatting sqref="B92">
    <cfRule type="cellIs" dxfId="2179" priority="2858" operator="greaterThan">
      <formula>1000</formula>
    </cfRule>
  </conditionalFormatting>
  <conditionalFormatting sqref="B92">
    <cfRule type="cellIs" dxfId="2178" priority="2857" operator="greaterThan">
      <formula>1000</formula>
    </cfRule>
  </conditionalFormatting>
  <conditionalFormatting sqref="B96">
    <cfRule type="cellIs" dxfId="2177" priority="2856" operator="greaterThan">
      <formula>1000</formula>
    </cfRule>
  </conditionalFormatting>
  <conditionalFormatting sqref="B96">
    <cfRule type="cellIs" dxfId="2176" priority="2855" operator="greaterThan">
      <formula>1000</formula>
    </cfRule>
  </conditionalFormatting>
  <conditionalFormatting sqref="B96">
    <cfRule type="cellIs" dxfId="2175" priority="2854" operator="greaterThan">
      <formula>1000</formula>
    </cfRule>
  </conditionalFormatting>
  <conditionalFormatting sqref="B100">
    <cfRule type="cellIs" dxfId="2174" priority="2853" operator="greaterThan">
      <formula>1000</formula>
    </cfRule>
  </conditionalFormatting>
  <conditionalFormatting sqref="B100">
    <cfRule type="cellIs" dxfId="2173" priority="2852" operator="greaterThan">
      <formula>1000</formula>
    </cfRule>
  </conditionalFormatting>
  <conditionalFormatting sqref="B100">
    <cfRule type="cellIs" dxfId="2172" priority="2851" operator="greaterThan">
      <formula>1000</formula>
    </cfRule>
  </conditionalFormatting>
  <conditionalFormatting sqref="B104">
    <cfRule type="cellIs" dxfId="2171" priority="2850" operator="greaterThan">
      <formula>1000</formula>
    </cfRule>
  </conditionalFormatting>
  <conditionalFormatting sqref="B104">
    <cfRule type="cellIs" dxfId="2170" priority="2849" operator="greaterThan">
      <formula>1000</formula>
    </cfRule>
  </conditionalFormatting>
  <conditionalFormatting sqref="B104">
    <cfRule type="cellIs" dxfId="2169" priority="2848" operator="greaterThan">
      <formula>1000</formula>
    </cfRule>
  </conditionalFormatting>
  <conditionalFormatting sqref="B108">
    <cfRule type="cellIs" dxfId="2168" priority="2847" operator="greaterThan">
      <formula>1000</formula>
    </cfRule>
  </conditionalFormatting>
  <conditionalFormatting sqref="B108">
    <cfRule type="cellIs" dxfId="2167" priority="2846" operator="greaterThan">
      <formula>1000</formula>
    </cfRule>
  </conditionalFormatting>
  <conditionalFormatting sqref="B108">
    <cfRule type="cellIs" dxfId="2166" priority="2845" operator="greaterThan">
      <formula>1000</formula>
    </cfRule>
  </conditionalFormatting>
  <conditionalFormatting sqref="B112">
    <cfRule type="cellIs" dxfId="2165" priority="2844" operator="greaterThan">
      <formula>1000</formula>
    </cfRule>
  </conditionalFormatting>
  <conditionalFormatting sqref="B112">
    <cfRule type="cellIs" dxfId="2164" priority="2843" operator="greaterThan">
      <formula>1000</formula>
    </cfRule>
  </conditionalFormatting>
  <conditionalFormatting sqref="B112">
    <cfRule type="cellIs" dxfId="2163" priority="2842" operator="greaterThan">
      <formula>1000</formula>
    </cfRule>
  </conditionalFormatting>
  <conditionalFormatting sqref="B116">
    <cfRule type="cellIs" dxfId="2162" priority="2841" operator="greaterThan">
      <formula>1000</formula>
    </cfRule>
  </conditionalFormatting>
  <conditionalFormatting sqref="B116">
    <cfRule type="cellIs" dxfId="2161" priority="2840" operator="greaterThan">
      <formula>1000</formula>
    </cfRule>
  </conditionalFormatting>
  <conditionalFormatting sqref="B116">
    <cfRule type="cellIs" dxfId="2160" priority="2839" operator="greaterThan">
      <formula>1000</formula>
    </cfRule>
  </conditionalFormatting>
  <conditionalFormatting sqref="B120">
    <cfRule type="cellIs" dxfId="2159" priority="2838" operator="greaterThan">
      <formula>1000</formula>
    </cfRule>
  </conditionalFormatting>
  <conditionalFormatting sqref="B120">
    <cfRule type="cellIs" dxfId="2158" priority="2837" operator="greaterThan">
      <formula>1000</formula>
    </cfRule>
  </conditionalFormatting>
  <conditionalFormatting sqref="B120">
    <cfRule type="cellIs" dxfId="2157" priority="2836" operator="greaterThan">
      <formula>1000</formula>
    </cfRule>
  </conditionalFormatting>
  <conditionalFormatting sqref="B124">
    <cfRule type="cellIs" dxfId="2156" priority="2835" operator="greaterThan">
      <formula>1000</formula>
    </cfRule>
  </conditionalFormatting>
  <conditionalFormatting sqref="B124">
    <cfRule type="cellIs" dxfId="2155" priority="2834" operator="greaterThan">
      <formula>1000</formula>
    </cfRule>
  </conditionalFormatting>
  <conditionalFormatting sqref="B124">
    <cfRule type="cellIs" dxfId="2154" priority="2833" operator="greaterThan">
      <formula>1000</formula>
    </cfRule>
  </conditionalFormatting>
  <conditionalFormatting sqref="B8">
    <cfRule type="cellIs" dxfId="2153" priority="2832" operator="greaterThan">
      <formula>1000</formula>
    </cfRule>
  </conditionalFormatting>
  <conditionalFormatting sqref="A8">
    <cfRule type="cellIs" dxfId="2152" priority="2831" operator="greaterThan">
      <formula>1000</formula>
    </cfRule>
  </conditionalFormatting>
  <conditionalFormatting sqref="A8">
    <cfRule type="cellIs" dxfId="2151" priority="2830" operator="greaterThan">
      <formula>1000</formula>
    </cfRule>
  </conditionalFormatting>
  <conditionalFormatting sqref="A8">
    <cfRule type="cellIs" dxfId="2150" priority="2829" operator="greaterThan">
      <formula>1000</formula>
    </cfRule>
  </conditionalFormatting>
  <conditionalFormatting sqref="N8 N40 N44 N48 N52 N56 N60 N64 N68 N72 N76 N80 N84 N88 N92 N96 N100 N104 N108 N112 N116 N120 N124 N128 N132 N136 N140 N144 N148 N152 N156 N160 N164 N168 N172 N12 N16 N20 N24 N28 N32 N36">
    <cfRule type="duplicateValues" dxfId="2149" priority="2828" stopIfTrue="1"/>
  </conditionalFormatting>
  <conditionalFormatting sqref="N8 N40 N44 N48 N52 N56 N60 N64 N68 N72 N76 N80 N84 N88 N92 N96 N100 N104 N108 N112 N116 N120 N124 N128 N132 N136 N140 N144 N148 N152 N156 N160 N164 N168 N172 N12 N16 N20 N24 N28 N32 N36">
    <cfRule type="duplicateValues" dxfId="2148" priority="2826"/>
    <cfRule type="duplicateValues" dxfId="2147" priority="2827" stopIfTrue="1"/>
  </conditionalFormatting>
  <conditionalFormatting sqref="N8 N40 N44 N48 N52 N56 N60 N64 N68 N72 N76 N80 N84 N88 N92 N96 N100 N104 N108 N112 N116 N120 N124 N128 N132 N136 N140 N144 N148 N152 N156 N160 N164 N168 N172 N12 N16 N20 N24 N28 N32 N36">
    <cfRule type="duplicateValues" dxfId="2146" priority="2825" stopIfTrue="1"/>
  </conditionalFormatting>
  <conditionalFormatting sqref="N8 N40 N44 N48 N52 N56 N60 N64 N68 N72 N76 N80 N84 N88 N92 N96 N100 N104 N108 N112 N116 N120 N124 N128 N132 N136 N140 N144 N148 N152 N156 N160 N164 N168 N172 N12 N16 N20 N24 N28 N32 N36">
    <cfRule type="duplicateValues" dxfId="2145" priority="2824" stopIfTrue="1"/>
  </conditionalFormatting>
  <conditionalFormatting sqref="N8 N40 N44 N48 N52 N56 N60 N64 N68 N72 N76 N80 N84 N88 N92 N96 N100 N104 N108 N112 N116 N120 N124 N128 N132 N136 N140 N144 N148 N152 N156 N160 N164 N168 N172 N12 N16 N20 N24 N28 N32 N36">
    <cfRule type="duplicateValues" dxfId="2144" priority="2823" stopIfTrue="1"/>
  </conditionalFormatting>
  <conditionalFormatting sqref="N8 N40 N44 N48 N52 N56 N60 N64 N68 N72 N76 N80 N84 N88 N92 N96 N100 N104 N108 N112 N116 N120 N124 N128 N132 N136 N140 N144 N148 N152 N156 N160 N164 N168 N172 N12 N16 N20 N24 N28 N32 N36">
    <cfRule type="duplicateValues" dxfId="2143" priority="2822" stopIfTrue="1"/>
  </conditionalFormatting>
  <conditionalFormatting sqref="N8 N40 N44 N48 N52 N56 N60 N64 N68 N72 N76 N80 N84 N88 N92 N96 N100 N104 N108 N112 N116 N120 N124 N128 N132 N136 N140 N144 N148 N152 N156 N160 N164 N168 N172 N12 N16 N20 N24 N28 N32 N36">
    <cfRule type="duplicateValues" dxfId="2142" priority="2821" stopIfTrue="1"/>
  </conditionalFormatting>
  <conditionalFormatting sqref="N8 N40 N44 N48 N52 N56 N60 N64 N68 N72 N76 N80 N84 N88 N92 N96 N100 N104 N108 N112 N116 N120 N124 N128 N132 N136 N140 N144 N148 N152 N156 N160 N164 N168 N172 N12 N16 N20 N24 N28 N32 N36">
    <cfRule type="duplicateValues" dxfId="2141" priority="2820" stopIfTrue="1"/>
  </conditionalFormatting>
  <conditionalFormatting sqref="N8 N40 N44 N48 N52 N56 N60 N64 N68 N72 N76 N80 N84 N88 N92 N96 N100 N104 N108 N112 N116 N120 N124 N128 N132 N136 N140 N144 N148 N152 N156 N160 N164 N168 N172 N12 N16 N20 N24 N28 N32 N36">
    <cfRule type="duplicateValues" dxfId="2140" priority="2819" stopIfTrue="1"/>
  </conditionalFormatting>
  <conditionalFormatting sqref="N8 N40 N44 N48 N52 N56 N60 N64 N68 N72 N76 N80 N84 N88 N92 N96 N100 N104 N108 N112 N116 N120 N124 N128 N132 N136 N140 N144 N148 N152 N156 N160 N164 N168 N172 N12 N16 N20 N24 N28 N32 N36">
    <cfRule type="duplicateValues" dxfId="2139" priority="2817"/>
    <cfRule type="duplicateValues" dxfId="2138" priority="2818" stopIfTrue="1"/>
  </conditionalFormatting>
  <conditionalFormatting sqref="N8 N40 N44 N48 N52 N56 N60 N64 N68 N72 N76 N80 N84 N88 N92 N96 N100 N104 N108 N112 N116 N120 N124 N128 N132 N136 N140 N144 N148 N152 N156 N160 N164 N168 N172 N12 N16 N20 N24 N28 N32 N36">
    <cfRule type="duplicateValues" dxfId="2137" priority="2816" stopIfTrue="1"/>
  </conditionalFormatting>
  <conditionalFormatting sqref="N8 N40 N44 N48 N52 N56 N60 N64 N68 N72 N76 N80 N84 N88 N92 N96 N100 N104 N108 N112 N116 N120 N124 N128 N132 N136 N140 N144 N148 N152 N156 N160 N164 N168 N172 N12 N16 N20 N24 N28 N32 N36">
    <cfRule type="duplicateValues" dxfId="2136" priority="2815" stopIfTrue="1"/>
  </conditionalFormatting>
  <conditionalFormatting sqref="N8 N40 N44 N48 N52 N56 N60 N64 N68 N72 N76 N80 N84 N88 N92 N96 N100 N104 N108 N112 N116 N120 N124 N128 N132 N136 N140 N144 N148 N152 N156 N160 N164 N168 N172 N12 N16 N20 N24 N28 N32 N36">
    <cfRule type="duplicateValues" dxfId="2135" priority="2814" stopIfTrue="1"/>
  </conditionalFormatting>
  <conditionalFormatting sqref="N8 N40 N44 N48 N52 N56 N60 N64 N68 N72 N76 N80 N84 N88 N92 N96 N100 N104 N108 N112 N116 N120 N124 N128 N132 N136 N140 N144 N148 N152 N156 N160 N164 N168 N172 N12 N16 N20 N24 N28 N32 N36">
    <cfRule type="duplicateValues" dxfId="2134" priority="2813" stopIfTrue="1"/>
  </conditionalFormatting>
  <conditionalFormatting sqref="N8 N40 N44 N48 N52 N56 N60 N64 N68 N72 N76 N80 N84 N88 N92 N96 N100 N104 N108 N112 N116 N120 N124 N128 N132 N136 N140 N144 N148 N152 N156 N160 N164 N168 N172 N12 N16 N20 N24 N28 N32 N36">
    <cfRule type="duplicateValues" dxfId="2133" priority="2812" stopIfTrue="1"/>
  </conditionalFormatting>
  <conditionalFormatting sqref="N8 N40 N44 N48 N52 N56 N60 N64 N68 N72 N76 N80 N84 N88 N92 N96 N100 N104 N108 N112 N116 N120 N124 N128 N132 N136 N140 N144 N148 N152 N156 N160 N164 N168 N172 N12 N16 N20 N24 N28 N32 N36">
    <cfRule type="duplicateValues" dxfId="2132" priority="2811" stopIfTrue="1"/>
  </conditionalFormatting>
  <conditionalFormatting sqref="N8 N40 N44 N48 N52 N56 N60 N64 N68 N72 N76 N80 N84 N88 N92 N96 N100 N104 N108 N112 N116 N120 N124 N128 N132 N136 N140 N144 N148 N152 N156 N160 N164 N168 N172 N12 N16 N20 N24 N28 N32 N36">
    <cfRule type="duplicateValues" dxfId="2131" priority="2810" stopIfTrue="1"/>
  </conditionalFormatting>
  <conditionalFormatting sqref="B12">
    <cfRule type="cellIs" dxfId="2130" priority="2163" operator="greaterThan">
      <formula>1000</formula>
    </cfRule>
  </conditionalFormatting>
  <conditionalFormatting sqref="B12">
    <cfRule type="cellIs" dxfId="2129" priority="2162" operator="greaterThan">
      <formula>1000</formula>
    </cfRule>
  </conditionalFormatting>
  <conditionalFormatting sqref="B12">
    <cfRule type="cellIs" dxfId="2128" priority="2161" operator="greaterThan">
      <formula>1000</formula>
    </cfRule>
  </conditionalFormatting>
  <conditionalFormatting sqref="B12">
    <cfRule type="cellIs" dxfId="2127" priority="2160" operator="greaterThan">
      <formula>1000</formula>
    </cfRule>
  </conditionalFormatting>
  <conditionalFormatting sqref="B16">
    <cfRule type="cellIs" dxfId="2126" priority="2159" operator="greaterThan">
      <formula>1000</formula>
    </cfRule>
  </conditionalFormatting>
  <conditionalFormatting sqref="B16">
    <cfRule type="cellIs" dxfId="2125" priority="2158" operator="greaterThan">
      <formula>1000</formula>
    </cfRule>
  </conditionalFormatting>
  <conditionalFormatting sqref="B16">
    <cfRule type="cellIs" dxfId="2124" priority="2157" operator="greaterThan">
      <formula>1000</formula>
    </cfRule>
  </conditionalFormatting>
  <conditionalFormatting sqref="B16">
    <cfRule type="cellIs" dxfId="2123" priority="2156" operator="greaterThan">
      <formula>1000</formula>
    </cfRule>
  </conditionalFormatting>
  <conditionalFormatting sqref="B20">
    <cfRule type="cellIs" dxfId="2122" priority="2155" operator="greaterThan">
      <formula>1000</formula>
    </cfRule>
  </conditionalFormatting>
  <conditionalFormatting sqref="B20">
    <cfRule type="cellIs" dxfId="2121" priority="2154" operator="greaterThan">
      <formula>1000</formula>
    </cfRule>
  </conditionalFormatting>
  <conditionalFormatting sqref="B20">
    <cfRule type="cellIs" dxfId="2120" priority="2153" operator="greaterThan">
      <formula>1000</formula>
    </cfRule>
  </conditionalFormatting>
  <conditionalFormatting sqref="B20">
    <cfRule type="cellIs" dxfId="2119" priority="2152" operator="greaterThan">
      <formula>1000</formula>
    </cfRule>
  </conditionalFormatting>
  <conditionalFormatting sqref="B24">
    <cfRule type="cellIs" dxfId="2118" priority="2151" operator="greaterThan">
      <formula>1000</formula>
    </cfRule>
  </conditionalFormatting>
  <conditionalFormatting sqref="B24">
    <cfRule type="cellIs" dxfId="2117" priority="2150" operator="greaterThan">
      <formula>1000</formula>
    </cfRule>
  </conditionalFormatting>
  <conditionalFormatting sqref="B24">
    <cfRule type="cellIs" dxfId="2116" priority="2149" operator="greaterThan">
      <formula>1000</formula>
    </cfRule>
  </conditionalFormatting>
  <conditionalFormatting sqref="B24">
    <cfRule type="cellIs" dxfId="2115" priority="2148" operator="greaterThan">
      <formula>1000</formula>
    </cfRule>
  </conditionalFormatting>
  <conditionalFormatting sqref="B28">
    <cfRule type="cellIs" dxfId="2114" priority="2147" operator="greaterThan">
      <formula>1000</formula>
    </cfRule>
  </conditionalFormatting>
  <conditionalFormatting sqref="B28">
    <cfRule type="cellIs" dxfId="2113" priority="2146" operator="greaterThan">
      <formula>1000</formula>
    </cfRule>
  </conditionalFormatting>
  <conditionalFormatting sqref="B28">
    <cfRule type="cellIs" dxfId="2112" priority="2145" operator="greaterThan">
      <formula>1000</formula>
    </cfRule>
  </conditionalFormatting>
  <conditionalFormatting sqref="B28">
    <cfRule type="cellIs" dxfId="2111" priority="2144" operator="greaterThan">
      <formula>1000</formula>
    </cfRule>
  </conditionalFormatting>
  <conditionalFormatting sqref="B32">
    <cfRule type="cellIs" dxfId="2110" priority="2143" operator="greaterThan">
      <formula>1000</formula>
    </cfRule>
  </conditionalFormatting>
  <conditionalFormatting sqref="B32">
    <cfRule type="cellIs" dxfId="2109" priority="2142" operator="greaterThan">
      <formula>1000</formula>
    </cfRule>
  </conditionalFormatting>
  <conditionalFormatting sqref="B32">
    <cfRule type="cellIs" dxfId="2108" priority="2141" operator="greaterThan">
      <formula>1000</formula>
    </cfRule>
  </conditionalFormatting>
  <conditionalFormatting sqref="B32">
    <cfRule type="cellIs" dxfId="2107" priority="2140" operator="greaterThan">
      <formula>1000</formula>
    </cfRule>
  </conditionalFormatting>
  <conditionalFormatting sqref="B12">
    <cfRule type="cellIs" dxfId="2106" priority="2139" operator="greaterThan">
      <formula>1000</formula>
    </cfRule>
  </conditionalFormatting>
  <conditionalFormatting sqref="B12">
    <cfRule type="cellIs" dxfId="2105" priority="2138" operator="greaterThan">
      <formula>1000</formula>
    </cfRule>
  </conditionalFormatting>
  <conditionalFormatting sqref="B12">
    <cfRule type="cellIs" dxfId="2104" priority="2137" operator="greaterThan">
      <formula>1000</formula>
    </cfRule>
  </conditionalFormatting>
  <conditionalFormatting sqref="B12">
    <cfRule type="cellIs" dxfId="2103" priority="2136" operator="greaterThan">
      <formula>1000</formula>
    </cfRule>
  </conditionalFormatting>
  <conditionalFormatting sqref="B16">
    <cfRule type="cellIs" dxfId="2102" priority="2135" operator="greaterThan">
      <formula>1000</formula>
    </cfRule>
  </conditionalFormatting>
  <conditionalFormatting sqref="B16">
    <cfRule type="cellIs" dxfId="2101" priority="2134" operator="greaterThan">
      <formula>1000</formula>
    </cfRule>
  </conditionalFormatting>
  <conditionalFormatting sqref="B16">
    <cfRule type="cellIs" dxfId="2100" priority="2133" operator="greaterThan">
      <formula>1000</formula>
    </cfRule>
  </conditionalFormatting>
  <conditionalFormatting sqref="B16">
    <cfRule type="cellIs" dxfId="2099" priority="2132" operator="greaterThan">
      <formula>1000</formula>
    </cfRule>
  </conditionalFormatting>
  <conditionalFormatting sqref="B20">
    <cfRule type="cellIs" dxfId="2098" priority="2131" operator="greaterThan">
      <formula>1000</formula>
    </cfRule>
  </conditionalFormatting>
  <conditionalFormatting sqref="B20">
    <cfRule type="cellIs" dxfId="2097" priority="2130" operator="greaterThan">
      <formula>1000</formula>
    </cfRule>
  </conditionalFormatting>
  <conditionalFormatting sqref="B20">
    <cfRule type="cellIs" dxfId="2096" priority="2129" operator="greaterThan">
      <formula>1000</formula>
    </cfRule>
  </conditionalFormatting>
  <conditionalFormatting sqref="B20">
    <cfRule type="cellIs" dxfId="2095" priority="2128" operator="greaterThan">
      <formula>1000</formula>
    </cfRule>
  </conditionalFormatting>
  <conditionalFormatting sqref="B24">
    <cfRule type="cellIs" dxfId="2094" priority="2127" operator="greaterThan">
      <formula>1000</formula>
    </cfRule>
  </conditionalFormatting>
  <conditionalFormatting sqref="B24">
    <cfRule type="cellIs" dxfId="2093" priority="2126" operator="greaterThan">
      <formula>1000</formula>
    </cfRule>
  </conditionalFormatting>
  <conditionalFormatting sqref="B24">
    <cfRule type="cellIs" dxfId="2092" priority="2125" operator="greaterThan">
      <formula>1000</formula>
    </cfRule>
  </conditionalFormatting>
  <conditionalFormatting sqref="B24">
    <cfRule type="cellIs" dxfId="2091" priority="2124" operator="greaterThan">
      <formula>1000</formula>
    </cfRule>
  </conditionalFormatting>
  <conditionalFormatting sqref="B28">
    <cfRule type="cellIs" dxfId="2090" priority="2123" operator="greaterThan">
      <formula>1000</formula>
    </cfRule>
  </conditionalFormatting>
  <conditionalFormatting sqref="B28">
    <cfRule type="cellIs" dxfId="2089" priority="2122" operator="greaterThan">
      <formula>1000</formula>
    </cfRule>
  </conditionalFormatting>
  <conditionalFormatting sqref="B28">
    <cfRule type="cellIs" dxfId="2088" priority="2121" operator="greaterThan">
      <formula>1000</formula>
    </cfRule>
  </conditionalFormatting>
  <conditionalFormatting sqref="B28">
    <cfRule type="cellIs" dxfId="2087" priority="2120" operator="greaterThan">
      <formula>1000</formula>
    </cfRule>
  </conditionalFormatting>
  <conditionalFormatting sqref="B32">
    <cfRule type="cellIs" dxfId="2086" priority="2119" operator="greaterThan">
      <formula>1000</formula>
    </cfRule>
  </conditionalFormatting>
  <conditionalFormatting sqref="B32">
    <cfRule type="cellIs" dxfId="2085" priority="2118" operator="greaterThan">
      <formula>1000</formula>
    </cfRule>
  </conditionalFormatting>
  <conditionalFormatting sqref="B32">
    <cfRule type="cellIs" dxfId="2084" priority="2117" operator="greaterThan">
      <formula>1000</formula>
    </cfRule>
  </conditionalFormatting>
  <conditionalFormatting sqref="B32">
    <cfRule type="cellIs" dxfId="2083" priority="2116" operator="greaterThan">
      <formula>1000</formula>
    </cfRule>
  </conditionalFormatting>
  <conditionalFormatting sqref="B36">
    <cfRule type="cellIs" dxfId="2082" priority="2115" operator="greaterThan">
      <formula>1000</formula>
    </cfRule>
  </conditionalFormatting>
  <conditionalFormatting sqref="B36">
    <cfRule type="cellIs" dxfId="2081" priority="2114" operator="greaterThan">
      <formula>1000</formula>
    </cfRule>
  </conditionalFormatting>
  <conditionalFormatting sqref="B36">
    <cfRule type="cellIs" dxfId="2080" priority="2113" operator="greaterThan">
      <formula>1000</formula>
    </cfRule>
  </conditionalFormatting>
  <conditionalFormatting sqref="B36">
    <cfRule type="cellIs" dxfId="2079" priority="2112" operator="greaterThan">
      <formula>1000</formula>
    </cfRule>
  </conditionalFormatting>
  <conditionalFormatting sqref="B40">
    <cfRule type="cellIs" dxfId="2078" priority="2111" operator="greaterThan">
      <formula>1000</formula>
    </cfRule>
  </conditionalFormatting>
  <conditionalFormatting sqref="B40">
    <cfRule type="cellIs" dxfId="2077" priority="2110" operator="greaterThan">
      <formula>1000</formula>
    </cfRule>
  </conditionalFormatting>
  <conditionalFormatting sqref="B40">
    <cfRule type="cellIs" dxfId="2076" priority="2109" operator="greaterThan">
      <formula>1000</formula>
    </cfRule>
  </conditionalFormatting>
  <conditionalFormatting sqref="B40">
    <cfRule type="cellIs" dxfId="2075" priority="2108" operator="greaterThan">
      <formula>1000</formula>
    </cfRule>
  </conditionalFormatting>
  <conditionalFormatting sqref="B44">
    <cfRule type="cellIs" dxfId="2074" priority="2107" operator="greaterThan">
      <formula>1000</formula>
    </cfRule>
  </conditionalFormatting>
  <conditionalFormatting sqref="B44">
    <cfRule type="cellIs" dxfId="2073" priority="2106" operator="greaterThan">
      <formula>1000</formula>
    </cfRule>
  </conditionalFormatting>
  <conditionalFormatting sqref="B44">
    <cfRule type="cellIs" dxfId="2072" priority="2105" operator="greaterThan">
      <formula>1000</formula>
    </cfRule>
  </conditionalFormatting>
  <conditionalFormatting sqref="B44">
    <cfRule type="cellIs" dxfId="2071" priority="2104" operator="greaterThan">
      <formula>1000</formula>
    </cfRule>
  </conditionalFormatting>
  <conditionalFormatting sqref="B48">
    <cfRule type="cellIs" dxfId="2070" priority="2103" operator="greaterThan">
      <formula>1000</formula>
    </cfRule>
  </conditionalFormatting>
  <conditionalFormatting sqref="B48">
    <cfRule type="cellIs" dxfId="2069" priority="2102" operator="greaterThan">
      <formula>1000</formula>
    </cfRule>
  </conditionalFormatting>
  <conditionalFormatting sqref="B48">
    <cfRule type="cellIs" dxfId="2068" priority="2101" operator="greaterThan">
      <formula>1000</formula>
    </cfRule>
  </conditionalFormatting>
  <conditionalFormatting sqref="B48">
    <cfRule type="cellIs" dxfId="2067" priority="2100" operator="greaterThan">
      <formula>1000</formula>
    </cfRule>
  </conditionalFormatting>
  <conditionalFormatting sqref="B52">
    <cfRule type="cellIs" dxfId="2066" priority="2099" operator="greaterThan">
      <formula>1000</formula>
    </cfRule>
  </conditionalFormatting>
  <conditionalFormatting sqref="B52">
    <cfRule type="cellIs" dxfId="2065" priority="2098" operator="greaterThan">
      <formula>1000</formula>
    </cfRule>
  </conditionalFormatting>
  <conditionalFormatting sqref="B52">
    <cfRule type="cellIs" dxfId="2064" priority="2097" operator="greaterThan">
      <formula>1000</formula>
    </cfRule>
  </conditionalFormatting>
  <conditionalFormatting sqref="B52">
    <cfRule type="cellIs" dxfId="2063" priority="2096" operator="greaterThan">
      <formula>1000</formula>
    </cfRule>
  </conditionalFormatting>
  <conditionalFormatting sqref="B56">
    <cfRule type="cellIs" dxfId="2062" priority="2095" operator="greaterThan">
      <formula>1000</formula>
    </cfRule>
  </conditionalFormatting>
  <conditionalFormatting sqref="B56">
    <cfRule type="cellIs" dxfId="2061" priority="2094" operator="greaterThan">
      <formula>1000</formula>
    </cfRule>
  </conditionalFormatting>
  <conditionalFormatting sqref="B56">
    <cfRule type="cellIs" dxfId="2060" priority="2093" operator="greaterThan">
      <formula>1000</formula>
    </cfRule>
  </conditionalFormatting>
  <conditionalFormatting sqref="B56">
    <cfRule type="cellIs" dxfId="2059" priority="2092" operator="greaterThan">
      <formula>1000</formula>
    </cfRule>
  </conditionalFormatting>
  <conditionalFormatting sqref="B60">
    <cfRule type="cellIs" dxfId="2058" priority="2091" operator="greaterThan">
      <formula>1000</formula>
    </cfRule>
  </conditionalFormatting>
  <conditionalFormatting sqref="B60">
    <cfRule type="cellIs" dxfId="2057" priority="2090" operator="greaterThan">
      <formula>1000</formula>
    </cfRule>
  </conditionalFormatting>
  <conditionalFormatting sqref="B60">
    <cfRule type="cellIs" dxfId="2056" priority="2089" operator="greaterThan">
      <formula>1000</formula>
    </cfRule>
  </conditionalFormatting>
  <conditionalFormatting sqref="B60">
    <cfRule type="cellIs" dxfId="2055" priority="2088" operator="greaterThan">
      <formula>1000</formula>
    </cfRule>
  </conditionalFormatting>
  <conditionalFormatting sqref="B64">
    <cfRule type="cellIs" dxfId="2054" priority="2087" operator="greaterThan">
      <formula>1000</formula>
    </cfRule>
  </conditionalFormatting>
  <conditionalFormatting sqref="B64">
    <cfRule type="cellIs" dxfId="2053" priority="2086" operator="greaterThan">
      <formula>1000</formula>
    </cfRule>
  </conditionalFormatting>
  <conditionalFormatting sqref="B64">
    <cfRule type="cellIs" dxfId="2052" priority="2085" operator="greaterThan">
      <formula>1000</formula>
    </cfRule>
  </conditionalFormatting>
  <conditionalFormatting sqref="B64">
    <cfRule type="cellIs" dxfId="2051" priority="2084" operator="greaterThan">
      <formula>1000</formula>
    </cfRule>
  </conditionalFormatting>
  <conditionalFormatting sqref="B68">
    <cfRule type="cellIs" dxfId="2050" priority="2083" operator="greaterThan">
      <formula>1000</formula>
    </cfRule>
  </conditionalFormatting>
  <conditionalFormatting sqref="B68">
    <cfRule type="cellIs" dxfId="2049" priority="2082" operator="greaterThan">
      <formula>1000</formula>
    </cfRule>
  </conditionalFormatting>
  <conditionalFormatting sqref="B68">
    <cfRule type="cellIs" dxfId="2048" priority="2081" operator="greaterThan">
      <formula>1000</formula>
    </cfRule>
  </conditionalFormatting>
  <conditionalFormatting sqref="B68">
    <cfRule type="cellIs" dxfId="2047" priority="2080" operator="greaterThan">
      <formula>1000</formula>
    </cfRule>
  </conditionalFormatting>
  <conditionalFormatting sqref="B72">
    <cfRule type="cellIs" dxfId="2046" priority="2079" operator="greaterThan">
      <formula>1000</formula>
    </cfRule>
  </conditionalFormatting>
  <conditionalFormatting sqref="B72">
    <cfRule type="cellIs" dxfId="2045" priority="2078" operator="greaterThan">
      <formula>1000</formula>
    </cfRule>
  </conditionalFormatting>
  <conditionalFormatting sqref="B72">
    <cfRule type="cellIs" dxfId="2044" priority="2077" operator="greaterThan">
      <formula>1000</formula>
    </cfRule>
  </conditionalFormatting>
  <conditionalFormatting sqref="B72">
    <cfRule type="cellIs" dxfId="2043" priority="2076" operator="greaterThan">
      <formula>1000</formula>
    </cfRule>
  </conditionalFormatting>
  <conditionalFormatting sqref="B76">
    <cfRule type="cellIs" dxfId="2042" priority="2075" operator="greaterThan">
      <formula>1000</formula>
    </cfRule>
  </conditionalFormatting>
  <conditionalFormatting sqref="B76">
    <cfRule type="cellIs" dxfId="2041" priority="2074" operator="greaterThan">
      <formula>1000</formula>
    </cfRule>
  </conditionalFormatting>
  <conditionalFormatting sqref="B76">
    <cfRule type="cellIs" dxfId="2040" priority="2073" operator="greaterThan">
      <formula>1000</formula>
    </cfRule>
  </conditionalFormatting>
  <conditionalFormatting sqref="B76">
    <cfRule type="cellIs" dxfId="2039" priority="2072" operator="greaterThan">
      <formula>1000</formula>
    </cfRule>
  </conditionalFormatting>
  <conditionalFormatting sqref="B80">
    <cfRule type="cellIs" dxfId="2038" priority="2071" operator="greaterThan">
      <formula>1000</formula>
    </cfRule>
  </conditionalFormatting>
  <conditionalFormatting sqref="B80">
    <cfRule type="cellIs" dxfId="2037" priority="2070" operator="greaterThan">
      <formula>1000</formula>
    </cfRule>
  </conditionalFormatting>
  <conditionalFormatting sqref="B80">
    <cfRule type="cellIs" dxfId="2036" priority="2069" operator="greaterThan">
      <formula>1000</formula>
    </cfRule>
  </conditionalFormatting>
  <conditionalFormatting sqref="B80">
    <cfRule type="cellIs" dxfId="2035" priority="2068" operator="greaterThan">
      <formula>1000</formula>
    </cfRule>
  </conditionalFormatting>
  <conditionalFormatting sqref="B84">
    <cfRule type="cellIs" dxfId="2034" priority="2067" operator="greaterThan">
      <formula>1000</formula>
    </cfRule>
  </conditionalFormatting>
  <conditionalFormatting sqref="B84">
    <cfRule type="cellIs" dxfId="2033" priority="2066" operator="greaterThan">
      <formula>1000</formula>
    </cfRule>
  </conditionalFormatting>
  <conditionalFormatting sqref="B84">
    <cfRule type="cellIs" dxfId="2032" priority="2065" operator="greaterThan">
      <formula>1000</formula>
    </cfRule>
  </conditionalFormatting>
  <conditionalFormatting sqref="B84">
    <cfRule type="cellIs" dxfId="2031" priority="2064" operator="greaterThan">
      <formula>1000</formula>
    </cfRule>
  </conditionalFormatting>
  <conditionalFormatting sqref="B88">
    <cfRule type="cellIs" dxfId="2030" priority="2063" operator="greaterThan">
      <formula>1000</formula>
    </cfRule>
  </conditionalFormatting>
  <conditionalFormatting sqref="B88">
    <cfRule type="cellIs" dxfId="2029" priority="2062" operator="greaterThan">
      <formula>1000</formula>
    </cfRule>
  </conditionalFormatting>
  <conditionalFormatting sqref="B88">
    <cfRule type="cellIs" dxfId="2028" priority="2061" operator="greaterThan">
      <formula>1000</formula>
    </cfRule>
  </conditionalFormatting>
  <conditionalFormatting sqref="B88">
    <cfRule type="cellIs" dxfId="2027" priority="2060" operator="greaterThan">
      <formula>1000</formula>
    </cfRule>
  </conditionalFormatting>
  <conditionalFormatting sqref="B92">
    <cfRule type="cellIs" dxfId="2026" priority="2059" operator="greaterThan">
      <formula>1000</formula>
    </cfRule>
  </conditionalFormatting>
  <conditionalFormatting sqref="B92">
    <cfRule type="cellIs" dxfId="2025" priority="2058" operator="greaterThan">
      <formula>1000</formula>
    </cfRule>
  </conditionalFormatting>
  <conditionalFormatting sqref="B92">
    <cfRule type="cellIs" dxfId="2024" priority="2057" operator="greaterThan">
      <formula>1000</formula>
    </cfRule>
  </conditionalFormatting>
  <conditionalFormatting sqref="B92">
    <cfRule type="cellIs" dxfId="2023" priority="2056" operator="greaterThan">
      <formula>1000</formula>
    </cfRule>
  </conditionalFormatting>
  <conditionalFormatting sqref="B96">
    <cfRule type="cellIs" dxfId="2022" priority="2055" operator="greaterThan">
      <formula>1000</formula>
    </cfRule>
  </conditionalFormatting>
  <conditionalFormatting sqref="B96">
    <cfRule type="cellIs" dxfId="2021" priority="2054" operator="greaterThan">
      <formula>1000</formula>
    </cfRule>
  </conditionalFormatting>
  <conditionalFormatting sqref="B96">
    <cfRule type="cellIs" dxfId="2020" priority="2053" operator="greaterThan">
      <formula>1000</formula>
    </cfRule>
  </conditionalFormatting>
  <conditionalFormatting sqref="B96">
    <cfRule type="cellIs" dxfId="2019" priority="2052" operator="greaterThan">
      <formula>1000</formula>
    </cfRule>
  </conditionalFormatting>
  <conditionalFormatting sqref="B100">
    <cfRule type="cellIs" dxfId="2018" priority="2051" operator="greaterThan">
      <formula>1000</formula>
    </cfRule>
  </conditionalFormatting>
  <conditionalFormatting sqref="B100">
    <cfRule type="cellIs" dxfId="2017" priority="2050" operator="greaterThan">
      <formula>1000</formula>
    </cfRule>
  </conditionalFormatting>
  <conditionalFormatting sqref="B100">
    <cfRule type="cellIs" dxfId="2016" priority="2049" operator="greaterThan">
      <formula>1000</formula>
    </cfRule>
  </conditionalFormatting>
  <conditionalFormatting sqref="B100">
    <cfRule type="cellIs" dxfId="2015" priority="2048" operator="greaterThan">
      <formula>1000</formula>
    </cfRule>
  </conditionalFormatting>
  <conditionalFormatting sqref="B104">
    <cfRule type="cellIs" dxfId="2014" priority="2047" operator="greaterThan">
      <formula>1000</formula>
    </cfRule>
  </conditionalFormatting>
  <conditionalFormatting sqref="B104">
    <cfRule type="cellIs" dxfId="2013" priority="2046" operator="greaterThan">
      <formula>1000</formula>
    </cfRule>
  </conditionalFormatting>
  <conditionalFormatting sqref="B104">
    <cfRule type="cellIs" dxfId="2012" priority="2045" operator="greaterThan">
      <formula>1000</formula>
    </cfRule>
  </conditionalFormatting>
  <conditionalFormatting sqref="B104">
    <cfRule type="cellIs" dxfId="2011" priority="2044" operator="greaterThan">
      <formula>1000</formula>
    </cfRule>
  </conditionalFormatting>
  <conditionalFormatting sqref="B108">
    <cfRule type="cellIs" dxfId="2010" priority="2043" operator="greaterThan">
      <formula>1000</formula>
    </cfRule>
  </conditionalFormatting>
  <conditionalFormatting sqref="B108">
    <cfRule type="cellIs" dxfId="2009" priority="2042" operator="greaterThan">
      <formula>1000</formula>
    </cfRule>
  </conditionalFormatting>
  <conditionalFormatting sqref="B108">
    <cfRule type="cellIs" dxfId="2008" priority="2041" operator="greaterThan">
      <formula>1000</formula>
    </cfRule>
  </conditionalFormatting>
  <conditionalFormatting sqref="B108">
    <cfRule type="cellIs" dxfId="2007" priority="2040" operator="greaterThan">
      <formula>1000</formula>
    </cfRule>
  </conditionalFormatting>
  <conditionalFormatting sqref="B112">
    <cfRule type="cellIs" dxfId="2006" priority="2039" operator="greaterThan">
      <formula>1000</formula>
    </cfRule>
  </conditionalFormatting>
  <conditionalFormatting sqref="B112">
    <cfRule type="cellIs" dxfId="2005" priority="2038" operator="greaterThan">
      <formula>1000</formula>
    </cfRule>
  </conditionalFormatting>
  <conditionalFormatting sqref="B112">
    <cfRule type="cellIs" dxfId="2004" priority="2037" operator="greaterThan">
      <formula>1000</formula>
    </cfRule>
  </conditionalFormatting>
  <conditionalFormatting sqref="B112">
    <cfRule type="cellIs" dxfId="2003" priority="2036" operator="greaterThan">
      <formula>1000</formula>
    </cfRule>
  </conditionalFormatting>
  <conditionalFormatting sqref="B116">
    <cfRule type="cellIs" dxfId="2002" priority="2035" operator="greaterThan">
      <formula>1000</formula>
    </cfRule>
  </conditionalFormatting>
  <conditionalFormatting sqref="B116">
    <cfRule type="cellIs" dxfId="2001" priority="2034" operator="greaterThan">
      <formula>1000</formula>
    </cfRule>
  </conditionalFormatting>
  <conditionalFormatting sqref="B116">
    <cfRule type="cellIs" dxfId="2000" priority="2033" operator="greaterThan">
      <formula>1000</formula>
    </cfRule>
  </conditionalFormatting>
  <conditionalFormatting sqref="B116">
    <cfRule type="cellIs" dxfId="1999" priority="2032" operator="greaterThan">
      <formula>1000</formula>
    </cfRule>
  </conditionalFormatting>
  <conditionalFormatting sqref="B120">
    <cfRule type="cellIs" dxfId="1998" priority="2031" operator="greaterThan">
      <formula>1000</formula>
    </cfRule>
  </conditionalFormatting>
  <conditionalFormatting sqref="B120">
    <cfRule type="cellIs" dxfId="1997" priority="2030" operator="greaterThan">
      <formula>1000</formula>
    </cfRule>
  </conditionalFormatting>
  <conditionalFormatting sqref="B120">
    <cfRule type="cellIs" dxfId="1996" priority="2029" operator="greaterThan">
      <formula>1000</formula>
    </cfRule>
  </conditionalFormatting>
  <conditionalFormatting sqref="B120">
    <cfRule type="cellIs" dxfId="1995" priority="2028" operator="greaterThan">
      <formula>1000</formula>
    </cfRule>
  </conditionalFormatting>
  <conditionalFormatting sqref="B124">
    <cfRule type="cellIs" dxfId="1994" priority="2027" operator="greaterThan">
      <formula>1000</formula>
    </cfRule>
  </conditionalFormatting>
  <conditionalFormatting sqref="B124">
    <cfRule type="cellIs" dxfId="1993" priority="2026" operator="greaterThan">
      <formula>1000</formula>
    </cfRule>
  </conditionalFormatting>
  <conditionalFormatting sqref="B124">
    <cfRule type="cellIs" dxfId="1992" priority="2025" operator="greaterThan">
      <formula>1000</formula>
    </cfRule>
  </conditionalFormatting>
  <conditionalFormatting sqref="B124">
    <cfRule type="cellIs" dxfId="1991" priority="2024" operator="greaterThan">
      <formula>1000</formula>
    </cfRule>
  </conditionalFormatting>
  <conditionalFormatting sqref="A12">
    <cfRule type="cellIs" dxfId="1990" priority="2023" operator="greaterThan">
      <formula>1000</formula>
    </cfRule>
  </conditionalFormatting>
  <conditionalFormatting sqref="A12">
    <cfRule type="cellIs" dxfId="1989" priority="2022" operator="greaterThan">
      <formula>1000</formula>
    </cfRule>
  </conditionalFormatting>
  <conditionalFormatting sqref="A12">
    <cfRule type="cellIs" dxfId="1988" priority="2021" operator="greaterThan">
      <formula>1000</formula>
    </cfRule>
  </conditionalFormatting>
  <conditionalFormatting sqref="A16">
    <cfRule type="cellIs" dxfId="1987" priority="2020" operator="greaterThan">
      <formula>1000</formula>
    </cfRule>
  </conditionalFormatting>
  <conditionalFormatting sqref="A16">
    <cfRule type="cellIs" dxfId="1986" priority="2019" operator="greaterThan">
      <formula>1000</formula>
    </cfRule>
  </conditionalFormatting>
  <conditionalFormatting sqref="A16">
    <cfRule type="cellIs" dxfId="1985" priority="2018" operator="greaterThan">
      <formula>1000</formula>
    </cfRule>
  </conditionalFormatting>
  <conditionalFormatting sqref="A20">
    <cfRule type="cellIs" dxfId="1984" priority="2017" operator="greaterThan">
      <formula>1000</formula>
    </cfRule>
  </conditionalFormatting>
  <conditionalFormatting sqref="A20">
    <cfRule type="cellIs" dxfId="1983" priority="2016" operator="greaterThan">
      <formula>1000</formula>
    </cfRule>
  </conditionalFormatting>
  <conditionalFormatting sqref="A20">
    <cfRule type="cellIs" dxfId="1982" priority="2015" operator="greaterThan">
      <formula>1000</formula>
    </cfRule>
  </conditionalFormatting>
  <conditionalFormatting sqref="A24">
    <cfRule type="cellIs" dxfId="1981" priority="2014" operator="greaterThan">
      <formula>1000</formula>
    </cfRule>
  </conditionalFormatting>
  <conditionalFormatting sqref="A24">
    <cfRule type="cellIs" dxfId="1980" priority="2013" operator="greaterThan">
      <formula>1000</formula>
    </cfRule>
  </conditionalFormatting>
  <conditionalFormatting sqref="A24">
    <cfRule type="cellIs" dxfId="1979" priority="2012" operator="greaterThan">
      <formula>1000</formula>
    </cfRule>
  </conditionalFormatting>
  <conditionalFormatting sqref="A28">
    <cfRule type="cellIs" dxfId="1978" priority="2011" operator="greaterThan">
      <formula>1000</formula>
    </cfRule>
  </conditionalFormatting>
  <conditionalFormatting sqref="A28">
    <cfRule type="cellIs" dxfId="1977" priority="2010" operator="greaterThan">
      <formula>1000</formula>
    </cfRule>
  </conditionalFormatting>
  <conditionalFormatting sqref="A28">
    <cfRule type="cellIs" dxfId="1976" priority="2009" operator="greaterThan">
      <formula>1000</formula>
    </cfRule>
  </conditionalFormatting>
  <conditionalFormatting sqref="A32">
    <cfRule type="cellIs" dxfId="1975" priority="2008" operator="greaterThan">
      <formula>1000</formula>
    </cfRule>
  </conditionalFormatting>
  <conditionalFormatting sqref="A32">
    <cfRule type="cellIs" dxfId="1974" priority="2007" operator="greaterThan">
      <formula>1000</formula>
    </cfRule>
  </conditionalFormatting>
  <conditionalFormatting sqref="A32">
    <cfRule type="cellIs" dxfId="1973" priority="2006" operator="greaterThan">
      <formula>1000</formula>
    </cfRule>
  </conditionalFormatting>
  <conditionalFormatting sqref="A36">
    <cfRule type="cellIs" dxfId="1972" priority="2005" operator="greaterThan">
      <formula>1000</formula>
    </cfRule>
  </conditionalFormatting>
  <conditionalFormatting sqref="A36">
    <cfRule type="cellIs" dxfId="1971" priority="2004" operator="greaterThan">
      <formula>1000</formula>
    </cfRule>
  </conditionalFormatting>
  <conditionalFormatting sqref="A36">
    <cfRule type="cellIs" dxfId="1970" priority="2003" operator="greaterThan">
      <formula>1000</formula>
    </cfRule>
  </conditionalFormatting>
  <conditionalFormatting sqref="A40">
    <cfRule type="cellIs" dxfId="1969" priority="2002" operator="greaterThan">
      <formula>1000</formula>
    </cfRule>
  </conditionalFormatting>
  <conditionalFormatting sqref="A40">
    <cfRule type="cellIs" dxfId="1968" priority="2001" operator="greaterThan">
      <formula>1000</formula>
    </cfRule>
  </conditionalFormatting>
  <conditionalFormatting sqref="A40">
    <cfRule type="cellIs" dxfId="1967" priority="2000" operator="greaterThan">
      <formula>1000</formula>
    </cfRule>
  </conditionalFormatting>
  <conditionalFormatting sqref="A44">
    <cfRule type="cellIs" dxfId="1966" priority="1999" operator="greaterThan">
      <formula>1000</formula>
    </cfRule>
  </conditionalFormatting>
  <conditionalFormatting sqref="A44">
    <cfRule type="cellIs" dxfId="1965" priority="1998" operator="greaterThan">
      <formula>1000</formula>
    </cfRule>
  </conditionalFormatting>
  <conditionalFormatting sqref="A44">
    <cfRule type="cellIs" dxfId="1964" priority="1997" operator="greaterThan">
      <formula>1000</formula>
    </cfRule>
  </conditionalFormatting>
  <conditionalFormatting sqref="A48">
    <cfRule type="cellIs" dxfId="1963" priority="1996" operator="greaterThan">
      <formula>1000</formula>
    </cfRule>
  </conditionalFormatting>
  <conditionalFormatting sqref="A48">
    <cfRule type="cellIs" dxfId="1962" priority="1995" operator="greaterThan">
      <formula>1000</formula>
    </cfRule>
  </conditionalFormatting>
  <conditionalFormatting sqref="A48">
    <cfRule type="cellIs" dxfId="1961" priority="1994" operator="greaterThan">
      <formula>1000</formula>
    </cfRule>
  </conditionalFormatting>
  <conditionalFormatting sqref="A52">
    <cfRule type="cellIs" dxfId="1960" priority="1993" operator="greaterThan">
      <formula>1000</formula>
    </cfRule>
  </conditionalFormatting>
  <conditionalFormatting sqref="A52">
    <cfRule type="cellIs" dxfId="1959" priority="1992" operator="greaterThan">
      <formula>1000</formula>
    </cfRule>
  </conditionalFormatting>
  <conditionalFormatting sqref="A52">
    <cfRule type="cellIs" dxfId="1958" priority="1991" operator="greaterThan">
      <formula>1000</formula>
    </cfRule>
  </conditionalFormatting>
  <conditionalFormatting sqref="A56">
    <cfRule type="cellIs" dxfId="1957" priority="1990" operator="greaterThan">
      <formula>1000</formula>
    </cfRule>
  </conditionalFormatting>
  <conditionalFormatting sqref="A56">
    <cfRule type="cellIs" dxfId="1956" priority="1989" operator="greaterThan">
      <formula>1000</formula>
    </cfRule>
  </conditionalFormatting>
  <conditionalFormatting sqref="A56">
    <cfRule type="cellIs" dxfId="1955" priority="1988" operator="greaterThan">
      <formula>1000</formula>
    </cfRule>
  </conditionalFormatting>
  <conditionalFormatting sqref="A60">
    <cfRule type="cellIs" dxfId="1954" priority="1987" operator="greaterThan">
      <formula>1000</formula>
    </cfRule>
  </conditionalFormatting>
  <conditionalFormatting sqref="A60">
    <cfRule type="cellIs" dxfId="1953" priority="1986" operator="greaterThan">
      <formula>1000</formula>
    </cfRule>
  </conditionalFormatting>
  <conditionalFormatting sqref="A60">
    <cfRule type="cellIs" dxfId="1952" priority="1985" operator="greaterThan">
      <formula>1000</formula>
    </cfRule>
  </conditionalFormatting>
  <conditionalFormatting sqref="A64">
    <cfRule type="cellIs" dxfId="1951" priority="1984" operator="greaterThan">
      <formula>1000</formula>
    </cfRule>
  </conditionalFormatting>
  <conditionalFormatting sqref="A64">
    <cfRule type="cellIs" dxfId="1950" priority="1983" operator="greaterThan">
      <formula>1000</formula>
    </cfRule>
  </conditionalFormatting>
  <conditionalFormatting sqref="A64">
    <cfRule type="cellIs" dxfId="1949" priority="1982" operator="greaterThan">
      <formula>1000</formula>
    </cfRule>
  </conditionalFormatting>
  <conditionalFormatting sqref="A68">
    <cfRule type="cellIs" dxfId="1948" priority="1981" operator="greaterThan">
      <formula>1000</formula>
    </cfRule>
  </conditionalFormatting>
  <conditionalFormatting sqref="A68">
    <cfRule type="cellIs" dxfId="1947" priority="1980" operator="greaterThan">
      <formula>1000</formula>
    </cfRule>
  </conditionalFormatting>
  <conditionalFormatting sqref="A68">
    <cfRule type="cellIs" dxfId="1946" priority="1979" operator="greaterThan">
      <formula>1000</formula>
    </cfRule>
  </conditionalFormatting>
  <conditionalFormatting sqref="A72">
    <cfRule type="cellIs" dxfId="1945" priority="1978" operator="greaterThan">
      <formula>1000</formula>
    </cfRule>
  </conditionalFormatting>
  <conditionalFormatting sqref="A72">
    <cfRule type="cellIs" dxfId="1944" priority="1977" operator="greaterThan">
      <formula>1000</formula>
    </cfRule>
  </conditionalFormatting>
  <conditionalFormatting sqref="A72">
    <cfRule type="cellIs" dxfId="1943" priority="1976" operator="greaterThan">
      <formula>1000</formula>
    </cfRule>
  </conditionalFormatting>
  <conditionalFormatting sqref="A76">
    <cfRule type="cellIs" dxfId="1942" priority="1975" operator="greaterThan">
      <formula>1000</formula>
    </cfRule>
  </conditionalFormatting>
  <conditionalFormatting sqref="A76">
    <cfRule type="cellIs" dxfId="1941" priority="1974" operator="greaterThan">
      <formula>1000</formula>
    </cfRule>
  </conditionalFormatting>
  <conditionalFormatting sqref="A76">
    <cfRule type="cellIs" dxfId="1940" priority="1973" operator="greaterThan">
      <formula>1000</formula>
    </cfRule>
  </conditionalFormatting>
  <conditionalFormatting sqref="A80">
    <cfRule type="cellIs" dxfId="1939" priority="1972" operator="greaterThan">
      <formula>1000</formula>
    </cfRule>
  </conditionalFormatting>
  <conditionalFormatting sqref="A80">
    <cfRule type="cellIs" dxfId="1938" priority="1971" operator="greaterThan">
      <formula>1000</formula>
    </cfRule>
  </conditionalFormatting>
  <conditionalFormatting sqref="A80">
    <cfRule type="cellIs" dxfId="1937" priority="1970" operator="greaterThan">
      <formula>1000</formula>
    </cfRule>
  </conditionalFormatting>
  <conditionalFormatting sqref="A84">
    <cfRule type="cellIs" dxfId="1936" priority="1969" operator="greaterThan">
      <formula>1000</formula>
    </cfRule>
  </conditionalFormatting>
  <conditionalFormatting sqref="A84">
    <cfRule type="cellIs" dxfId="1935" priority="1968" operator="greaterThan">
      <formula>1000</formula>
    </cfRule>
  </conditionalFormatting>
  <conditionalFormatting sqref="A84">
    <cfRule type="cellIs" dxfId="1934" priority="1967" operator="greaterThan">
      <formula>1000</formula>
    </cfRule>
  </conditionalFormatting>
  <conditionalFormatting sqref="A88">
    <cfRule type="cellIs" dxfId="1933" priority="1966" operator="greaterThan">
      <formula>1000</formula>
    </cfRule>
  </conditionalFormatting>
  <conditionalFormatting sqref="A88">
    <cfRule type="cellIs" dxfId="1932" priority="1965" operator="greaterThan">
      <formula>1000</formula>
    </cfRule>
  </conditionalFormatting>
  <conditionalFormatting sqref="A88">
    <cfRule type="cellIs" dxfId="1931" priority="1964" operator="greaterThan">
      <formula>1000</formula>
    </cfRule>
  </conditionalFormatting>
  <conditionalFormatting sqref="A92">
    <cfRule type="cellIs" dxfId="1930" priority="1963" operator="greaterThan">
      <formula>1000</formula>
    </cfRule>
  </conditionalFormatting>
  <conditionalFormatting sqref="A92">
    <cfRule type="cellIs" dxfId="1929" priority="1962" operator="greaterThan">
      <formula>1000</formula>
    </cfRule>
  </conditionalFormatting>
  <conditionalFormatting sqref="A92">
    <cfRule type="cellIs" dxfId="1928" priority="1961" operator="greaterThan">
      <formula>1000</formula>
    </cfRule>
  </conditionalFormatting>
  <conditionalFormatting sqref="A96">
    <cfRule type="cellIs" dxfId="1927" priority="1960" operator="greaterThan">
      <formula>1000</formula>
    </cfRule>
  </conditionalFormatting>
  <conditionalFormatting sqref="A96">
    <cfRule type="cellIs" dxfId="1926" priority="1959" operator="greaterThan">
      <formula>1000</formula>
    </cfRule>
  </conditionalFormatting>
  <conditionalFormatting sqref="A96">
    <cfRule type="cellIs" dxfId="1925" priority="1958" operator="greaterThan">
      <formula>1000</formula>
    </cfRule>
  </conditionalFormatting>
  <conditionalFormatting sqref="A100">
    <cfRule type="cellIs" dxfId="1924" priority="1957" operator="greaterThan">
      <formula>1000</formula>
    </cfRule>
  </conditionalFormatting>
  <conditionalFormatting sqref="A100">
    <cfRule type="cellIs" dxfId="1923" priority="1956" operator="greaterThan">
      <formula>1000</formula>
    </cfRule>
  </conditionalFormatting>
  <conditionalFormatting sqref="A100">
    <cfRule type="cellIs" dxfId="1922" priority="1955" operator="greaterThan">
      <formula>1000</formula>
    </cfRule>
  </conditionalFormatting>
  <conditionalFormatting sqref="A104">
    <cfRule type="cellIs" dxfId="1921" priority="1954" operator="greaterThan">
      <formula>1000</formula>
    </cfRule>
  </conditionalFormatting>
  <conditionalFormatting sqref="A104">
    <cfRule type="cellIs" dxfId="1920" priority="1953" operator="greaterThan">
      <formula>1000</formula>
    </cfRule>
  </conditionalFormatting>
  <conditionalFormatting sqref="A104">
    <cfRule type="cellIs" dxfId="1919" priority="1952" operator="greaterThan">
      <formula>1000</formula>
    </cfRule>
  </conditionalFormatting>
  <conditionalFormatting sqref="A108">
    <cfRule type="cellIs" dxfId="1918" priority="1951" operator="greaterThan">
      <formula>1000</formula>
    </cfRule>
  </conditionalFormatting>
  <conditionalFormatting sqref="A108">
    <cfRule type="cellIs" dxfId="1917" priority="1950" operator="greaterThan">
      <formula>1000</formula>
    </cfRule>
  </conditionalFormatting>
  <conditionalFormatting sqref="A108">
    <cfRule type="cellIs" dxfId="1916" priority="1949" operator="greaterThan">
      <formula>1000</formula>
    </cfRule>
  </conditionalFormatting>
  <conditionalFormatting sqref="A112">
    <cfRule type="cellIs" dxfId="1915" priority="1948" operator="greaterThan">
      <formula>1000</formula>
    </cfRule>
  </conditionalFormatting>
  <conditionalFormatting sqref="A112">
    <cfRule type="cellIs" dxfId="1914" priority="1947" operator="greaterThan">
      <formula>1000</formula>
    </cfRule>
  </conditionalFormatting>
  <conditionalFormatting sqref="A112">
    <cfRule type="cellIs" dxfId="1913" priority="1946" operator="greaterThan">
      <formula>1000</formula>
    </cfRule>
  </conditionalFormatting>
  <conditionalFormatting sqref="A116">
    <cfRule type="cellIs" dxfId="1912" priority="1945" operator="greaterThan">
      <formula>1000</formula>
    </cfRule>
  </conditionalFormatting>
  <conditionalFormatting sqref="A116">
    <cfRule type="cellIs" dxfId="1911" priority="1944" operator="greaterThan">
      <formula>1000</formula>
    </cfRule>
  </conditionalFormatting>
  <conditionalFormatting sqref="A116">
    <cfRule type="cellIs" dxfId="1910" priority="1943" operator="greaterThan">
      <formula>1000</formula>
    </cfRule>
  </conditionalFormatting>
  <conditionalFormatting sqref="A120">
    <cfRule type="cellIs" dxfId="1909" priority="1942" operator="greaterThan">
      <formula>1000</formula>
    </cfRule>
  </conditionalFormatting>
  <conditionalFormatting sqref="A120">
    <cfRule type="cellIs" dxfId="1908" priority="1941" operator="greaterThan">
      <formula>1000</formula>
    </cfRule>
  </conditionalFormatting>
  <conditionalFormatting sqref="A120">
    <cfRule type="cellIs" dxfId="1907" priority="1940" operator="greaterThan">
      <formula>1000</formula>
    </cfRule>
  </conditionalFormatting>
  <conditionalFormatting sqref="A124">
    <cfRule type="cellIs" dxfId="1906" priority="1939" operator="greaterThan">
      <formula>1000</formula>
    </cfRule>
  </conditionalFormatting>
  <conditionalFormatting sqref="A124">
    <cfRule type="cellIs" dxfId="1905" priority="1938" operator="greaterThan">
      <formula>1000</formula>
    </cfRule>
  </conditionalFormatting>
  <conditionalFormatting sqref="A124">
    <cfRule type="cellIs" dxfId="1904" priority="1937" operator="greaterThan">
      <formula>1000</formula>
    </cfRule>
  </conditionalFormatting>
  <conditionalFormatting sqref="O12">
    <cfRule type="duplicateValues" dxfId="1903" priority="1935"/>
    <cfRule type="duplicateValues" dxfId="1902" priority="1936" stopIfTrue="1"/>
  </conditionalFormatting>
  <conditionalFormatting sqref="O12">
    <cfRule type="duplicateValues" dxfId="1901" priority="1934" stopIfTrue="1"/>
  </conditionalFormatting>
  <conditionalFormatting sqref="O12">
    <cfRule type="duplicateValues" dxfId="1900" priority="1933" stopIfTrue="1"/>
  </conditionalFormatting>
  <conditionalFormatting sqref="O12">
    <cfRule type="duplicateValues" dxfId="1899" priority="1932" stopIfTrue="1"/>
  </conditionalFormatting>
  <conditionalFormatting sqref="O12">
    <cfRule type="duplicateValues" dxfId="1898" priority="1931" stopIfTrue="1"/>
  </conditionalFormatting>
  <conditionalFormatting sqref="O12">
    <cfRule type="duplicateValues" dxfId="1897" priority="1930" stopIfTrue="1"/>
  </conditionalFormatting>
  <conditionalFormatting sqref="O12">
    <cfRule type="duplicateValues" dxfId="1896" priority="1929" stopIfTrue="1"/>
  </conditionalFormatting>
  <conditionalFormatting sqref="O12">
    <cfRule type="duplicateValues" dxfId="1895" priority="1928" stopIfTrue="1"/>
  </conditionalFormatting>
  <conditionalFormatting sqref="O12">
    <cfRule type="duplicateValues" dxfId="1894" priority="1926"/>
    <cfRule type="duplicateValues" dxfId="1893" priority="1927" stopIfTrue="1"/>
  </conditionalFormatting>
  <conditionalFormatting sqref="O12">
    <cfRule type="duplicateValues" dxfId="1892" priority="1925" stopIfTrue="1"/>
  </conditionalFormatting>
  <conditionalFormatting sqref="O12">
    <cfRule type="duplicateValues" dxfId="1891" priority="1924" stopIfTrue="1"/>
  </conditionalFormatting>
  <conditionalFormatting sqref="O12">
    <cfRule type="duplicateValues" dxfId="1890" priority="1923" stopIfTrue="1"/>
  </conditionalFormatting>
  <conditionalFormatting sqref="O12">
    <cfRule type="duplicateValues" dxfId="1889" priority="1922" stopIfTrue="1"/>
  </conditionalFormatting>
  <conditionalFormatting sqref="O12">
    <cfRule type="duplicateValues" dxfId="1888" priority="1921" stopIfTrue="1"/>
  </conditionalFormatting>
  <conditionalFormatting sqref="O12">
    <cfRule type="duplicateValues" dxfId="1887" priority="1920" stopIfTrue="1"/>
  </conditionalFormatting>
  <conditionalFormatting sqref="O12">
    <cfRule type="duplicateValues" dxfId="1886" priority="1919" stopIfTrue="1"/>
  </conditionalFormatting>
  <conditionalFormatting sqref="O16">
    <cfRule type="duplicateValues" dxfId="1885" priority="1917"/>
    <cfRule type="duplicateValues" dxfId="1884" priority="1918" stopIfTrue="1"/>
  </conditionalFormatting>
  <conditionalFormatting sqref="O16">
    <cfRule type="duplicateValues" dxfId="1883" priority="1916" stopIfTrue="1"/>
  </conditionalFormatting>
  <conditionalFormatting sqref="O16">
    <cfRule type="duplicateValues" dxfId="1882" priority="1915" stopIfTrue="1"/>
  </conditionalFormatting>
  <conditionalFormatting sqref="O16">
    <cfRule type="duplicateValues" dxfId="1881" priority="1914" stopIfTrue="1"/>
  </conditionalFormatting>
  <conditionalFormatting sqref="O16">
    <cfRule type="duplicateValues" dxfId="1880" priority="1913" stopIfTrue="1"/>
  </conditionalFormatting>
  <conditionalFormatting sqref="O16">
    <cfRule type="duplicateValues" dxfId="1879" priority="1912" stopIfTrue="1"/>
  </conditionalFormatting>
  <conditionalFormatting sqref="O16">
    <cfRule type="duplicateValues" dxfId="1878" priority="1911" stopIfTrue="1"/>
  </conditionalFormatting>
  <conditionalFormatting sqref="O16">
    <cfRule type="duplicateValues" dxfId="1877" priority="1910" stopIfTrue="1"/>
  </conditionalFormatting>
  <conditionalFormatting sqref="O16">
    <cfRule type="duplicateValues" dxfId="1876" priority="1908"/>
    <cfRule type="duplicateValues" dxfId="1875" priority="1909" stopIfTrue="1"/>
  </conditionalFormatting>
  <conditionalFormatting sqref="O16">
    <cfRule type="duplicateValues" dxfId="1874" priority="1907" stopIfTrue="1"/>
  </conditionalFormatting>
  <conditionalFormatting sqref="O16">
    <cfRule type="duplicateValues" dxfId="1873" priority="1906" stopIfTrue="1"/>
  </conditionalFormatting>
  <conditionalFormatting sqref="O16">
    <cfRule type="duplicateValues" dxfId="1872" priority="1905" stopIfTrue="1"/>
  </conditionalFormatting>
  <conditionalFormatting sqref="O16">
    <cfRule type="duplicateValues" dxfId="1871" priority="1904" stopIfTrue="1"/>
  </conditionalFormatting>
  <conditionalFormatting sqref="O16">
    <cfRule type="duplicateValues" dxfId="1870" priority="1903" stopIfTrue="1"/>
  </conditionalFormatting>
  <conditionalFormatting sqref="O16">
    <cfRule type="duplicateValues" dxfId="1869" priority="1902" stopIfTrue="1"/>
  </conditionalFormatting>
  <conditionalFormatting sqref="O16">
    <cfRule type="duplicateValues" dxfId="1868" priority="1901" stopIfTrue="1"/>
  </conditionalFormatting>
  <conditionalFormatting sqref="O20">
    <cfRule type="duplicateValues" dxfId="1867" priority="1899"/>
    <cfRule type="duplicateValues" dxfId="1866" priority="1900" stopIfTrue="1"/>
  </conditionalFormatting>
  <conditionalFormatting sqref="O20">
    <cfRule type="duplicateValues" dxfId="1865" priority="1898" stopIfTrue="1"/>
  </conditionalFormatting>
  <conditionalFormatting sqref="O20">
    <cfRule type="duplicateValues" dxfId="1864" priority="1897" stopIfTrue="1"/>
  </conditionalFormatting>
  <conditionalFormatting sqref="O20">
    <cfRule type="duplicateValues" dxfId="1863" priority="1896" stopIfTrue="1"/>
  </conditionalFormatting>
  <conditionalFormatting sqref="O20">
    <cfRule type="duplicateValues" dxfId="1862" priority="1895" stopIfTrue="1"/>
  </conditionalFormatting>
  <conditionalFormatting sqref="O20">
    <cfRule type="duplicateValues" dxfId="1861" priority="1894" stopIfTrue="1"/>
  </conditionalFormatting>
  <conditionalFormatting sqref="O20">
    <cfRule type="duplicateValues" dxfId="1860" priority="1893" stopIfTrue="1"/>
  </conditionalFormatting>
  <conditionalFormatting sqref="O20">
    <cfRule type="duplicateValues" dxfId="1859" priority="1892" stopIfTrue="1"/>
  </conditionalFormatting>
  <conditionalFormatting sqref="O20">
    <cfRule type="duplicateValues" dxfId="1858" priority="1890"/>
    <cfRule type="duplicateValues" dxfId="1857" priority="1891" stopIfTrue="1"/>
  </conditionalFormatting>
  <conditionalFormatting sqref="O20">
    <cfRule type="duplicateValues" dxfId="1856" priority="1889" stopIfTrue="1"/>
  </conditionalFormatting>
  <conditionalFormatting sqref="O20">
    <cfRule type="duplicateValues" dxfId="1855" priority="1888" stopIfTrue="1"/>
  </conditionalFormatting>
  <conditionalFormatting sqref="O20">
    <cfRule type="duplicateValues" dxfId="1854" priority="1887" stopIfTrue="1"/>
  </conditionalFormatting>
  <conditionalFormatting sqref="O20">
    <cfRule type="duplicateValues" dxfId="1853" priority="1886" stopIfTrue="1"/>
  </conditionalFormatting>
  <conditionalFormatting sqref="O20">
    <cfRule type="duplicateValues" dxfId="1852" priority="1885" stopIfTrue="1"/>
  </conditionalFormatting>
  <conditionalFormatting sqref="O20">
    <cfRule type="duplicateValues" dxfId="1851" priority="1884" stopIfTrue="1"/>
  </conditionalFormatting>
  <conditionalFormatting sqref="O20">
    <cfRule type="duplicateValues" dxfId="1850" priority="1883" stopIfTrue="1"/>
  </conditionalFormatting>
  <conditionalFormatting sqref="O24">
    <cfRule type="duplicateValues" dxfId="1849" priority="1881"/>
    <cfRule type="duplicateValues" dxfId="1848" priority="1882" stopIfTrue="1"/>
  </conditionalFormatting>
  <conditionalFormatting sqref="O24">
    <cfRule type="duplicateValues" dxfId="1847" priority="1880" stopIfTrue="1"/>
  </conditionalFormatting>
  <conditionalFormatting sqref="O24">
    <cfRule type="duplicateValues" dxfId="1846" priority="1879" stopIfTrue="1"/>
  </conditionalFormatting>
  <conditionalFormatting sqref="O24">
    <cfRule type="duplicateValues" dxfId="1845" priority="1878" stopIfTrue="1"/>
  </conditionalFormatting>
  <conditionalFormatting sqref="O24">
    <cfRule type="duplicateValues" dxfId="1844" priority="1877" stopIfTrue="1"/>
  </conditionalFormatting>
  <conditionalFormatting sqref="O24">
    <cfRule type="duplicateValues" dxfId="1843" priority="1876" stopIfTrue="1"/>
  </conditionalFormatting>
  <conditionalFormatting sqref="O24">
    <cfRule type="duplicateValues" dxfId="1842" priority="1875" stopIfTrue="1"/>
  </conditionalFormatting>
  <conditionalFormatting sqref="O24">
    <cfRule type="duplicateValues" dxfId="1841" priority="1874" stopIfTrue="1"/>
  </conditionalFormatting>
  <conditionalFormatting sqref="O24">
    <cfRule type="duplicateValues" dxfId="1840" priority="1872"/>
    <cfRule type="duplicateValues" dxfId="1839" priority="1873" stopIfTrue="1"/>
  </conditionalFormatting>
  <conditionalFormatting sqref="O24">
    <cfRule type="duplicateValues" dxfId="1838" priority="1871" stopIfTrue="1"/>
  </conditionalFormatting>
  <conditionalFormatting sqref="O24">
    <cfRule type="duplicateValues" dxfId="1837" priority="1870" stopIfTrue="1"/>
  </conditionalFormatting>
  <conditionalFormatting sqref="O24">
    <cfRule type="duplicateValues" dxfId="1836" priority="1869" stopIfTrue="1"/>
  </conditionalFormatting>
  <conditionalFormatting sqref="O24">
    <cfRule type="duplicateValues" dxfId="1835" priority="1868" stopIfTrue="1"/>
  </conditionalFormatting>
  <conditionalFormatting sqref="O24">
    <cfRule type="duplicateValues" dxfId="1834" priority="1867" stopIfTrue="1"/>
  </conditionalFormatting>
  <conditionalFormatting sqref="O24">
    <cfRule type="duplicateValues" dxfId="1833" priority="1866" stopIfTrue="1"/>
  </conditionalFormatting>
  <conditionalFormatting sqref="O24">
    <cfRule type="duplicateValues" dxfId="1832" priority="1865" stopIfTrue="1"/>
  </conditionalFormatting>
  <conditionalFormatting sqref="O28">
    <cfRule type="duplicateValues" dxfId="1831" priority="1863"/>
    <cfRule type="duplicateValues" dxfId="1830" priority="1864" stopIfTrue="1"/>
  </conditionalFormatting>
  <conditionalFormatting sqref="O28">
    <cfRule type="duplicateValues" dxfId="1829" priority="1862" stopIfTrue="1"/>
  </conditionalFormatting>
  <conditionalFormatting sqref="O28">
    <cfRule type="duplicateValues" dxfId="1828" priority="1861" stopIfTrue="1"/>
  </conditionalFormatting>
  <conditionalFormatting sqref="O28">
    <cfRule type="duplicateValues" dxfId="1827" priority="1860" stopIfTrue="1"/>
  </conditionalFormatting>
  <conditionalFormatting sqref="O28">
    <cfRule type="duplicateValues" dxfId="1826" priority="1859" stopIfTrue="1"/>
  </conditionalFormatting>
  <conditionalFormatting sqref="O28">
    <cfRule type="duplicateValues" dxfId="1825" priority="1858" stopIfTrue="1"/>
  </conditionalFormatting>
  <conditionalFormatting sqref="O28">
    <cfRule type="duplicateValues" dxfId="1824" priority="1857" stopIfTrue="1"/>
  </conditionalFormatting>
  <conditionalFormatting sqref="O28">
    <cfRule type="duplicateValues" dxfId="1823" priority="1856" stopIfTrue="1"/>
  </conditionalFormatting>
  <conditionalFormatting sqref="O28">
    <cfRule type="duplicateValues" dxfId="1822" priority="1854"/>
    <cfRule type="duplicateValues" dxfId="1821" priority="1855" stopIfTrue="1"/>
  </conditionalFormatting>
  <conditionalFormatting sqref="O28">
    <cfRule type="duplicateValues" dxfId="1820" priority="1853" stopIfTrue="1"/>
  </conditionalFormatting>
  <conditionalFormatting sqref="O28">
    <cfRule type="duplicateValues" dxfId="1819" priority="1852" stopIfTrue="1"/>
  </conditionalFormatting>
  <conditionalFormatting sqref="O28">
    <cfRule type="duplicateValues" dxfId="1818" priority="1851" stopIfTrue="1"/>
  </conditionalFormatting>
  <conditionalFormatting sqref="O28">
    <cfRule type="duplicateValues" dxfId="1817" priority="1850" stopIfTrue="1"/>
  </conditionalFormatting>
  <conditionalFormatting sqref="O28">
    <cfRule type="duplicateValues" dxfId="1816" priority="1849" stopIfTrue="1"/>
  </conditionalFormatting>
  <conditionalFormatting sqref="O28">
    <cfRule type="duplicateValues" dxfId="1815" priority="1848" stopIfTrue="1"/>
  </conditionalFormatting>
  <conditionalFormatting sqref="O28">
    <cfRule type="duplicateValues" dxfId="1814" priority="1847" stopIfTrue="1"/>
  </conditionalFormatting>
  <conditionalFormatting sqref="O32">
    <cfRule type="duplicateValues" dxfId="1813" priority="1845"/>
    <cfRule type="duplicateValues" dxfId="1812" priority="1846" stopIfTrue="1"/>
  </conditionalFormatting>
  <conditionalFormatting sqref="O32">
    <cfRule type="duplicateValues" dxfId="1811" priority="1844" stopIfTrue="1"/>
  </conditionalFormatting>
  <conditionalFormatting sqref="O32">
    <cfRule type="duplicateValues" dxfId="1810" priority="1843" stopIfTrue="1"/>
  </conditionalFormatting>
  <conditionalFormatting sqref="O32">
    <cfRule type="duplicateValues" dxfId="1809" priority="1842" stopIfTrue="1"/>
  </conditionalFormatting>
  <conditionalFormatting sqref="O32">
    <cfRule type="duplicateValues" dxfId="1808" priority="1841" stopIfTrue="1"/>
  </conditionalFormatting>
  <conditionalFormatting sqref="O32">
    <cfRule type="duplicateValues" dxfId="1807" priority="1840" stopIfTrue="1"/>
  </conditionalFormatting>
  <conditionalFormatting sqref="O32">
    <cfRule type="duplicateValues" dxfId="1806" priority="1839" stopIfTrue="1"/>
  </conditionalFormatting>
  <conditionalFormatting sqref="O32">
    <cfRule type="duplicateValues" dxfId="1805" priority="1838" stopIfTrue="1"/>
  </conditionalFormatting>
  <conditionalFormatting sqref="O32">
    <cfRule type="duplicateValues" dxfId="1804" priority="1836"/>
    <cfRule type="duplicateValues" dxfId="1803" priority="1837" stopIfTrue="1"/>
  </conditionalFormatting>
  <conditionalFormatting sqref="O32">
    <cfRule type="duplicateValues" dxfId="1802" priority="1835" stopIfTrue="1"/>
  </conditionalFormatting>
  <conditionalFormatting sqref="O32">
    <cfRule type="duplicateValues" dxfId="1801" priority="1834" stopIfTrue="1"/>
  </conditionalFormatting>
  <conditionalFormatting sqref="O32">
    <cfRule type="duplicateValues" dxfId="1800" priority="1833" stopIfTrue="1"/>
  </conditionalFormatting>
  <conditionalFormatting sqref="O32">
    <cfRule type="duplicateValues" dxfId="1799" priority="1832" stopIfTrue="1"/>
  </conditionalFormatting>
  <conditionalFormatting sqref="O32">
    <cfRule type="duplicateValues" dxfId="1798" priority="1831" stopIfTrue="1"/>
  </conditionalFormatting>
  <conditionalFormatting sqref="O32">
    <cfRule type="duplicateValues" dxfId="1797" priority="1830" stopIfTrue="1"/>
  </conditionalFormatting>
  <conditionalFormatting sqref="O32">
    <cfRule type="duplicateValues" dxfId="1796" priority="1829" stopIfTrue="1"/>
  </conditionalFormatting>
  <conditionalFormatting sqref="O36">
    <cfRule type="duplicateValues" dxfId="1795" priority="1827"/>
    <cfRule type="duplicateValues" dxfId="1794" priority="1828" stopIfTrue="1"/>
  </conditionalFormatting>
  <conditionalFormatting sqref="O36">
    <cfRule type="duplicateValues" dxfId="1793" priority="1826" stopIfTrue="1"/>
  </conditionalFormatting>
  <conditionalFormatting sqref="O36">
    <cfRule type="duplicateValues" dxfId="1792" priority="1825" stopIfTrue="1"/>
  </conditionalFormatting>
  <conditionalFormatting sqref="O36">
    <cfRule type="duplicateValues" dxfId="1791" priority="1824" stopIfTrue="1"/>
  </conditionalFormatting>
  <conditionalFormatting sqref="O36">
    <cfRule type="duplicateValues" dxfId="1790" priority="1823" stopIfTrue="1"/>
  </conditionalFormatting>
  <conditionalFormatting sqref="O36">
    <cfRule type="duplicateValues" dxfId="1789" priority="1822" stopIfTrue="1"/>
  </conditionalFormatting>
  <conditionalFormatting sqref="O36">
    <cfRule type="duplicateValues" dxfId="1788" priority="1821" stopIfTrue="1"/>
  </conditionalFormatting>
  <conditionalFormatting sqref="O36">
    <cfRule type="duplicateValues" dxfId="1787" priority="1820" stopIfTrue="1"/>
  </conditionalFormatting>
  <conditionalFormatting sqref="O36">
    <cfRule type="duplicateValues" dxfId="1786" priority="1818"/>
    <cfRule type="duplicateValues" dxfId="1785" priority="1819" stopIfTrue="1"/>
  </conditionalFormatting>
  <conditionalFormatting sqref="O36">
    <cfRule type="duplicateValues" dxfId="1784" priority="1817" stopIfTrue="1"/>
  </conditionalFormatting>
  <conditionalFormatting sqref="O36">
    <cfRule type="duplicateValues" dxfId="1783" priority="1816" stopIfTrue="1"/>
  </conditionalFormatting>
  <conditionalFormatting sqref="O36">
    <cfRule type="duplicateValues" dxfId="1782" priority="1815" stopIfTrue="1"/>
  </conditionalFormatting>
  <conditionalFormatting sqref="O36">
    <cfRule type="duplicateValues" dxfId="1781" priority="1814" stopIfTrue="1"/>
  </conditionalFormatting>
  <conditionalFormatting sqref="O36">
    <cfRule type="duplicateValues" dxfId="1780" priority="1813" stopIfTrue="1"/>
  </conditionalFormatting>
  <conditionalFormatting sqref="O36">
    <cfRule type="duplicateValues" dxfId="1779" priority="1812" stopIfTrue="1"/>
  </conditionalFormatting>
  <conditionalFormatting sqref="O36">
    <cfRule type="duplicateValues" dxfId="1778" priority="1811" stopIfTrue="1"/>
  </conditionalFormatting>
  <conditionalFormatting sqref="O40">
    <cfRule type="duplicateValues" dxfId="1777" priority="1809"/>
    <cfRule type="duplicateValues" dxfId="1776" priority="1810" stopIfTrue="1"/>
  </conditionalFormatting>
  <conditionalFormatting sqref="O40">
    <cfRule type="duplicateValues" dxfId="1775" priority="1808" stopIfTrue="1"/>
  </conditionalFormatting>
  <conditionalFormatting sqref="O40">
    <cfRule type="duplicateValues" dxfId="1774" priority="1807" stopIfTrue="1"/>
  </conditionalFormatting>
  <conditionalFormatting sqref="O40">
    <cfRule type="duplicateValues" dxfId="1773" priority="1806" stopIfTrue="1"/>
  </conditionalFormatting>
  <conditionalFormatting sqref="O40">
    <cfRule type="duplicateValues" dxfId="1772" priority="1805" stopIfTrue="1"/>
  </conditionalFormatting>
  <conditionalFormatting sqref="O40">
    <cfRule type="duplicateValues" dxfId="1771" priority="1804" stopIfTrue="1"/>
  </conditionalFormatting>
  <conditionalFormatting sqref="O40">
    <cfRule type="duplicateValues" dxfId="1770" priority="1803" stopIfTrue="1"/>
  </conditionalFormatting>
  <conditionalFormatting sqref="O40">
    <cfRule type="duplicateValues" dxfId="1769" priority="1802" stopIfTrue="1"/>
  </conditionalFormatting>
  <conditionalFormatting sqref="O40">
    <cfRule type="duplicateValues" dxfId="1768" priority="1800"/>
    <cfRule type="duplicateValues" dxfId="1767" priority="1801" stopIfTrue="1"/>
  </conditionalFormatting>
  <conditionalFormatting sqref="O40">
    <cfRule type="duplicateValues" dxfId="1766" priority="1799" stopIfTrue="1"/>
  </conditionalFormatting>
  <conditionalFormatting sqref="O40">
    <cfRule type="duplicateValues" dxfId="1765" priority="1798" stopIfTrue="1"/>
  </conditionalFormatting>
  <conditionalFormatting sqref="O40">
    <cfRule type="duplicateValues" dxfId="1764" priority="1797" stopIfTrue="1"/>
  </conditionalFormatting>
  <conditionalFormatting sqref="O40">
    <cfRule type="duplicateValues" dxfId="1763" priority="1796" stopIfTrue="1"/>
  </conditionalFormatting>
  <conditionalFormatting sqref="O40">
    <cfRule type="duplicateValues" dxfId="1762" priority="1795" stopIfTrue="1"/>
  </conditionalFormatting>
  <conditionalFormatting sqref="O40">
    <cfRule type="duplicateValues" dxfId="1761" priority="1794" stopIfTrue="1"/>
  </conditionalFormatting>
  <conditionalFormatting sqref="O40">
    <cfRule type="duplicateValues" dxfId="1760" priority="1793" stopIfTrue="1"/>
  </conditionalFormatting>
  <conditionalFormatting sqref="O44">
    <cfRule type="duplicateValues" dxfId="1759" priority="1791"/>
    <cfRule type="duplicateValues" dxfId="1758" priority="1792" stopIfTrue="1"/>
  </conditionalFormatting>
  <conditionalFormatting sqref="O44">
    <cfRule type="duplicateValues" dxfId="1757" priority="1790" stopIfTrue="1"/>
  </conditionalFormatting>
  <conditionalFormatting sqref="O44">
    <cfRule type="duplicateValues" dxfId="1756" priority="1789" stopIfTrue="1"/>
  </conditionalFormatting>
  <conditionalFormatting sqref="O44">
    <cfRule type="duplicateValues" dxfId="1755" priority="1788" stopIfTrue="1"/>
  </conditionalFormatting>
  <conditionalFormatting sqref="O44">
    <cfRule type="duplicateValues" dxfId="1754" priority="1787" stopIfTrue="1"/>
  </conditionalFormatting>
  <conditionalFormatting sqref="O44">
    <cfRule type="duplicateValues" dxfId="1753" priority="1786" stopIfTrue="1"/>
  </conditionalFormatting>
  <conditionalFormatting sqref="O44">
    <cfRule type="duplicateValues" dxfId="1752" priority="1785" stopIfTrue="1"/>
  </conditionalFormatting>
  <conditionalFormatting sqref="O44">
    <cfRule type="duplicateValues" dxfId="1751" priority="1784" stopIfTrue="1"/>
  </conditionalFormatting>
  <conditionalFormatting sqref="O44">
    <cfRule type="duplicateValues" dxfId="1750" priority="1782"/>
    <cfRule type="duplicateValues" dxfId="1749" priority="1783" stopIfTrue="1"/>
  </conditionalFormatting>
  <conditionalFormatting sqref="O44">
    <cfRule type="duplicateValues" dxfId="1748" priority="1781" stopIfTrue="1"/>
  </conditionalFormatting>
  <conditionalFormatting sqref="O44">
    <cfRule type="duplicateValues" dxfId="1747" priority="1780" stopIfTrue="1"/>
  </conditionalFormatting>
  <conditionalFormatting sqref="O44">
    <cfRule type="duplicateValues" dxfId="1746" priority="1779" stopIfTrue="1"/>
  </conditionalFormatting>
  <conditionalFormatting sqref="O44">
    <cfRule type="duplicateValues" dxfId="1745" priority="1778" stopIfTrue="1"/>
  </conditionalFormatting>
  <conditionalFormatting sqref="O44">
    <cfRule type="duplicateValues" dxfId="1744" priority="1777" stopIfTrue="1"/>
  </conditionalFormatting>
  <conditionalFormatting sqref="O44">
    <cfRule type="duplicateValues" dxfId="1743" priority="1776" stopIfTrue="1"/>
  </conditionalFormatting>
  <conditionalFormatting sqref="O44">
    <cfRule type="duplicateValues" dxfId="1742" priority="1775" stopIfTrue="1"/>
  </conditionalFormatting>
  <conditionalFormatting sqref="O48">
    <cfRule type="duplicateValues" dxfId="1741" priority="1773"/>
    <cfRule type="duplicateValues" dxfId="1740" priority="1774" stopIfTrue="1"/>
  </conditionalFormatting>
  <conditionalFormatting sqref="O48">
    <cfRule type="duplicateValues" dxfId="1739" priority="1772" stopIfTrue="1"/>
  </conditionalFormatting>
  <conditionalFormatting sqref="O48">
    <cfRule type="duplicateValues" dxfId="1738" priority="1771" stopIfTrue="1"/>
  </conditionalFormatting>
  <conditionalFormatting sqref="O48">
    <cfRule type="duplicateValues" dxfId="1737" priority="1770" stopIfTrue="1"/>
  </conditionalFormatting>
  <conditionalFormatting sqref="O48">
    <cfRule type="duplicateValues" dxfId="1736" priority="1769" stopIfTrue="1"/>
  </conditionalFormatting>
  <conditionalFormatting sqref="O48">
    <cfRule type="duplicateValues" dxfId="1735" priority="1768" stopIfTrue="1"/>
  </conditionalFormatting>
  <conditionalFormatting sqref="O48">
    <cfRule type="duplicateValues" dxfId="1734" priority="1767" stopIfTrue="1"/>
  </conditionalFormatting>
  <conditionalFormatting sqref="O48">
    <cfRule type="duplicateValues" dxfId="1733" priority="1766" stopIfTrue="1"/>
  </conditionalFormatting>
  <conditionalFormatting sqref="O48">
    <cfRule type="duplicateValues" dxfId="1732" priority="1764"/>
    <cfRule type="duplicateValues" dxfId="1731" priority="1765" stopIfTrue="1"/>
  </conditionalFormatting>
  <conditionalFormatting sqref="O48">
    <cfRule type="duplicateValues" dxfId="1730" priority="1763" stopIfTrue="1"/>
  </conditionalFormatting>
  <conditionalFormatting sqref="O48">
    <cfRule type="duplicateValues" dxfId="1729" priority="1762" stopIfTrue="1"/>
  </conditionalFormatting>
  <conditionalFormatting sqref="O48">
    <cfRule type="duplicateValues" dxfId="1728" priority="1761" stopIfTrue="1"/>
  </conditionalFormatting>
  <conditionalFormatting sqref="O48">
    <cfRule type="duplicateValues" dxfId="1727" priority="1760" stopIfTrue="1"/>
  </conditionalFormatting>
  <conditionalFormatting sqref="O48">
    <cfRule type="duplicateValues" dxfId="1726" priority="1759" stopIfTrue="1"/>
  </conditionalFormatting>
  <conditionalFormatting sqref="O48">
    <cfRule type="duplicateValues" dxfId="1725" priority="1758" stopIfTrue="1"/>
  </conditionalFormatting>
  <conditionalFormatting sqref="O48">
    <cfRule type="duplicateValues" dxfId="1724" priority="1757" stopIfTrue="1"/>
  </conditionalFormatting>
  <conditionalFormatting sqref="O52">
    <cfRule type="duplicateValues" dxfId="1723" priority="1755"/>
    <cfRule type="duplicateValues" dxfId="1722" priority="1756" stopIfTrue="1"/>
  </conditionalFormatting>
  <conditionalFormatting sqref="O52">
    <cfRule type="duplicateValues" dxfId="1721" priority="1754" stopIfTrue="1"/>
  </conditionalFormatting>
  <conditionalFormatting sqref="O52">
    <cfRule type="duplicateValues" dxfId="1720" priority="1753" stopIfTrue="1"/>
  </conditionalFormatting>
  <conditionalFormatting sqref="O52">
    <cfRule type="duplicateValues" dxfId="1719" priority="1752" stopIfTrue="1"/>
  </conditionalFormatting>
  <conditionalFormatting sqref="O52">
    <cfRule type="duplicateValues" dxfId="1718" priority="1751" stopIfTrue="1"/>
  </conditionalFormatting>
  <conditionalFormatting sqref="O52">
    <cfRule type="duplicateValues" dxfId="1717" priority="1750" stopIfTrue="1"/>
  </conditionalFormatting>
  <conditionalFormatting sqref="O52">
    <cfRule type="duplicateValues" dxfId="1716" priority="1749" stopIfTrue="1"/>
  </conditionalFormatting>
  <conditionalFormatting sqref="O52">
    <cfRule type="duplicateValues" dxfId="1715" priority="1748" stopIfTrue="1"/>
  </conditionalFormatting>
  <conditionalFormatting sqref="O52">
    <cfRule type="duplicateValues" dxfId="1714" priority="1746"/>
    <cfRule type="duplicateValues" dxfId="1713" priority="1747" stopIfTrue="1"/>
  </conditionalFormatting>
  <conditionalFormatting sqref="O52">
    <cfRule type="duplicateValues" dxfId="1712" priority="1745" stopIfTrue="1"/>
  </conditionalFormatting>
  <conditionalFormatting sqref="O52">
    <cfRule type="duplicateValues" dxfId="1711" priority="1744" stopIfTrue="1"/>
  </conditionalFormatting>
  <conditionalFormatting sqref="O52">
    <cfRule type="duplicateValues" dxfId="1710" priority="1743" stopIfTrue="1"/>
  </conditionalFormatting>
  <conditionalFormatting sqref="O52">
    <cfRule type="duplicateValues" dxfId="1709" priority="1742" stopIfTrue="1"/>
  </conditionalFormatting>
  <conditionalFormatting sqref="O52">
    <cfRule type="duplicateValues" dxfId="1708" priority="1741" stopIfTrue="1"/>
  </conditionalFormatting>
  <conditionalFormatting sqref="O52">
    <cfRule type="duplicateValues" dxfId="1707" priority="1740" stopIfTrue="1"/>
  </conditionalFormatting>
  <conditionalFormatting sqref="O52">
    <cfRule type="duplicateValues" dxfId="1706" priority="1739" stopIfTrue="1"/>
  </conditionalFormatting>
  <conditionalFormatting sqref="O56">
    <cfRule type="duplicateValues" dxfId="1705" priority="1737"/>
    <cfRule type="duplicateValues" dxfId="1704" priority="1738" stopIfTrue="1"/>
  </conditionalFormatting>
  <conditionalFormatting sqref="O56">
    <cfRule type="duplicateValues" dxfId="1703" priority="1736" stopIfTrue="1"/>
  </conditionalFormatting>
  <conditionalFormatting sqref="O56">
    <cfRule type="duplicateValues" dxfId="1702" priority="1735" stopIfTrue="1"/>
  </conditionalFormatting>
  <conditionalFormatting sqref="O56">
    <cfRule type="duplicateValues" dxfId="1701" priority="1734" stopIfTrue="1"/>
  </conditionalFormatting>
  <conditionalFormatting sqref="O56">
    <cfRule type="duplicateValues" dxfId="1700" priority="1733" stopIfTrue="1"/>
  </conditionalFormatting>
  <conditionalFormatting sqref="O56">
    <cfRule type="duplicateValues" dxfId="1699" priority="1732" stopIfTrue="1"/>
  </conditionalFormatting>
  <conditionalFormatting sqref="O56">
    <cfRule type="duplicateValues" dxfId="1698" priority="1731" stopIfTrue="1"/>
  </conditionalFormatting>
  <conditionalFormatting sqref="O56">
    <cfRule type="duplicateValues" dxfId="1697" priority="1730" stopIfTrue="1"/>
  </conditionalFormatting>
  <conditionalFormatting sqref="O56">
    <cfRule type="duplicateValues" dxfId="1696" priority="1728"/>
    <cfRule type="duplicateValues" dxfId="1695" priority="1729" stopIfTrue="1"/>
  </conditionalFormatting>
  <conditionalFormatting sqref="O56">
    <cfRule type="duplicateValues" dxfId="1694" priority="1727" stopIfTrue="1"/>
  </conditionalFormatting>
  <conditionalFormatting sqref="O56">
    <cfRule type="duplicateValues" dxfId="1693" priority="1726" stopIfTrue="1"/>
  </conditionalFormatting>
  <conditionalFormatting sqref="O56">
    <cfRule type="duplicateValues" dxfId="1692" priority="1725" stopIfTrue="1"/>
  </conditionalFormatting>
  <conditionalFormatting sqref="O56">
    <cfRule type="duplicateValues" dxfId="1691" priority="1724" stopIfTrue="1"/>
  </conditionalFormatting>
  <conditionalFormatting sqref="O56">
    <cfRule type="duplicateValues" dxfId="1690" priority="1723" stopIfTrue="1"/>
  </conditionalFormatting>
  <conditionalFormatting sqref="O56">
    <cfRule type="duplicateValues" dxfId="1689" priority="1722" stopIfTrue="1"/>
  </conditionalFormatting>
  <conditionalFormatting sqref="O56">
    <cfRule type="duplicateValues" dxfId="1688" priority="1721" stopIfTrue="1"/>
  </conditionalFormatting>
  <conditionalFormatting sqref="O60">
    <cfRule type="duplicateValues" dxfId="1687" priority="1719"/>
    <cfRule type="duplicateValues" dxfId="1686" priority="1720" stopIfTrue="1"/>
  </conditionalFormatting>
  <conditionalFormatting sqref="O60">
    <cfRule type="duplicateValues" dxfId="1685" priority="1718" stopIfTrue="1"/>
  </conditionalFormatting>
  <conditionalFormatting sqref="O60">
    <cfRule type="duplicateValues" dxfId="1684" priority="1717" stopIfTrue="1"/>
  </conditionalFormatting>
  <conditionalFormatting sqref="O60">
    <cfRule type="duplicateValues" dxfId="1683" priority="1716" stopIfTrue="1"/>
  </conditionalFormatting>
  <conditionalFormatting sqref="O60">
    <cfRule type="duplicateValues" dxfId="1682" priority="1715" stopIfTrue="1"/>
  </conditionalFormatting>
  <conditionalFormatting sqref="O60">
    <cfRule type="duplicateValues" dxfId="1681" priority="1714" stopIfTrue="1"/>
  </conditionalFormatting>
  <conditionalFormatting sqref="O60">
    <cfRule type="duplicateValues" dxfId="1680" priority="1713" stopIfTrue="1"/>
  </conditionalFormatting>
  <conditionalFormatting sqref="O60">
    <cfRule type="duplicateValues" dxfId="1679" priority="1712" stopIfTrue="1"/>
  </conditionalFormatting>
  <conditionalFormatting sqref="O60">
    <cfRule type="duplicateValues" dxfId="1678" priority="1710"/>
    <cfRule type="duplicateValues" dxfId="1677" priority="1711" stopIfTrue="1"/>
  </conditionalFormatting>
  <conditionalFormatting sqref="O60">
    <cfRule type="duplicateValues" dxfId="1676" priority="1709" stopIfTrue="1"/>
  </conditionalFormatting>
  <conditionalFormatting sqref="O60">
    <cfRule type="duplicateValues" dxfId="1675" priority="1708" stopIfTrue="1"/>
  </conditionalFormatting>
  <conditionalFormatting sqref="O60">
    <cfRule type="duplicateValues" dxfId="1674" priority="1707" stopIfTrue="1"/>
  </conditionalFormatting>
  <conditionalFormatting sqref="O60">
    <cfRule type="duplicateValues" dxfId="1673" priority="1706" stopIfTrue="1"/>
  </conditionalFormatting>
  <conditionalFormatting sqref="O60">
    <cfRule type="duplicateValues" dxfId="1672" priority="1705" stopIfTrue="1"/>
  </conditionalFormatting>
  <conditionalFormatting sqref="O60">
    <cfRule type="duplicateValues" dxfId="1671" priority="1704" stopIfTrue="1"/>
  </conditionalFormatting>
  <conditionalFormatting sqref="O60">
    <cfRule type="duplicateValues" dxfId="1670" priority="1703" stopIfTrue="1"/>
  </conditionalFormatting>
  <conditionalFormatting sqref="O64">
    <cfRule type="duplicateValues" dxfId="1669" priority="1701"/>
    <cfRule type="duplicateValues" dxfId="1668" priority="1702" stopIfTrue="1"/>
  </conditionalFormatting>
  <conditionalFormatting sqref="O64">
    <cfRule type="duplicateValues" dxfId="1667" priority="1700" stopIfTrue="1"/>
  </conditionalFormatting>
  <conditionalFormatting sqref="O64">
    <cfRule type="duplicateValues" dxfId="1666" priority="1699" stopIfTrue="1"/>
  </conditionalFormatting>
  <conditionalFormatting sqref="O64">
    <cfRule type="duplicateValues" dxfId="1665" priority="1698" stopIfTrue="1"/>
  </conditionalFormatting>
  <conditionalFormatting sqref="O64">
    <cfRule type="duplicateValues" dxfId="1664" priority="1697" stopIfTrue="1"/>
  </conditionalFormatting>
  <conditionalFormatting sqref="O64">
    <cfRule type="duplicateValues" dxfId="1663" priority="1696" stopIfTrue="1"/>
  </conditionalFormatting>
  <conditionalFormatting sqref="O64">
    <cfRule type="duplicateValues" dxfId="1662" priority="1695" stopIfTrue="1"/>
  </conditionalFormatting>
  <conditionalFormatting sqref="O64">
    <cfRule type="duplicateValues" dxfId="1661" priority="1694" stopIfTrue="1"/>
  </conditionalFormatting>
  <conditionalFormatting sqref="O64">
    <cfRule type="duplicateValues" dxfId="1660" priority="1692"/>
    <cfRule type="duplicateValues" dxfId="1659" priority="1693" stopIfTrue="1"/>
  </conditionalFormatting>
  <conditionalFormatting sqref="O64">
    <cfRule type="duplicateValues" dxfId="1658" priority="1691" stopIfTrue="1"/>
  </conditionalFormatting>
  <conditionalFormatting sqref="O64">
    <cfRule type="duplicateValues" dxfId="1657" priority="1690" stopIfTrue="1"/>
  </conditionalFormatting>
  <conditionalFormatting sqref="O64">
    <cfRule type="duplicateValues" dxfId="1656" priority="1689" stopIfTrue="1"/>
  </conditionalFormatting>
  <conditionalFormatting sqref="O64">
    <cfRule type="duplicateValues" dxfId="1655" priority="1688" stopIfTrue="1"/>
  </conditionalFormatting>
  <conditionalFormatting sqref="O64">
    <cfRule type="duplicateValues" dxfId="1654" priority="1687" stopIfTrue="1"/>
  </conditionalFormatting>
  <conditionalFormatting sqref="O64">
    <cfRule type="duplicateValues" dxfId="1653" priority="1686" stopIfTrue="1"/>
  </conditionalFormatting>
  <conditionalFormatting sqref="O64">
    <cfRule type="duplicateValues" dxfId="1652" priority="1685" stopIfTrue="1"/>
  </conditionalFormatting>
  <conditionalFormatting sqref="O68">
    <cfRule type="duplicateValues" dxfId="1651" priority="1683"/>
    <cfRule type="duplicateValues" dxfId="1650" priority="1684" stopIfTrue="1"/>
  </conditionalFormatting>
  <conditionalFormatting sqref="O68">
    <cfRule type="duplicateValues" dxfId="1649" priority="1682" stopIfTrue="1"/>
  </conditionalFormatting>
  <conditionalFormatting sqref="O68">
    <cfRule type="duplicateValues" dxfId="1648" priority="1681" stopIfTrue="1"/>
  </conditionalFormatting>
  <conditionalFormatting sqref="O68">
    <cfRule type="duplicateValues" dxfId="1647" priority="1680" stopIfTrue="1"/>
  </conditionalFormatting>
  <conditionalFormatting sqref="O68">
    <cfRule type="duplicateValues" dxfId="1646" priority="1679" stopIfTrue="1"/>
  </conditionalFormatting>
  <conditionalFormatting sqref="O68">
    <cfRule type="duplicateValues" dxfId="1645" priority="1678" stopIfTrue="1"/>
  </conditionalFormatting>
  <conditionalFormatting sqref="O68">
    <cfRule type="duplicateValues" dxfId="1644" priority="1677" stopIfTrue="1"/>
  </conditionalFormatting>
  <conditionalFormatting sqref="O68">
    <cfRule type="duplicateValues" dxfId="1643" priority="1676" stopIfTrue="1"/>
  </conditionalFormatting>
  <conditionalFormatting sqref="O68">
    <cfRule type="duplicateValues" dxfId="1642" priority="1674"/>
    <cfRule type="duplicateValues" dxfId="1641" priority="1675" stopIfTrue="1"/>
  </conditionalFormatting>
  <conditionalFormatting sqref="O68">
    <cfRule type="duplicateValues" dxfId="1640" priority="1673" stopIfTrue="1"/>
  </conditionalFormatting>
  <conditionalFormatting sqref="O68">
    <cfRule type="duplicateValues" dxfId="1639" priority="1672" stopIfTrue="1"/>
  </conditionalFormatting>
  <conditionalFormatting sqref="O68">
    <cfRule type="duplicateValues" dxfId="1638" priority="1671" stopIfTrue="1"/>
  </conditionalFormatting>
  <conditionalFormatting sqref="O68">
    <cfRule type="duplicateValues" dxfId="1637" priority="1670" stopIfTrue="1"/>
  </conditionalFormatting>
  <conditionalFormatting sqref="O68">
    <cfRule type="duplicateValues" dxfId="1636" priority="1669" stopIfTrue="1"/>
  </conditionalFormatting>
  <conditionalFormatting sqref="O68">
    <cfRule type="duplicateValues" dxfId="1635" priority="1668" stopIfTrue="1"/>
  </conditionalFormatting>
  <conditionalFormatting sqref="O68">
    <cfRule type="duplicateValues" dxfId="1634" priority="1667" stopIfTrue="1"/>
  </conditionalFormatting>
  <conditionalFormatting sqref="O72">
    <cfRule type="duplicateValues" dxfId="1633" priority="1665"/>
    <cfRule type="duplicateValues" dxfId="1632" priority="1666" stopIfTrue="1"/>
  </conditionalFormatting>
  <conditionalFormatting sqref="O72">
    <cfRule type="duplicateValues" dxfId="1631" priority="1664" stopIfTrue="1"/>
  </conditionalFormatting>
  <conditionalFormatting sqref="O72">
    <cfRule type="duplicateValues" dxfId="1630" priority="1663" stopIfTrue="1"/>
  </conditionalFormatting>
  <conditionalFormatting sqref="O72">
    <cfRule type="duplicateValues" dxfId="1629" priority="1662" stopIfTrue="1"/>
  </conditionalFormatting>
  <conditionalFormatting sqref="O72">
    <cfRule type="duplicateValues" dxfId="1628" priority="1661" stopIfTrue="1"/>
  </conditionalFormatting>
  <conditionalFormatting sqref="O72">
    <cfRule type="duplicateValues" dxfId="1627" priority="1660" stopIfTrue="1"/>
  </conditionalFormatting>
  <conditionalFormatting sqref="O72">
    <cfRule type="duplicateValues" dxfId="1626" priority="1659" stopIfTrue="1"/>
  </conditionalFormatting>
  <conditionalFormatting sqref="O72">
    <cfRule type="duplicateValues" dxfId="1625" priority="1658" stopIfTrue="1"/>
  </conditionalFormatting>
  <conditionalFormatting sqref="O72">
    <cfRule type="duplicateValues" dxfId="1624" priority="1656"/>
    <cfRule type="duplicateValues" dxfId="1623" priority="1657" stopIfTrue="1"/>
  </conditionalFormatting>
  <conditionalFormatting sqref="O72">
    <cfRule type="duplicateValues" dxfId="1622" priority="1655" stopIfTrue="1"/>
  </conditionalFormatting>
  <conditionalFormatting sqref="O72">
    <cfRule type="duplicateValues" dxfId="1621" priority="1654" stopIfTrue="1"/>
  </conditionalFormatting>
  <conditionalFormatting sqref="O72">
    <cfRule type="duplicateValues" dxfId="1620" priority="1653" stopIfTrue="1"/>
  </conditionalFormatting>
  <conditionalFormatting sqref="O72">
    <cfRule type="duplicateValues" dxfId="1619" priority="1652" stopIfTrue="1"/>
  </conditionalFormatting>
  <conditionalFormatting sqref="O72">
    <cfRule type="duplicateValues" dxfId="1618" priority="1651" stopIfTrue="1"/>
  </conditionalFormatting>
  <conditionalFormatting sqref="O72">
    <cfRule type="duplicateValues" dxfId="1617" priority="1650" stopIfTrue="1"/>
  </conditionalFormatting>
  <conditionalFormatting sqref="O72">
    <cfRule type="duplicateValues" dxfId="1616" priority="1649" stopIfTrue="1"/>
  </conditionalFormatting>
  <conditionalFormatting sqref="O76">
    <cfRule type="duplicateValues" dxfId="1615" priority="1647"/>
    <cfRule type="duplicateValues" dxfId="1614" priority="1648" stopIfTrue="1"/>
  </conditionalFormatting>
  <conditionalFormatting sqref="O76">
    <cfRule type="duplicateValues" dxfId="1613" priority="1646" stopIfTrue="1"/>
  </conditionalFormatting>
  <conditionalFormatting sqref="O76">
    <cfRule type="duplicateValues" dxfId="1612" priority="1645" stopIfTrue="1"/>
  </conditionalFormatting>
  <conditionalFormatting sqref="O76">
    <cfRule type="duplicateValues" dxfId="1611" priority="1644" stopIfTrue="1"/>
  </conditionalFormatting>
  <conditionalFormatting sqref="O76">
    <cfRule type="duplicateValues" dxfId="1610" priority="1643" stopIfTrue="1"/>
  </conditionalFormatting>
  <conditionalFormatting sqref="O76">
    <cfRule type="duplicateValues" dxfId="1609" priority="1642" stopIfTrue="1"/>
  </conditionalFormatting>
  <conditionalFormatting sqref="O76">
    <cfRule type="duplicateValues" dxfId="1608" priority="1641" stopIfTrue="1"/>
  </conditionalFormatting>
  <conditionalFormatting sqref="O76">
    <cfRule type="duplicateValues" dxfId="1607" priority="1640" stopIfTrue="1"/>
  </conditionalFormatting>
  <conditionalFormatting sqref="O76">
    <cfRule type="duplicateValues" dxfId="1606" priority="1638"/>
    <cfRule type="duplicateValues" dxfId="1605" priority="1639" stopIfTrue="1"/>
  </conditionalFormatting>
  <conditionalFormatting sqref="O76">
    <cfRule type="duplicateValues" dxfId="1604" priority="1637" stopIfTrue="1"/>
  </conditionalFormatting>
  <conditionalFormatting sqref="O76">
    <cfRule type="duplicateValues" dxfId="1603" priority="1636" stopIfTrue="1"/>
  </conditionalFormatting>
  <conditionalFormatting sqref="O76">
    <cfRule type="duplicateValues" dxfId="1602" priority="1635" stopIfTrue="1"/>
  </conditionalFormatting>
  <conditionalFormatting sqref="O76">
    <cfRule type="duplicateValues" dxfId="1601" priority="1634" stopIfTrue="1"/>
  </conditionalFormatting>
  <conditionalFormatting sqref="O76">
    <cfRule type="duplicateValues" dxfId="1600" priority="1633" stopIfTrue="1"/>
  </conditionalFormatting>
  <conditionalFormatting sqref="O76">
    <cfRule type="duplicateValues" dxfId="1599" priority="1632" stopIfTrue="1"/>
  </conditionalFormatting>
  <conditionalFormatting sqref="O76">
    <cfRule type="duplicateValues" dxfId="1598" priority="1631" stopIfTrue="1"/>
  </conditionalFormatting>
  <conditionalFormatting sqref="O80">
    <cfRule type="duplicateValues" dxfId="1597" priority="1629"/>
    <cfRule type="duplicateValues" dxfId="1596" priority="1630" stopIfTrue="1"/>
  </conditionalFormatting>
  <conditionalFormatting sqref="O80">
    <cfRule type="duplicateValues" dxfId="1595" priority="1628" stopIfTrue="1"/>
  </conditionalFormatting>
  <conditionalFormatting sqref="O80">
    <cfRule type="duplicateValues" dxfId="1594" priority="1627" stopIfTrue="1"/>
  </conditionalFormatting>
  <conditionalFormatting sqref="O80">
    <cfRule type="duplicateValues" dxfId="1593" priority="1626" stopIfTrue="1"/>
  </conditionalFormatting>
  <conditionalFormatting sqref="O80">
    <cfRule type="duplicateValues" dxfId="1592" priority="1625" stopIfTrue="1"/>
  </conditionalFormatting>
  <conditionalFormatting sqref="O80">
    <cfRule type="duplicateValues" dxfId="1591" priority="1624" stopIfTrue="1"/>
  </conditionalFormatting>
  <conditionalFormatting sqref="O80">
    <cfRule type="duplicateValues" dxfId="1590" priority="1623" stopIfTrue="1"/>
  </conditionalFormatting>
  <conditionalFormatting sqref="O80">
    <cfRule type="duplicateValues" dxfId="1589" priority="1622" stopIfTrue="1"/>
  </conditionalFormatting>
  <conditionalFormatting sqref="O80">
    <cfRule type="duplicateValues" dxfId="1588" priority="1620"/>
    <cfRule type="duplicateValues" dxfId="1587" priority="1621" stopIfTrue="1"/>
  </conditionalFormatting>
  <conditionalFormatting sqref="O80">
    <cfRule type="duplicateValues" dxfId="1586" priority="1619" stopIfTrue="1"/>
  </conditionalFormatting>
  <conditionalFormatting sqref="O80">
    <cfRule type="duplicateValues" dxfId="1585" priority="1618" stopIfTrue="1"/>
  </conditionalFormatting>
  <conditionalFormatting sqref="O80">
    <cfRule type="duplicateValues" dxfId="1584" priority="1617" stopIfTrue="1"/>
  </conditionalFormatting>
  <conditionalFormatting sqref="O80">
    <cfRule type="duplicateValues" dxfId="1583" priority="1616" stopIfTrue="1"/>
  </conditionalFormatting>
  <conditionalFormatting sqref="O80">
    <cfRule type="duplicateValues" dxfId="1582" priority="1615" stopIfTrue="1"/>
  </conditionalFormatting>
  <conditionalFormatting sqref="O80">
    <cfRule type="duplicateValues" dxfId="1581" priority="1614" stopIfTrue="1"/>
  </conditionalFormatting>
  <conditionalFormatting sqref="O80">
    <cfRule type="duplicateValues" dxfId="1580" priority="1613" stopIfTrue="1"/>
  </conditionalFormatting>
  <conditionalFormatting sqref="O84">
    <cfRule type="duplicateValues" dxfId="1579" priority="1611"/>
    <cfRule type="duplicateValues" dxfId="1578" priority="1612" stopIfTrue="1"/>
  </conditionalFormatting>
  <conditionalFormatting sqref="O84">
    <cfRule type="duplicateValues" dxfId="1577" priority="1610" stopIfTrue="1"/>
  </conditionalFormatting>
  <conditionalFormatting sqref="O84">
    <cfRule type="duplicateValues" dxfId="1576" priority="1609" stopIfTrue="1"/>
  </conditionalFormatting>
  <conditionalFormatting sqref="O84">
    <cfRule type="duplicateValues" dxfId="1575" priority="1608" stopIfTrue="1"/>
  </conditionalFormatting>
  <conditionalFormatting sqref="O84">
    <cfRule type="duplicateValues" dxfId="1574" priority="1607" stopIfTrue="1"/>
  </conditionalFormatting>
  <conditionalFormatting sqref="O84">
    <cfRule type="duplicateValues" dxfId="1573" priority="1606" stopIfTrue="1"/>
  </conditionalFormatting>
  <conditionalFormatting sqref="O84">
    <cfRule type="duplicateValues" dxfId="1572" priority="1605" stopIfTrue="1"/>
  </conditionalFormatting>
  <conditionalFormatting sqref="O84">
    <cfRule type="duplicateValues" dxfId="1571" priority="1604" stopIfTrue="1"/>
  </conditionalFormatting>
  <conditionalFormatting sqref="O84">
    <cfRule type="duplicateValues" dxfId="1570" priority="1602"/>
    <cfRule type="duplicateValues" dxfId="1569" priority="1603" stopIfTrue="1"/>
  </conditionalFormatting>
  <conditionalFormatting sqref="O84">
    <cfRule type="duplicateValues" dxfId="1568" priority="1601" stopIfTrue="1"/>
  </conditionalFormatting>
  <conditionalFormatting sqref="O84">
    <cfRule type="duplicateValues" dxfId="1567" priority="1600" stopIfTrue="1"/>
  </conditionalFormatting>
  <conditionalFormatting sqref="O84">
    <cfRule type="duplicateValues" dxfId="1566" priority="1599" stopIfTrue="1"/>
  </conditionalFormatting>
  <conditionalFormatting sqref="O84">
    <cfRule type="duplicateValues" dxfId="1565" priority="1598" stopIfTrue="1"/>
  </conditionalFormatting>
  <conditionalFormatting sqref="O84">
    <cfRule type="duplicateValues" dxfId="1564" priority="1597" stopIfTrue="1"/>
  </conditionalFormatting>
  <conditionalFormatting sqref="O84">
    <cfRule type="duplicateValues" dxfId="1563" priority="1596" stopIfTrue="1"/>
  </conditionalFormatting>
  <conditionalFormatting sqref="O84">
    <cfRule type="duplicateValues" dxfId="1562" priority="1595" stopIfTrue="1"/>
  </conditionalFormatting>
  <conditionalFormatting sqref="O88">
    <cfRule type="duplicateValues" dxfId="1561" priority="1593"/>
    <cfRule type="duplicateValues" dxfId="1560" priority="1594" stopIfTrue="1"/>
  </conditionalFormatting>
  <conditionalFormatting sqref="O88">
    <cfRule type="duplicateValues" dxfId="1559" priority="1592" stopIfTrue="1"/>
  </conditionalFormatting>
  <conditionalFormatting sqref="O88">
    <cfRule type="duplicateValues" dxfId="1558" priority="1591" stopIfTrue="1"/>
  </conditionalFormatting>
  <conditionalFormatting sqref="O88">
    <cfRule type="duplicateValues" dxfId="1557" priority="1590" stopIfTrue="1"/>
  </conditionalFormatting>
  <conditionalFormatting sqref="O88">
    <cfRule type="duplicateValues" dxfId="1556" priority="1589" stopIfTrue="1"/>
  </conditionalFormatting>
  <conditionalFormatting sqref="O88">
    <cfRule type="duplicateValues" dxfId="1555" priority="1588" stopIfTrue="1"/>
  </conditionalFormatting>
  <conditionalFormatting sqref="O88">
    <cfRule type="duplicateValues" dxfId="1554" priority="1587" stopIfTrue="1"/>
  </conditionalFormatting>
  <conditionalFormatting sqref="O88">
    <cfRule type="duplicateValues" dxfId="1553" priority="1586" stopIfTrue="1"/>
  </conditionalFormatting>
  <conditionalFormatting sqref="O88">
    <cfRule type="duplicateValues" dxfId="1552" priority="1584"/>
    <cfRule type="duplicateValues" dxfId="1551" priority="1585" stopIfTrue="1"/>
  </conditionalFormatting>
  <conditionalFormatting sqref="O88">
    <cfRule type="duplicateValues" dxfId="1550" priority="1583" stopIfTrue="1"/>
  </conditionalFormatting>
  <conditionalFormatting sqref="O88">
    <cfRule type="duplicateValues" dxfId="1549" priority="1582" stopIfTrue="1"/>
  </conditionalFormatting>
  <conditionalFormatting sqref="O88">
    <cfRule type="duplicateValues" dxfId="1548" priority="1581" stopIfTrue="1"/>
  </conditionalFormatting>
  <conditionalFormatting sqref="O88">
    <cfRule type="duplicateValues" dxfId="1547" priority="1580" stopIfTrue="1"/>
  </conditionalFormatting>
  <conditionalFormatting sqref="O88">
    <cfRule type="duplicateValues" dxfId="1546" priority="1579" stopIfTrue="1"/>
  </conditionalFormatting>
  <conditionalFormatting sqref="O88">
    <cfRule type="duplicateValues" dxfId="1545" priority="1578" stopIfTrue="1"/>
  </conditionalFormatting>
  <conditionalFormatting sqref="O88">
    <cfRule type="duplicateValues" dxfId="1544" priority="1577" stopIfTrue="1"/>
  </conditionalFormatting>
  <conditionalFormatting sqref="O92">
    <cfRule type="duplicateValues" dxfId="1543" priority="1575"/>
    <cfRule type="duplicateValues" dxfId="1542" priority="1576" stopIfTrue="1"/>
  </conditionalFormatting>
  <conditionalFormatting sqref="O92">
    <cfRule type="duplicateValues" dxfId="1541" priority="1574" stopIfTrue="1"/>
  </conditionalFormatting>
  <conditionalFormatting sqref="O92">
    <cfRule type="duplicateValues" dxfId="1540" priority="1573" stopIfTrue="1"/>
  </conditionalFormatting>
  <conditionalFormatting sqref="O92">
    <cfRule type="duplicateValues" dxfId="1539" priority="1572" stopIfTrue="1"/>
  </conditionalFormatting>
  <conditionalFormatting sqref="O92">
    <cfRule type="duplicateValues" dxfId="1538" priority="1571" stopIfTrue="1"/>
  </conditionalFormatting>
  <conditionalFormatting sqref="O92">
    <cfRule type="duplicateValues" dxfId="1537" priority="1570" stopIfTrue="1"/>
  </conditionalFormatting>
  <conditionalFormatting sqref="O92">
    <cfRule type="duplicateValues" dxfId="1536" priority="1569" stopIfTrue="1"/>
  </conditionalFormatting>
  <conditionalFormatting sqref="O92">
    <cfRule type="duplicateValues" dxfId="1535" priority="1568" stopIfTrue="1"/>
  </conditionalFormatting>
  <conditionalFormatting sqref="O92">
    <cfRule type="duplicateValues" dxfId="1534" priority="1566"/>
    <cfRule type="duplicateValues" dxfId="1533" priority="1567" stopIfTrue="1"/>
  </conditionalFormatting>
  <conditionalFormatting sqref="O92">
    <cfRule type="duplicateValues" dxfId="1532" priority="1565" stopIfTrue="1"/>
  </conditionalFormatting>
  <conditionalFormatting sqref="O92">
    <cfRule type="duplicateValues" dxfId="1531" priority="1564" stopIfTrue="1"/>
  </conditionalFormatting>
  <conditionalFormatting sqref="O92">
    <cfRule type="duplicateValues" dxfId="1530" priority="1563" stopIfTrue="1"/>
  </conditionalFormatting>
  <conditionalFormatting sqref="O92">
    <cfRule type="duplicateValues" dxfId="1529" priority="1562" stopIfTrue="1"/>
  </conditionalFormatting>
  <conditionalFormatting sqref="O92">
    <cfRule type="duplicateValues" dxfId="1528" priority="1561" stopIfTrue="1"/>
  </conditionalFormatting>
  <conditionalFormatting sqref="O92">
    <cfRule type="duplicateValues" dxfId="1527" priority="1560" stopIfTrue="1"/>
  </conditionalFormatting>
  <conditionalFormatting sqref="O92">
    <cfRule type="duplicateValues" dxfId="1526" priority="1559" stopIfTrue="1"/>
  </conditionalFormatting>
  <conditionalFormatting sqref="O96">
    <cfRule type="duplicateValues" dxfId="1525" priority="1557"/>
    <cfRule type="duplicateValues" dxfId="1524" priority="1558" stopIfTrue="1"/>
  </conditionalFormatting>
  <conditionalFormatting sqref="O96">
    <cfRule type="duplicateValues" dxfId="1523" priority="1556" stopIfTrue="1"/>
  </conditionalFormatting>
  <conditionalFormatting sqref="O96">
    <cfRule type="duplicateValues" dxfId="1522" priority="1555" stopIfTrue="1"/>
  </conditionalFormatting>
  <conditionalFormatting sqref="O96">
    <cfRule type="duplicateValues" dxfId="1521" priority="1554" stopIfTrue="1"/>
  </conditionalFormatting>
  <conditionalFormatting sqref="O96">
    <cfRule type="duplicateValues" dxfId="1520" priority="1553" stopIfTrue="1"/>
  </conditionalFormatting>
  <conditionalFormatting sqref="O96">
    <cfRule type="duplicateValues" dxfId="1519" priority="1552" stopIfTrue="1"/>
  </conditionalFormatting>
  <conditionalFormatting sqref="O96">
    <cfRule type="duplicateValues" dxfId="1518" priority="1551" stopIfTrue="1"/>
  </conditionalFormatting>
  <conditionalFormatting sqref="O96">
    <cfRule type="duplicateValues" dxfId="1517" priority="1550" stopIfTrue="1"/>
  </conditionalFormatting>
  <conditionalFormatting sqref="O96">
    <cfRule type="duplicateValues" dxfId="1516" priority="1548"/>
    <cfRule type="duplicateValues" dxfId="1515" priority="1549" stopIfTrue="1"/>
  </conditionalFormatting>
  <conditionalFormatting sqref="O96">
    <cfRule type="duplicateValues" dxfId="1514" priority="1547" stopIfTrue="1"/>
  </conditionalFormatting>
  <conditionalFormatting sqref="O96">
    <cfRule type="duplicateValues" dxfId="1513" priority="1546" stopIfTrue="1"/>
  </conditionalFormatting>
  <conditionalFormatting sqref="O96">
    <cfRule type="duplicateValues" dxfId="1512" priority="1545" stopIfTrue="1"/>
  </conditionalFormatting>
  <conditionalFormatting sqref="O96">
    <cfRule type="duplicateValues" dxfId="1511" priority="1544" stopIfTrue="1"/>
  </conditionalFormatting>
  <conditionalFormatting sqref="O96">
    <cfRule type="duplicateValues" dxfId="1510" priority="1543" stopIfTrue="1"/>
  </conditionalFormatting>
  <conditionalFormatting sqref="O96">
    <cfRule type="duplicateValues" dxfId="1509" priority="1542" stopIfTrue="1"/>
  </conditionalFormatting>
  <conditionalFormatting sqref="O96">
    <cfRule type="duplicateValues" dxfId="1508" priority="1541" stopIfTrue="1"/>
  </conditionalFormatting>
  <conditionalFormatting sqref="O100">
    <cfRule type="duplicateValues" dxfId="1507" priority="1539"/>
    <cfRule type="duplicateValues" dxfId="1506" priority="1540" stopIfTrue="1"/>
  </conditionalFormatting>
  <conditionalFormatting sqref="O100">
    <cfRule type="duplicateValues" dxfId="1505" priority="1538" stopIfTrue="1"/>
  </conditionalFormatting>
  <conditionalFormatting sqref="O100">
    <cfRule type="duplicateValues" dxfId="1504" priority="1537" stopIfTrue="1"/>
  </conditionalFormatting>
  <conditionalFormatting sqref="O100">
    <cfRule type="duplicateValues" dxfId="1503" priority="1536" stopIfTrue="1"/>
  </conditionalFormatting>
  <conditionalFormatting sqref="O100">
    <cfRule type="duplicateValues" dxfId="1502" priority="1535" stopIfTrue="1"/>
  </conditionalFormatting>
  <conditionalFormatting sqref="O100">
    <cfRule type="duplicateValues" dxfId="1501" priority="1534" stopIfTrue="1"/>
  </conditionalFormatting>
  <conditionalFormatting sqref="O100">
    <cfRule type="duplicateValues" dxfId="1500" priority="1533" stopIfTrue="1"/>
  </conditionalFormatting>
  <conditionalFormatting sqref="O100">
    <cfRule type="duplicateValues" dxfId="1499" priority="1532" stopIfTrue="1"/>
  </conditionalFormatting>
  <conditionalFormatting sqref="O100">
    <cfRule type="duplicateValues" dxfId="1498" priority="1530"/>
    <cfRule type="duplicateValues" dxfId="1497" priority="1531" stopIfTrue="1"/>
  </conditionalFormatting>
  <conditionalFormatting sqref="O100">
    <cfRule type="duplicateValues" dxfId="1496" priority="1529" stopIfTrue="1"/>
  </conditionalFormatting>
  <conditionalFormatting sqref="O100">
    <cfRule type="duplicateValues" dxfId="1495" priority="1528" stopIfTrue="1"/>
  </conditionalFormatting>
  <conditionalFormatting sqref="O100">
    <cfRule type="duplicateValues" dxfId="1494" priority="1527" stopIfTrue="1"/>
  </conditionalFormatting>
  <conditionalFormatting sqref="O100">
    <cfRule type="duplicateValues" dxfId="1493" priority="1526" stopIfTrue="1"/>
  </conditionalFormatting>
  <conditionalFormatting sqref="O100">
    <cfRule type="duplicateValues" dxfId="1492" priority="1525" stopIfTrue="1"/>
  </conditionalFormatting>
  <conditionalFormatting sqref="O100">
    <cfRule type="duplicateValues" dxfId="1491" priority="1524" stopIfTrue="1"/>
  </conditionalFormatting>
  <conditionalFormatting sqref="O100">
    <cfRule type="duplicateValues" dxfId="1490" priority="1523" stopIfTrue="1"/>
  </conditionalFormatting>
  <conditionalFormatting sqref="O124 O120 O116 O112 O108 O104">
    <cfRule type="duplicateValues" dxfId="1489" priority="1521"/>
    <cfRule type="duplicateValues" dxfId="1488" priority="1522" stopIfTrue="1"/>
  </conditionalFormatting>
  <conditionalFormatting sqref="O124 O120 O116 O112 O108 O104">
    <cfRule type="duplicateValues" dxfId="1487" priority="1520" stopIfTrue="1"/>
  </conditionalFormatting>
  <conditionalFormatting sqref="O104">
    <cfRule type="duplicateValues" dxfId="1486" priority="1519" stopIfTrue="1"/>
  </conditionalFormatting>
  <conditionalFormatting sqref="O104">
    <cfRule type="duplicateValues" dxfId="1485" priority="1518" stopIfTrue="1"/>
  </conditionalFormatting>
  <conditionalFormatting sqref="O104">
    <cfRule type="duplicateValues" dxfId="1484" priority="1517" stopIfTrue="1"/>
  </conditionalFormatting>
  <conditionalFormatting sqref="O104">
    <cfRule type="duplicateValues" dxfId="1483" priority="1516" stopIfTrue="1"/>
  </conditionalFormatting>
  <conditionalFormatting sqref="O104">
    <cfRule type="duplicateValues" dxfId="1482" priority="1515" stopIfTrue="1"/>
  </conditionalFormatting>
  <conditionalFormatting sqref="O124 O120 O116 O112 O108 O104">
    <cfRule type="duplicateValues" dxfId="1481" priority="1514" stopIfTrue="1"/>
  </conditionalFormatting>
  <conditionalFormatting sqref="O104">
    <cfRule type="duplicateValues" dxfId="1480" priority="1512"/>
    <cfRule type="duplicateValues" dxfId="1479" priority="1513" stopIfTrue="1"/>
  </conditionalFormatting>
  <conditionalFormatting sqref="O104">
    <cfRule type="duplicateValues" dxfId="1478" priority="1511" stopIfTrue="1"/>
  </conditionalFormatting>
  <conditionalFormatting sqref="O104">
    <cfRule type="duplicateValues" dxfId="1477" priority="1510" stopIfTrue="1"/>
  </conditionalFormatting>
  <conditionalFormatting sqref="O104">
    <cfRule type="duplicateValues" dxfId="1476" priority="1509" stopIfTrue="1"/>
  </conditionalFormatting>
  <conditionalFormatting sqref="O104">
    <cfRule type="duplicateValues" dxfId="1475" priority="1508" stopIfTrue="1"/>
  </conditionalFormatting>
  <conditionalFormatting sqref="O104">
    <cfRule type="duplicateValues" dxfId="1474" priority="1507" stopIfTrue="1"/>
  </conditionalFormatting>
  <conditionalFormatting sqref="O104">
    <cfRule type="duplicateValues" dxfId="1473" priority="1506" stopIfTrue="1"/>
  </conditionalFormatting>
  <conditionalFormatting sqref="O104">
    <cfRule type="duplicateValues" dxfId="1472" priority="1505" stopIfTrue="1"/>
  </conditionalFormatting>
  <conditionalFormatting sqref="O6:O125">
    <cfRule type="duplicateValues" dxfId="1471" priority="3898" stopIfTrue="1"/>
  </conditionalFormatting>
  <conditionalFormatting sqref="B126:B129">
    <cfRule type="cellIs" dxfId="1470" priority="1504" operator="greaterThan">
      <formula>1000</formula>
    </cfRule>
  </conditionalFormatting>
  <conditionalFormatting sqref="B128">
    <cfRule type="cellIs" dxfId="1469" priority="1503" operator="greaterThan">
      <formula>1000</formula>
    </cfRule>
  </conditionalFormatting>
  <conditionalFormatting sqref="B128">
    <cfRule type="cellIs" dxfId="1468" priority="1502" operator="greaterThan">
      <formula>1000</formula>
    </cfRule>
  </conditionalFormatting>
  <conditionalFormatting sqref="B128">
    <cfRule type="cellIs" dxfId="1467" priority="1501" operator="greaterThan">
      <formula>1000</formula>
    </cfRule>
  </conditionalFormatting>
  <conditionalFormatting sqref="B128">
    <cfRule type="cellIs" dxfId="1466" priority="1500" operator="greaterThan">
      <formula>1000</formula>
    </cfRule>
  </conditionalFormatting>
  <conditionalFormatting sqref="B128">
    <cfRule type="cellIs" dxfId="1465" priority="1499" operator="greaterThan">
      <formula>1000</formula>
    </cfRule>
  </conditionalFormatting>
  <conditionalFormatting sqref="B128">
    <cfRule type="cellIs" dxfId="1464" priority="1498" operator="greaterThan">
      <formula>1000</formula>
    </cfRule>
  </conditionalFormatting>
  <conditionalFormatting sqref="B128">
    <cfRule type="cellIs" dxfId="1463" priority="1497" operator="greaterThan">
      <formula>1000</formula>
    </cfRule>
  </conditionalFormatting>
  <conditionalFormatting sqref="A128">
    <cfRule type="cellIs" dxfId="1462" priority="1496" operator="greaterThan">
      <formula>1000</formula>
    </cfRule>
  </conditionalFormatting>
  <conditionalFormatting sqref="A128">
    <cfRule type="cellIs" dxfId="1461" priority="1495" operator="greaterThan">
      <formula>1000</formula>
    </cfRule>
  </conditionalFormatting>
  <conditionalFormatting sqref="A128">
    <cfRule type="cellIs" dxfId="1460" priority="1494" operator="greaterThan">
      <formula>1000</formula>
    </cfRule>
  </conditionalFormatting>
  <conditionalFormatting sqref="O128">
    <cfRule type="duplicateValues" dxfId="1459" priority="1491"/>
    <cfRule type="duplicateValues" dxfId="1458" priority="1492" stopIfTrue="1"/>
  </conditionalFormatting>
  <conditionalFormatting sqref="O128">
    <cfRule type="duplicateValues" dxfId="1457" priority="1490" stopIfTrue="1"/>
  </conditionalFormatting>
  <conditionalFormatting sqref="O128">
    <cfRule type="duplicateValues" dxfId="1456" priority="1489" stopIfTrue="1"/>
  </conditionalFormatting>
  <conditionalFormatting sqref="O128">
    <cfRule type="duplicateValues" dxfId="1455" priority="1488" stopIfTrue="1"/>
  </conditionalFormatting>
  <conditionalFormatting sqref="O128">
    <cfRule type="duplicateValues" dxfId="1454" priority="1487" stopIfTrue="1"/>
  </conditionalFormatting>
  <conditionalFormatting sqref="O128">
    <cfRule type="duplicateValues" dxfId="1453" priority="1486" stopIfTrue="1"/>
  </conditionalFormatting>
  <conditionalFormatting sqref="O128">
    <cfRule type="duplicateValues" dxfId="1452" priority="1485" stopIfTrue="1"/>
  </conditionalFormatting>
  <conditionalFormatting sqref="O128">
    <cfRule type="duplicateValues" dxfId="1451" priority="1484" stopIfTrue="1"/>
  </conditionalFormatting>
  <conditionalFormatting sqref="O128">
    <cfRule type="duplicateValues" dxfId="1450" priority="1463"/>
    <cfRule type="duplicateValues" dxfId="1449" priority="1464" stopIfTrue="1"/>
  </conditionalFormatting>
  <conditionalFormatting sqref="O128">
    <cfRule type="duplicateValues" dxfId="1448" priority="1462" stopIfTrue="1"/>
  </conditionalFormatting>
  <conditionalFormatting sqref="O128">
    <cfRule type="duplicateValues" dxfId="1447" priority="1461" stopIfTrue="1"/>
  </conditionalFormatting>
  <conditionalFormatting sqref="O126:O129">
    <cfRule type="duplicateValues" dxfId="1446" priority="1493" stopIfTrue="1"/>
  </conditionalFormatting>
  <conditionalFormatting sqref="B130:B133">
    <cfRule type="cellIs" dxfId="1445" priority="1460" operator="greaterThan">
      <formula>1000</formula>
    </cfRule>
  </conditionalFormatting>
  <conditionalFormatting sqref="B132">
    <cfRule type="cellIs" dxfId="1444" priority="1459" operator="greaterThan">
      <formula>1000</formula>
    </cfRule>
  </conditionalFormatting>
  <conditionalFormatting sqref="B132">
    <cfRule type="cellIs" dxfId="1443" priority="1458" operator="greaterThan">
      <formula>1000</formula>
    </cfRule>
  </conditionalFormatting>
  <conditionalFormatting sqref="B132">
    <cfRule type="cellIs" dxfId="1442" priority="1457" operator="greaterThan">
      <formula>1000</formula>
    </cfRule>
  </conditionalFormatting>
  <conditionalFormatting sqref="B132">
    <cfRule type="cellIs" dxfId="1441" priority="1456" operator="greaterThan">
      <formula>1000</formula>
    </cfRule>
  </conditionalFormatting>
  <conditionalFormatting sqref="B132">
    <cfRule type="cellIs" dxfId="1440" priority="1455" operator="greaterThan">
      <formula>1000</formula>
    </cfRule>
  </conditionalFormatting>
  <conditionalFormatting sqref="B132">
    <cfRule type="cellIs" dxfId="1439" priority="1454" operator="greaterThan">
      <formula>1000</formula>
    </cfRule>
  </conditionalFormatting>
  <conditionalFormatting sqref="B132">
    <cfRule type="cellIs" dxfId="1438" priority="1453" operator="greaterThan">
      <formula>1000</formula>
    </cfRule>
  </conditionalFormatting>
  <conditionalFormatting sqref="A132">
    <cfRule type="cellIs" dxfId="1437" priority="1452" operator="greaterThan">
      <formula>1000</formula>
    </cfRule>
  </conditionalFormatting>
  <conditionalFormatting sqref="A132">
    <cfRule type="cellIs" dxfId="1436" priority="1451" operator="greaterThan">
      <formula>1000</formula>
    </cfRule>
  </conditionalFormatting>
  <conditionalFormatting sqref="A132">
    <cfRule type="cellIs" dxfId="1435" priority="1450" operator="greaterThan">
      <formula>1000</formula>
    </cfRule>
  </conditionalFormatting>
  <conditionalFormatting sqref="O132">
    <cfRule type="duplicateValues" dxfId="1434" priority="1447"/>
    <cfRule type="duplicateValues" dxfId="1433" priority="1448" stopIfTrue="1"/>
  </conditionalFormatting>
  <conditionalFormatting sqref="O132">
    <cfRule type="duplicateValues" dxfId="1432" priority="1446" stopIfTrue="1"/>
  </conditionalFormatting>
  <conditionalFormatting sqref="O132">
    <cfRule type="duplicateValues" dxfId="1431" priority="1445" stopIfTrue="1"/>
  </conditionalFormatting>
  <conditionalFormatting sqref="O132">
    <cfRule type="duplicateValues" dxfId="1430" priority="1444" stopIfTrue="1"/>
  </conditionalFormatting>
  <conditionalFormatting sqref="O132">
    <cfRule type="duplicateValues" dxfId="1429" priority="1443" stopIfTrue="1"/>
  </conditionalFormatting>
  <conditionalFormatting sqref="O132">
    <cfRule type="duplicateValues" dxfId="1428" priority="1442" stopIfTrue="1"/>
  </conditionalFormatting>
  <conditionalFormatting sqref="O132">
    <cfRule type="duplicateValues" dxfId="1427" priority="1441" stopIfTrue="1"/>
  </conditionalFormatting>
  <conditionalFormatting sqref="O132">
    <cfRule type="duplicateValues" dxfId="1426" priority="1440" stopIfTrue="1"/>
  </conditionalFormatting>
  <conditionalFormatting sqref="O132">
    <cfRule type="duplicateValues" dxfId="1425" priority="1419"/>
    <cfRule type="duplicateValues" dxfId="1424" priority="1420" stopIfTrue="1"/>
  </conditionalFormatting>
  <conditionalFormatting sqref="O132">
    <cfRule type="duplicateValues" dxfId="1423" priority="1418" stopIfTrue="1"/>
  </conditionalFormatting>
  <conditionalFormatting sqref="O132">
    <cfRule type="duplicateValues" dxfId="1422" priority="1417" stopIfTrue="1"/>
  </conditionalFormatting>
  <conditionalFormatting sqref="O130:O133">
    <cfRule type="duplicateValues" dxfId="1421" priority="1449" stopIfTrue="1"/>
  </conditionalFormatting>
  <conditionalFormatting sqref="B134:B137">
    <cfRule type="cellIs" dxfId="1420" priority="1416" operator="greaterThan">
      <formula>1000</formula>
    </cfRule>
  </conditionalFormatting>
  <conditionalFormatting sqref="B136">
    <cfRule type="cellIs" dxfId="1419" priority="1415" operator="greaterThan">
      <formula>1000</formula>
    </cfRule>
  </conditionalFormatting>
  <conditionalFormatting sqref="B136">
    <cfRule type="cellIs" dxfId="1418" priority="1414" operator="greaterThan">
      <formula>1000</formula>
    </cfRule>
  </conditionalFormatting>
  <conditionalFormatting sqref="B136">
    <cfRule type="cellIs" dxfId="1417" priority="1413" operator="greaterThan">
      <formula>1000</formula>
    </cfRule>
  </conditionalFormatting>
  <conditionalFormatting sqref="B136">
    <cfRule type="cellIs" dxfId="1416" priority="1412" operator="greaterThan">
      <formula>1000</formula>
    </cfRule>
  </conditionalFormatting>
  <conditionalFormatting sqref="B136">
    <cfRule type="cellIs" dxfId="1415" priority="1411" operator="greaterThan">
      <formula>1000</formula>
    </cfRule>
  </conditionalFormatting>
  <conditionalFormatting sqref="B136">
    <cfRule type="cellIs" dxfId="1414" priority="1410" operator="greaterThan">
      <formula>1000</formula>
    </cfRule>
  </conditionalFormatting>
  <conditionalFormatting sqref="B136">
    <cfRule type="cellIs" dxfId="1413" priority="1409" operator="greaterThan">
      <formula>1000</formula>
    </cfRule>
  </conditionalFormatting>
  <conditionalFormatting sqref="A136">
    <cfRule type="cellIs" dxfId="1412" priority="1408" operator="greaterThan">
      <formula>1000</formula>
    </cfRule>
  </conditionalFormatting>
  <conditionalFormatting sqref="A136">
    <cfRule type="cellIs" dxfId="1411" priority="1407" operator="greaterThan">
      <formula>1000</formula>
    </cfRule>
  </conditionalFormatting>
  <conditionalFormatting sqref="A136">
    <cfRule type="cellIs" dxfId="1410" priority="1406" operator="greaterThan">
      <formula>1000</formula>
    </cfRule>
  </conditionalFormatting>
  <conditionalFormatting sqref="O136">
    <cfRule type="duplicateValues" dxfId="1409" priority="1403"/>
    <cfRule type="duplicateValues" dxfId="1408" priority="1404" stopIfTrue="1"/>
  </conditionalFormatting>
  <conditionalFormatting sqref="O136">
    <cfRule type="duplicateValues" dxfId="1407" priority="1402" stopIfTrue="1"/>
  </conditionalFormatting>
  <conditionalFormatting sqref="O136">
    <cfRule type="duplicateValues" dxfId="1406" priority="1401" stopIfTrue="1"/>
  </conditionalFormatting>
  <conditionalFormatting sqref="O136">
    <cfRule type="duplicateValues" dxfId="1405" priority="1400" stopIfTrue="1"/>
  </conditionalFormatting>
  <conditionalFormatting sqref="O136">
    <cfRule type="duplicateValues" dxfId="1404" priority="1399" stopIfTrue="1"/>
  </conditionalFormatting>
  <conditionalFormatting sqref="O136">
    <cfRule type="duplicateValues" dxfId="1403" priority="1398" stopIfTrue="1"/>
  </conditionalFormatting>
  <conditionalFormatting sqref="O136">
    <cfRule type="duplicateValues" dxfId="1402" priority="1397" stopIfTrue="1"/>
  </conditionalFormatting>
  <conditionalFormatting sqref="O136">
    <cfRule type="duplicateValues" dxfId="1401" priority="1396" stopIfTrue="1"/>
  </conditionalFormatting>
  <conditionalFormatting sqref="O136">
    <cfRule type="duplicateValues" dxfId="1400" priority="1375"/>
    <cfRule type="duplicateValues" dxfId="1399" priority="1376" stopIfTrue="1"/>
  </conditionalFormatting>
  <conditionalFormatting sqref="O136">
    <cfRule type="duplicateValues" dxfId="1398" priority="1374" stopIfTrue="1"/>
  </conditionalFormatting>
  <conditionalFormatting sqref="O136">
    <cfRule type="duplicateValues" dxfId="1397" priority="1373" stopIfTrue="1"/>
  </conditionalFormatting>
  <conditionalFormatting sqref="O134:O137">
    <cfRule type="duplicateValues" dxfId="1396" priority="1405" stopIfTrue="1"/>
  </conditionalFormatting>
  <conditionalFormatting sqref="B138:B141">
    <cfRule type="cellIs" dxfId="1395" priority="1372" operator="greaterThan">
      <formula>1000</formula>
    </cfRule>
  </conditionalFormatting>
  <conditionalFormatting sqref="B140">
    <cfRule type="cellIs" dxfId="1394" priority="1371" operator="greaterThan">
      <formula>1000</formula>
    </cfRule>
  </conditionalFormatting>
  <conditionalFormatting sqref="B140">
    <cfRule type="cellIs" dxfId="1393" priority="1370" operator="greaterThan">
      <formula>1000</formula>
    </cfRule>
  </conditionalFormatting>
  <conditionalFormatting sqref="B140">
    <cfRule type="cellIs" dxfId="1392" priority="1369" operator="greaterThan">
      <formula>1000</formula>
    </cfRule>
  </conditionalFormatting>
  <conditionalFormatting sqref="B140">
    <cfRule type="cellIs" dxfId="1391" priority="1368" operator="greaterThan">
      <formula>1000</formula>
    </cfRule>
  </conditionalFormatting>
  <conditionalFormatting sqref="B140">
    <cfRule type="cellIs" dxfId="1390" priority="1367" operator="greaterThan">
      <formula>1000</formula>
    </cfRule>
  </conditionalFormatting>
  <conditionalFormatting sqref="B140">
    <cfRule type="cellIs" dxfId="1389" priority="1366" operator="greaterThan">
      <formula>1000</formula>
    </cfRule>
  </conditionalFormatting>
  <conditionalFormatting sqref="B140">
    <cfRule type="cellIs" dxfId="1388" priority="1365" operator="greaterThan">
      <formula>1000</formula>
    </cfRule>
  </conditionalFormatting>
  <conditionalFormatting sqref="A140">
    <cfRule type="cellIs" dxfId="1387" priority="1364" operator="greaterThan">
      <formula>1000</formula>
    </cfRule>
  </conditionalFormatting>
  <conditionalFormatting sqref="A140">
    <cfRule type="cellIs" dxfId="1386" priority="1363" operator="greaterThan">
      <formula>1000</formula>
    </cfRule>
  </conditionalFormatting>
  <conditionalFormatting sqref="A140">
    <cfRule type="cellIs" dxfId="1385" priority="1362" operator="greaterThan">
      <formula>1000</formula>
    </cfRule>
  </conditionalFormatting>
  <conditionalFormatting sqref="O140">
    <cfRule type="duplicateValues" dxfId="1384" priority="1359"/>
    <cfRule type="duplicateValues" dxfId="1383" priority="1360" stopIfTrue="1"/>
  </conditionalFormatting>
  <conditionalFormatting sqref="O140">
    <cfRule type="duplicateValues" dxfId="1382" priority="1358" stopIfTrue="1"/>
  </conditionalFormatting>
  <conditionalFormatting sqref="O140">
    <cfRule type="duplicateValues" dxfId="1381" priority="1357" stopIfTrue="1"/>
  </conditionalFormatting>
  <conditionalFormatting sqref="O140">
    <cfRule type="duplicateValues" dxfId="1380" priority="1356" stopIfTrue="1"/>
  </conditionalFormatting>
  <conditionalFormatting sqref="O140">
    <cfRule type="duplicateValues" dxfId="1379" priority="1355" stopIfTrue="1"/>
  </conditionalFormatting>
  <conditionalFormatting sqref="O140">
    <cfRule type="duplicateValues" dxfId="1378" priority="1354" stopIfTrue="1"/>
  </conditionalFormatting>
  <conditionalFormatting sqref="O140">
    <cfRule type="duplicateValues" dxfId="1377" priority="1353" stopIfTrue="1"/>
  </conditionalFormatting>
  <conditionalFormatting sqref="O140">
    <cfRule type="duplicateValues" dxfId="1376" priority="1352" stopIfTrue="1"/>
  </conditionalFormatting>
  <conditionalFormatting sqref="O140">
    <cfRule type="duplicateValues" dxfId="1375" priority="1331"/>
    <cfRule type="duplicateValues" dxfId="1374" priority="1332" stopIfTrue="1"/>
  </conditionalFormatting>
  <conditionalFormatting sqref="O140">
    <cfRule type="duplicateValues" dxfId="1373" priority="1330" stopIfTrue="1"/>
  </conditionalFormatting>
  <conditionalFormatting sqref="O140">
    <cfRule type="duplicateValues" dxfId="1372" priority="1329" stopIfTrue="1"/>
  </conditionalFormatting>
  <conditionalFormatting sqref="O138:O141">
    <cfRule type="duplicateValues" dxfId="1371" priority="1361" stopIfTrue="1"/>
  </conditionalFormatting>
  <conditionalFormatting sqref="B142:B145">
    <cfRule type="cellIs" dxfId="1370" priority="1328" operator="greaterThan">
      <formula>1000</formula>
    </cfRule>
  </conditionalFormatting>
  <conditionalFormatting sqref="B144">
    <cfRule type="cellIs" dxfId="1369" priority="1327" operator="greaterThan">
      <formula>1000</formula>
    </cfRule>
  </conditionalFormatting>
  <conditionalFormatting sqref="B144">
    <cfRule type="cellIs" dxfId="1368" priority="1326" operator="greaterThan">
      <formula>1000</formula>
    </cfRule>
  </conditionalFormatting>
  <conditionalFormatting sqref="B144">
    <cfRule type="cellIs" dxfId="1367" priority="1325" operator="greaterThan">
      <formula>1000</formula>
    </cfRule>
  </conditionalFormatting>
  <conditionalFormatting sqref="B144">
    <cfRule type="cellIs" dxfId="1366" priority="1324" operator="greaterThan">
      <formula>1000</formula>
    </cfRule>
  </conditionalFormatting>
  <conditionalFormatting sqref="B144">
    <cfRule type="cellIs" dxfId="1365" priority="1323" operator="greaterThan">
      <formula>1000</formula>
    </cfRule>
  </conditionalFormatting>
  <conditionalFormatting sqref="B144">
    <cfRule type="cellIs" dxfId="1364" priority="1322" operator="greaterThan">
      <formula>1000</formula>
    </cfRule>
  </conditionalFormatting>
  <conditionalFormatting sqref="B144">
    <cfRule type="cellIs" dxfId="1363" priority="1321" operator="greaterThan">
      <formula>1000</formula>
    </cfRule>
  </conditionalFormatting>
  <conditionalFormatting sqref="A144">
    <cfRule type="cellIs" dxfId="1362" priority="1320" operator="greaterThan">
      <formula>1000</formula>
    </cfRule>
  </conditionalFormatting>
  <conditionalFormatting sqref="A144">
    <cfRule type="cellIs" dxfId="1361" priority="1319" operator="greaterThan">
      <formula>1000</formula>
    </cfRule>
  </conditionalFormatting>
  <conditionalFormatting sqref="A144">
    <cfRule type="cellIs" dxfId="1360" priority="1318" operator="greaterThan">
      <formula>1000</formula>
    </cfRule>
  </conditionalFormatting>
  <conditionalFormatting sqref="O144">
    <cfRule type="duplicateValues" dxfId="1359" priority="1315"/>
    <cfRule type="duplicateValues" dxfId="1358" priority="1316" stopIfTrue="1"/>
  </conditionalFormatting>
  <conditionalFormatting sqref="O144">
    <cfRule type="duplicateValues" dxfId="1357" priority="1314" stopIfTrue="1"/>
  </conditionalFormatting>
  <conditionalFormatting sqref="O144">
    <cfRule type="duplicateValues" dxfId="1356" priority="1313" stopIfTrue="1"/>
  </conditionalFormatting>
  <conditionalFormatting sqref="O144">
    <cfRule type="duplicateValues" dxfId="1355" priority="1312" stopIfTrue="1"/>
  </conditionalFormatting>
  <conditionalFormatting sqref="O144">
    <cfRule type="duplicateValues" dxfId="1354" priority="1311" stopIfTrue="1"/>
  </conditionalFormatting>
  <conditionalFormatting sqref="O144">
    <cfRule type="duplicateValues" dxfId="1353" priority="1310" stopIfTrue="1"/>
  </conditionalFormatting>
  <conditionalFormatting sqref="O144">
    <cfRule type="duplicateValues" dxfId="1352" priority="1309" stopIfTrue="1"/>
  </conditionalFormatting>
  <conditionalFormatting sqref="O144">
    <cfRule type="duplicateValues" dxfId="1351" priority="1308" stopIfTrue="1"/>
  </conditionalFormatting>
  <conditionalFormatting sqref="O144">
    <cfRule type="duplicateValues" dxfId="1350" priority="1287"/>
    <cfRule type="duplicateValues" dxfId="1349" priority="1288" stopIfTrue="1"/>
  </conditionalFormatting>
  <conditionalFormatting sqref="O144">
    <cfRule type="duplicateValues" dxfId="1348" priority="1286" stopIfTrue="1"/>
  </conditionalFormatting>
  <conditionalFormatting sqref="O144">
    <cfRule type="duplicateValues" dxfId="1347" priority="1285" stopIfTrue="1"/>
  </conditionalFormatting>
  <conditionalFormatting sqref="O142:O145">
    <cfRule type="duplicateValues" dxfId="1346" priority="1317" stopIfTrue="1"/>
  </conditionalFormatting>
  <conditionalFormatting sqref="B146:B149">
    <cfRule type="cellIs" dxfId="1345" priority="1284" operator="greaterThan">
      <formula>1000</formula>
    </cfRule>
  </conditionalFormatting>
  <conditionalFormatting sqref="B148">
    <cfRule type="cellIs" dxfId="1344" priority="1283" operator="greaterThan">
      <formula>1000</formula>
    </cfRule>
  </conditionalFormatting>
  <conditionalFormatting sqref="B148">
    <cfRule type="cellIs" dxfId="1343" priority="1282" operator="greaterThan">
      <formula>1000</formula>
    </cfRule>
  </conditionalFormatting>
  <conditionalFormatting sqref="B148">
    <cfRule type="cellIs" dxfId="1342" priority="1281" operator="greaterThan">
      <formula>1000</formula>
    </cfRule>
  </conditionalFormatting>
  <conditionalFormatting sqref="B148">
    <cfRule type="cellIs" dxfId="1341" priority="1280" operator="greaterThan">
      <formula>1000</formula>
    </cfRule>
  </conditionalFormatting>
  <conditionalFormatting sqref="B148">
    <cfRule type="cellIs" dxfId="1340" priority="1279" operator="greaterThan">
      <formula>1000</formula>
    </cfRule>
  </conditionalFormatting>
  <conditionalFormatting sqref="B148">
    <cfRule type="cellIs" dxfId="1339" priority="1278" operator="greaterThan">
      <formula>1000</formula>
    </cfRule>
  </conditionalFormatting>
  <conditionalFormatting sqref="B148">
    <cfRule type="cellIs" dxfId="1338" priority="1277" operator="greaterThan">
      <formula>1000</formula>
    </cfRule>
  </conditionalFormatting>
  <conditionalFormatting sqref="A148">
    <cfRule type="cellIs" dxfId="1337" priority="1276" operator="greaterThan">
      <formula>1000</formula>
    </cfRule>
  </conditionalFormatting>
  <conditionalFormatting sqref="A148">
    <cfRule type="cellIs" dxfId="1336" priority="1275" operator="greaterThan">
      <formula>1000</formula>
    </cfRule>
  </conditionalFormatting>
  <conditionalFormatting sqref="A148">
    <cfRule type="cellIs" dxfId="1335" priority="1274" operator="greaterThan">
      <formula>1000</formula>
    </cfRule>
  </conditionalFormatting>
  <conditionalFormatting sqref="O148">
    <cfRule type="duplicateValues" dxfId="1334" priority="1271"/>
    <cfRule type="duplicateValues" dxfId="1333" priority="1272" stopIfTrue="1"/>
  </conditionalFormatting>
  <conditionalFormatting sqref="O148">
    <cfRule type="duplicateValues" dxfId="1332" priority="1270" stopIfTrue="1"/>
  </conditionalFormatting>
  <conditionalFormatting sqref="O148">
    <cfRule type="duplicateValues" dxfId="1331" priority="1269" stopIfTrue="1"/>
  </conditionalFormatting>
  <conditionalFormatting sqref="O148">
    <cfRule type="duplicateValues" dxfId="1330" priority="1268" stopIfTrue="1"/>
  </conditionalFormatting>
  <conditionalFormatting sqref="O148">
    <cfRule type="duplicateValues" dxfId="1329" priority="1267" stopIfTrue="1"/>
  </conditionalFormatting>
  <conditionalFormatting sqref="O148">
    <cfRule type="duplicateValues" dxfId="1328" priority="1266" stopIfTrue="1"/>
  </conditionalFormatting>
  <conditionalFormatting sqref="O148">
    <cfRule type="duplicateValues" dxfId="1327" priority="1265" stopIfTrue="1"/>
  </conditionalFormatting>
  <conditionalFormatting sqref="O148">
    <cfRule type="duplicateValues" dxfId="1326" priority="1264" stopIfTrue="1"/>
  </conditionalFormatting>
  <conditionalFormatting sqref="O148">
    <cfRule type="duplicateValues" dxfId="1325" priority="1243"/>
    <cfRule type="duplicateValues" dxfId="1324" priority="1244" stopIfTrue="1"/>
  </conditionalFormatting>
  <conditionalFormatting sqref="O148">
    <cfRule type="duplicateValues" dxfId="1323" priority="1242" stopIfTrue="1"/>
  </conditionalFormatting>
  <conditionalFormatting sqref="O148">
    <cfRule type="duplicateValues" dxfId="1322" priority="1241" stopIfTrue="1"/>
  </conditionalFormatting>
  <conditionalFormatting sqref="O146:O149">
    <cfRule type="duplicateValues" dxfId="1321" priority="1273" stopIfTrue="1"/>
  </conditionalFormatting>
  <conditionalFormatting sqref="B150:B153">
    <cfRule type="cellIs" dxfId="1320" priority="1240" operator="greaterThan">
      <formula>1000</formula>
    </cfRule>
  </conditionalFormatting>
  <conditionalFormatting sqref="B152">
    <cfRule type="cellIs" dxfId="1319" priority="1239" operator="greaterThan">
      <formula>1000</formula>
    </cfRule>
  </conditionalFormatting>
  <conditionalFormatting sqref="B152">
    <cfRule type="cellIs" dxfId="1318" priority="1238" operator="greaterThan">
      <formula>1000</formula>
    </cfRule>
  </conditionalFormatting>
  <conditionalFormatting sqref="B152">
    <cfRule type="cellIs" dxfId="1317" priority="1237" operator="greaterThan">
      <formula>1000</formula>
    </cfRule>
  </conditionalFormatting>
  <conditionalFormatting sqref="B152">
    <cfRule type="cellIs" dxfId="1316" priority="1236" operator="greaterThan">
      <formula>1000</formula>
    </cfRule>
  </conditionalFormatting>
  <conditionalFormatting sqref="B152">
    <cfRule type="cellIs" dxfId="1315" priority="1235" operator="greaterThan">
      <formula>1000</formula>
    </cfRule>
  </conditionalFormatting>
  <conditionalFormatting sqref="B152">
    <cfRule type="cellIs" dxfId="1314" priority="1234" operator="greaterThan">
      <formula>1000</formula>
    </cfRule>
  </conditionalFormatting>
  <conditionalFormatting sqref="B152">
    <cfRule type="cellIs" dxfId="1313" priority="1233" operator="greaterThan">
      <formula>1000</formula>
    </cfRule>
  </conditionalFormatting>
  <conditionalFormatting sqref="A152">
    <cfRule type="cellIs" dxfId="1312" priority="1232" operator="greaterThan">
      <formula>1000</formula>
    </cfRule>
  </conditionalFormatting>
  <conditionalFormatting sqref="A152">
    <cfRule type="cellIs" dxfId="1311" priority="1231" operator="greaterThan">
      <formula>1000</formula>
    </cfRule>
  </conditionalFormatting>
  <conditionalFormatting sqref="A152">
    <cfRule type="cellIs" dxfId="1310" priority="1230" operator="greaterThan">
      <formula>1000</formula>
    </cfRule>
  </conditionalFormatting>
  <conditionalFormatting sqref="O152">
    <cfRule type="duplicateValues" dxfId="1309" priority="1227"/>
    <cfRule type="duplicateValues" dxfId="1308" priority="1228" stopIfTrue="1"/>
  </conditionalFormatting>
  <conditionalFormatting sqref="O152">
    <cfRule type="duplicateValues" dxfId="1307" priority="1226" stopIfTrue="1"/>
  </conditionalFormatting>
  <conditionalFormatting sqref="O152">
    <cfRule type="duplicateValues" dxfId="1306" priority="1225" stopIfTrue="1"/>
  </conditionalFormatting>
  <conditionalFormatting sqref="O152">
    <cfRule type="duplicateValues" dxfId="1305" priority="1224" stopIfTrue="1"/>
  </conditionalFormatting>
  <conditionalFormatting sqref="O152">
    <cfRule type="duplicateValues" dxfId="1304" priority="1223" stopIfTrue="1"/>
  </conditionalFormatting>
  <conditionalFormatting sqref="O152">
    <cfRule type="duplicateValues" dxfId="1303" priority="1222" stopIfTrue="1"/>
  </conditionalFormatting>
  <conditionalFormatting sqref="O152">
    <cfRule type="duplicateValues" dxfId="1302" priority="1221" stopIfTrue="1"/>
  </conditionalFormatting>
  <conditionalFormatting sqref="O152">
    <cfRule type="duplicateValues" dxfId="1301" priority="1220" stopIfTrue="1"/>
  </conditionalFormatting>
  <conditionalFormatting sqref="O152">
    <cfRule type="duplicateValues" dxfId="1300" priority="1199"/>
    <cfRule type="duplicateValues" dxfId="1299" priority="1200" stopIfTrue="1"/>
  </conditionalFormatting>
  <conditionalFormatting sqref="O152">
    <cfRule type="duplicateValues" dxfId="1298" priority="1198" stopIfTrue="1"/>
  </conditionalFormatting>
  <conditionalFormatting sqref="O152">
    <cfRule type="duplicateValues" dxfId="1297" priority="1197" stopIfTrue="1"/>
  </conditionalFormatting>
  <conditionalFormatting sqref="O150:O153">
    <cfRule type="duplicateValues" dxfId="1296" priority="1229" stopIfTrue="1"/>
  </conditionalFormatting>
  <conditionalFormatting sqref="O156">
    <cfRule type="duplicateValues" dxfId="1295" priority="1194"/>
    <cfRule type="duplicateValues" dxfId="1294" priority="1195" stopIfTrue="1"/>
  </conditionalFormatting>
  <conditionalFormatting sqref="O156">
    <cfRule type="duplicateValues" dxfId="1293" priority="1193" stopIfTrue="1"/>
  </conditionalFormatting>
  <conditionalFormatting sqref="O156">
    <cfRule type="duplicateValues" dxfId="1292" priority="1192" stopIfTrue="1"/>
  </conditionalFormatting>
  <conditionalFormatting sqref="O156">
    <cfRule type="duplicateValues" dxfId="1291" priority="1191" stopIfTrue="1"/>
  </conditionalFormatting>
  <conditionalFormatting sqref="O156">
    <cfRule type="duplicateValues" dxfId="1290" priority="1190" stopIfTrue="1"/>
  </conditionalFormatting>
  <conditionalFormatting sqref="O156">
    <cfRule type="duplicateValues" dxfId="1289" priority="1189" stopIfTrue="1"/>
  </conditionalFormatting>
  <conditionalFormatting sqref="O156">
    <cfRule type="duplicateValues" dxfId="1288" priority="1188" stopIfTrue="1"/>
  </conditionalFormatting>
  <conditionalFormatting sqref="O156">
    <cfRule type="duplicateValues" dxfId="1287" priority="1187" stopIfTrue="1"/>
  </conditionalFormatting>
  <conditionalFormatting sqref="O156">
    <cfRule type="duplicateValues" dxfId="1286" priority="1166"/>
    <cfRule type="duplicateValues" dxfId="1285" priority="1167" stopIfTrue="1"/>
  </conditionalFormatting>
  <conditionalFormatting sqref="O156">
    <cfRule type="duplicateValues" dxfId="1284" priority="1165" stopIfTrue="1"/>
  </conditionalFormatting>
  <conditionalFormatting sqref="O156">
    <cfRule type="duplicateValues" dxfId="1283" priority="1164" stopIfTrue="1"/>
  </conditionalFormatting>
  <conditionalFormatting sqref="O154:O157">
    <cfRule type="duplicateValues" dxfId="1282" priority="1196" stopIfTrue="1"/>
  </conditionalFormatting>
  <conditionalFormatting sqref="O160">
    <cfRule type="duplicateValues" dxfId="1281" priority="1161"/>
    <cfRule type="duplicateValues" dxfId="1280" priority="1162" stopIfTrue="1"/>
  </conditionalFormatting>
  <conditionalFormatting sqref="O160">
    <cfRule type="duplicateValues" dxfId="1279" priority="1160" stopIfTrue="1"/>
  </conditionalFormatting>
  <conditionalFormatting sqref="O160">
    <cfRule type="duplicateValues" dxfId="1278" priority="1159" stopIfTrue="1"/>
  </conditionalFormatting>
  <conditionalFormatting sqref="O160">
    <cfRule type="duplicateValues" dxfId="1277" priority="1158" stopIfTrue="1"/>
  </conditionalFormatting>
  <conditionalFormatting sqref="O160">
    <cfRule type="duplicateValues" dxfId="1276" priority="1157" stopIfTrue="1"/>
  </conditionalFormatting>
  <conditionalFormatting sqref="O160">
    <cfRule type="duplicateValues" dxfId="1275" priority="1156" stopIfTrue="1"/>
  </conditionalFormatting>
  <conditionalFormatting sqref="O160">
    <cfRule type="duplicateValues" dxfId="1274" priority="1155" stopIfTrue="1"/>
  </conditionalFormatting>
  <conditionalFormatting sqref="O160">
    <cfRule type="duplicateValues" dxfId="1273" priority="1154" stopIfTrue="1"/>
  </conditionalFormatting>
  <conditionalFormatting sqref="O160">
    <cfRule type="duplicateValues" dxfId="1272" priority="1133"/>
    <cfRule type="duplicateValues" dxfId="1271" priority="1134" stopIfTrue="1"/>
  </conditionalFormatting>
  <conditionalFormatting sqref="O160">
    <cfRule type="duplicateValues" dxfId="1270" priority="1132" stopIfTrue="1"/>
  </conditionalFormatting>
  <conditionalFormatting sqref="O160">
    <cfRule type="duplicateValues" dxfId="1269" priority="1131" stopIfTrue="1"/>
  </conditionalFormatting>
  <conditionalFormatting sqref="O158:O161">
    <cfRule type="duplicateValues" dxfId="1268" priority="1163" stopIfTrue="1"/>
  </conditionalFormatting>
  <conditionalFormatting sqref="O164">
    <cfRule type="duplicateValues" dxfId="1267" priority="1128"/>
    <cfRule type="duplicateValues" dxfId="1266" priority="1129" stopIfTrue="1"/>
  </conditionalFormatting>
  <conditionalFormatting sqref="O164">
    <cfRule type="duplicateValues" dxfId="1265" priority="1127" stopIfTrue="1"/>
  </conditionalFormatting>
  <conditionalFormatting sqref="O164">
    <cfRule type="duplicateValues" dxfId="1264" priority="1126" stopIfTrue="1"/>
  </conditionalFormatting>
  <conditionalFormatting sqref="O164">
    <cfRule type="duplicateValues" dxfId="1263" priority="1125" stopIfTrue="1"/>
  </conditionalFormatting>
  <conditionalFormatting sqref="O164">
    <cfRule type="duplicateValues" dxfId="1262" priority="1124" stopIfTrue="1"/>
  </conditionalFormatting>
  <conditionalFormatting sqref="O164">
    <cfRule type="duplicateValues" dxfId="1261" priority="1123" stopIfTrue="1"/>
  </conditionalFormatting>
  <conditionalFormatting sqref="O164">
    <cfRule type="duplicateValues" dxfId="1260" priority="1122" stopIfTrue="1"/>
  </conditionalFormatting>
  <conditionalFormatting sqref="O164">
    <cfRule type="duplicateValues" dxfId="1259" priority="1121" stopIfTrue="1"/>
  </conditionalFormatting>
  <conditionalFormatting sqref="O164">
    <cfRule type="duplicateValues" dxfId="1258" priority="1100"/>
    <cfRule type="duplicateValues" dxfId="1257" priority="1101" stopIfTrue="1"/>
  </conditionalFormatting>
  <conditionalFormatting sqref="O164">
    <cfRule type="duplicateValues" dxfId="1256" priority="1099" stopIfTrue="1"/>
  </conditionalFormatting>
  <conditionalFormatting sqref="O164">
    <cfRule type="duplicateValues" dxfId="1255" priority="1098" stopIfTrue="1"/>
  </conditionalFormatting>
  <conditionalFormatting sqref="O162:O165">
    <cfRule type="duplicateValues" dxfId="1254" priority="1130" stopIfTrue="1"/>
  </conditionalFormatting>
  <conditionalFormatting sqref="O168">
    <cfRule type="duplicateValues" dxfId="1253" priority="1095"/>
    <cfRule type="duplicateValues" dxfId="1252" priority="1096" stopIfTrue="1"/>
  </conditionalFormatting>
  <conditionalFormatting sqref="O168">
    <cfRule type="duplicateValues" dxfId="1251" priority="1094" stopIfTrue="1"/>
  </conditionalFormatting>
  <conditionalFormatting sqref="O168">
    <cfRule type="duplicateValues" dxfId="1250" priority="1093" stopIfTrue="1"/>
  </conditionalFormatting>
  <conditionalFormatting sqref="O168">
    <cfRule type="duplicateValues" dxfId="1249" priority="1092" stopIfTrue="1"/>
  </conditionalFormatting>
  <conditionalFormatting sqref="O168">
    <cfRule type="duplicateValues" dxfId="1248" priority="1091" stopIfTrue="1"/>
  </conditionalFormatting>
  <conditionalFormatting sqref="O168">
    <cfRule type="duplicateValues" dxfId="1247" priority="1090" stopIfTrue="1"/>
  </conditionalFormatting>
  <conditionalFormatting sqref="O168">
    <cfRule type="duplicateValues" dxfId="1246" priority="1089" stopIfTrue="1"/>
  </conditionalFormatting>
  <conditionalFormatting sqref="O168">
    <cfRule type="duplicateValues" dxfId="1245" priority="1088" stopIfTrue="1"/>
  </conditionalFormatting>
  <conditionalFormatting sqref="O168">
    <cfRule type="duplicateValues" dxfId="1244" priority="1067"/>
    <cfRule type="duplicateValues" dxfId="1243" priority="1068" stopIfTrue="1"/>
  </conditionalFormatting>
  <conditionalFormatting sqref="O168">
    <cfRule type="duplicateValues" dxfId="1242" priority="1066" stopIfTrue="1"/>
  </conditionalFormatting>
  <conditionalFormatting sqref="O168">
    <cfRule type="duplicateValues" dxfId="1241" priority="1065" stopIfTrue="1"/>
  </conditionalFormatting>
  <conditionalFormatting sqref="O166:O169">
    <cfRule type="duplicateValues" dxfId="1240" priority="1097" stopIfTrue="1"/>
  </conditionalFormatting>
  <conditionalFormatting sqref="B154:B157">
    <cfRule type="cellIs" dxfId="1239" priority="1064" operator="greaterThan">
      <formula>1000</formula>
    </cfRule>
  </conditionalFormatting>
  <conditionalFormatting sqref="B156">
    <cfRule type="cellIs" dxfId="1238" priority="1063" operator="greaterThan">
      <formula>1000</formula>
    </cfRule>
  </conditionalFormatting>
  <conditionalFormatting sqref="B156">
    <cfRule type="cellIs" dxfId="1237" priority="1062" operator="greaterThan">
      <formula>1000</formula>
    </cfRule>
  </conditionalFormatting>
  <conditionalFormatting sqref="B156">
    <cfRule type="cellIs" dxfId="1236" priority="1061" operator="greaterThan">
      <formula>1000</formula>
    </cfRule>
  </conditionalFormatting>
  <conditionalFormatting sqref="B156">
    <cfRule type="cellIs" dxfId="1235" priority="1060" operator="greaterThan">
      <formula>1000</formula>
    </cfRule>
  </conditionalFormatting>
  <conditionalFormatting sqref="B156">
    <cfRule type="cellIs" dxfId="1234" priority="1059" operator="greaterThan">
      <formula>1000</formula>
    </cfRule>
  </conditionalFormatting>
  <conditionalFormatting sqref="B156">
    <cfRule type="cellIs" dxfId="1233" priority="1058" operator="greaterThan">
      <formula>1000</formula>
    </cfRule>
  </conditionalFormatting>
  <conditionalFormatting sqref="B156">
    <cfRule type="cellIs" dxfId="1232" priority="1057" operator="greaterThan">
      <formula>1000</formula>
    </cfRule>
  </conditionalFormatting>
  <conditionalFormatting sqref="A156">
    <cfRule type="cellIs" dxfId="1231" priority="1056" operator="greaterThan">
      <formula>1000</formula>
    </cfRule>
  </conditionalFormatting>
  <conditionalFormatting sqref="A156">
    <cfRule type="cellIs" dxfId="1230" priority="1055" operator="greaterThan">
      <formula>1000</formula>
    </cfRule>
  </conditionalFormatting>
  <conditionalFormatting sqref="A156">
    <cfRule type="cellIs" dxfId="1229" priority="1054" operator="greaterThan">
      <formula>1000</formula>
    </cfRule>
  </conditionalFormatting>
  <conditionalFormatting sqref="B158:B161">
    <cfRule type="cellIs" dxfId="1228" priority="1053" operator="greaterThan">
      <formula>1000</formula>
    </cfRule>
  </conditionalFormatting>
  <conditionalFormatting sqref="B160">
    <cfRule type="cellIs" dxfId="1227" priority="1052" operator="greaterThan">
      <formula>1000</formula>
    </cfRule>
  </conditionalFormatting>
  <conditionalFormatting sqref="B160">
    <cfRule type="cellIs" dxfId="1226" priority="1051" operator="greaterThan">
      <formula>1000</formula>
    </cfRule>
  </conditionalFormatting>
  <conditionalFormatting sqref="B160">
    <cfRule type="cellIs" dxfId="1225" priority="1050" operator="greaterThan">
      <formula>1000</formula>
    </cfRule>
  </conditionalFormatting>
  <conditionalFormatting sqref="B160">
    <cfRule type="cellIs" dxfId="1224" priority="1049" operator="greaterThan">
      <formula>1000</formula>
    </cfRule>
  </conditionalFormatting>
  <conditionalFormatting sqref="B160">
    <cfRule type="cellIs" dxfId="1223" priority="1048" operator="greaterThan">
      <formula>1000</formula>
    </cfRule>
  </conditionalFormatting>
  <conditionalFormatting sqref="B160">
    <cfRule type="cellIs" dxfId="1222" priority="1047" operator="greaterThan">
      <formula>1000</formula>
    </cfRule>
  </conditionalFormatting>
  <conditionalFormatting sqref="B160">
    <cfRule type="cellIs" dxfId="1221" priority="1046" operator="greaterThan">
      <formula>1000</formula>
    </cfRule>
  </conditionalFormatting>
  <conditionalFormatting sqref="A160">
    <cfRule type="cellIs" dxfId="1220" priority="1045" operator="greaterThan">
      <formula>1000</formula>
    </cfRule>
  </conditionalFormatting>
  <conditionalFormatting sqref="A160">
    <cfRule type="cellIs" dxfId="1219" priority="1044" operator="greaterThan">
      <formula>1000</formula>
    </cfRule>
  </conditionalFormatting>
  <conditionalFormatting sqref="A160">
    <cfRule type="cellIs" dxfId="1218" priority="1043" operator="greaterThan">
      <formula>1000</formula>
    </cfRule>
  </conditionalFormatting>
  <conditionalFormatting sqref="B162:B165">
    <cfRule type="cellIs" dxfId="1217" priority="1042" operator="greaterThan">
      <formula>1000</formula>
    </cfRule>
  </conditionalFormatting>
  <conditionalFormatting sqref="B164">
    <cfRule type="cellIs" dxfId="1216" priority="1041" operator="greaterThan">
      <formula>1000</formula>
    </cfRule>
  </conditionalFormatting>
  <conditionalFormatting sqref="B164">
    <cfRule type="cellIs" dxfId="1215" priority="1040" operator="greaterThan">
      <formula>1000</formula>
    </cfRule>
  </conditionalFormatting>
  <conditionalFormatting sqref="B164">
    <cfRule type="cellIs" dxfId="1214" priority="1039" operator="greaterThan">
      <formula>1000</formula>
    </cfRule>
  </conditionalFormatting>
  <conditionalFormatting sqref="B164">
    <cfRule type="cellIs" dxfId="1213" priority="1038" operator="greaterThan">
      <formula>1000</formula>
    </cfRule>
  </conditionalFormatting>
  <conditionalFormatting sqref="B164">
    <cfRule type="cellIs" dxfId="1212" priority="1037" operator="greaterThan">
      <formula>1000</formula>
    </cfRule>
  </conditionalFormatting>
  <conditionalFormatting sqref="B164">
    <cfRule type="cellIs" dxfId="1211" priority="1036" operator="greaterThan">
      <formula>1000</formula>
    </cfRule>
  </conditionalFormatting>
  <conditionalFormatting sqref="B164">
    <cfRule type="cellIs" dxfId="1210" priority="1035" operator="greaterThan">
      <formula>1000</formula>
    </cfRule>
  </conditionalFormatting>
  <conditionalFormatting sqref="A164">
    <cfRule type="cellIs" dxfId="1209" priority="1034" operator="greaterThan">
      <formula>1000</formula>
    </cfRule>
  </conditionalFormatting>
  <conditionalFormatting sqref="A164">
    <cfRule type="cellIs" dxfId="1208" priority="1033" operator="greaterThan">
      <formula>1000</formula>
    </cfRule>
  </conditionalFormatting>
  <conditionalFormatting sqref="A164">
    <cfRule type="cellIs" dxfId="1207" priority="1032" operator="greaterThan">
      <formula>1000</formula>
    </cfRule>
  </conditionalFormatting>
  <conditionalFormatting sqref="B166:B169">
    <cfRule type="cellIs" dxfId="1206" priority="1031" operator="greaterThan">
      <formula>1000</formula>
    </cfRule>
  </conditionalFormatting>
  <conditionalFormatting sqref="B168">
    <cfRule type="cellIs" dxfId="1205" priority="1030" operator="greaterThan">
      <formula>1000</formula>
    </cfRule>
  </conditionalFormatting>
  <conditionalFormatting sqref="B168">
    <cfRule type="cellIs" dxfId="1204" priority="1029" operator="greaterThan">
      <formula>1000</formula>
    </cfRule>
  </conditionalFormatting>
  <conditionalFormatting sqref="B168">
    <cfRule type="cellIs" dxfId="1203" priority="1028" operator="greaterThan">
      <formula>1000</formula>
    </cfRule>
  </conditionalFormatting>
  <conditionalFormatting sqref="B168">
    <cfRule type="cellIs" dxfId="1202" priority="1027" operator="greaterThan">
      <formula>1000</formula>
    </cfRule>
  </conditionalFormatting>
  <conditionalFormatting sqref="B168">
    <cfRule type="cellIs" dxfId="1201" priority="1026" operator="greaterThan">
      <formula>1000</formula>
    </cfRule>
  </conditionalFormatting>
  <conditionalFormatting sqref="B168">
    <cfRule type="cellIs" dxfId="1200" priority="1025" operator="greaterThan">
      <formula>1000</formula>
    </cfRule>
  </conditionalFormatting>
  <conditionalFormatting sqref="B168">
    <cfRule type="cellIs" dxfId="1199" priority="1024" operator="greaterThan">
      <formula>1000</formula>
    </cfRule>
  </conditionalFormatting>
  <conditionalFormatting sqref="A168">
    <cfRule type="cellIs" dxfId="1198" priority="1023" operator="greaterThan">
      <formula>1000</formula>
    </cfRule>
  </conditionalFormatting>
  <conditionalFormatting sqref="A168">
    <cfRule type="cellIs" dxfId="1197" priority="1022" operator="greaterThan">
      <formula>1000</formula>
    </cfRule>
  </conditionalFormatting>
  <conditionalFormatting sqref="A168">
    <cfRule type="cellIs" dxfId="1196" priority="1021" operator="greaterThan">
      <formula>1000</formula>
    </cfRule>
  </conditionalFormatting>
  <conditionalFormatting sqref="O172">
    <cfRule type="duplicateValues" dxfId="1195" priority="1018"/>
    <cfRule type="duplicateValues" dxfId="1194" priority="1019" stopIfTrue="1"/>
  </conditionalFormatting>
  <conditionalFormatting sqref="O172">
    <cfRule type="duplicateValues" dxfId="1193" priority="1017" stopIfTrue="1"/>
  </conditionalFormatting>
  <conditionalFormatting sqref="O172">
    <cfRule type="duplicateValues" dxfId="1192" priority="1016" stopIfTrue="1"/>
  </conditionalFormatting>
  <conditionalFormatting sqref="O172">
    <cfRule type="duplicateValues" dxfId="1191" priority="1015" stopIfTrue="1"/>
  </conditionalFormatting>
  <conditionalFormatting sqref="O172">
    <cfRule type="duplicateValues" dxfId="1190" priority="1014" stopIfTrue="1"/>
  </conditionalFormatting>
  <conditionalFormatting sqref="O172">
    <cfRule type="duplicateValues" dxfId="1189" priority="1013" stopIfTrue="1"/>
  </conditionalFormatting>
  <conditionalFormatting sqref="O172">
    <cfRule type="duplicateValues" dxfId="1188" priority="1012" stopIfTrue="1"/>
  </conditionalFormatting>
  <conditionalFormatting sqref="O172">
    <cfRule type="duplicateValues" dxfId="1187" priority="1011" stopIfTrue="1"/>
  </conditionalFormatting>
  <conditionalFormatting sqref="O172">
    <cfRule type="duplicateValues" dxfId="1186" priority="990"/>
    <cfRule type="duplicateValues" dxfId="1185" priority="991" stopIfTrue="1"/>
  </conditionalFormatting>
  <conditionalFormatting sqref="O172">
    <cfRule type="duplicateValues" dxfId="1184" priority="989" stopIfTrue="1"/>
  </conditionalFormatting>
  <conditionalFormatting sqref="O172">
    <cfRule type="duplicateValues" dxfId="1183" priority="988" stopIfTrue="1"/>
  </conditionalFormatting>
  <conditionalFormatting sqref="O170:O173">
    <cfRule type="duplicateValues" dxfId="1182" priority="1020" stopIfTrue="1"/>
  </conditionalFormatting>
  <conditionalFormatting sqref="O176">
    <cfRule type="duplicateValues" dxfId="1181" priority="985"/>
    <cfRule type="duplicateValues" dxfId="1180" priority="986" stopIfTrue="1"/>
  </conditionalFormatting>
  <conditionalFormatting sqref="O176">
    <cfRule type="duplicateValues" dxfId="1179" priority="984" stopIfTrue="1"/>
  </conditionalFormatting>
  <conditionalFormatting sqref="O176">
    <cfRule type="duplicateValues" dxfId="1178" priority="983" stopIfTrue="1"/>
  </conditionalFormatting>
  <conditionalFormatting sqref="O176">
    <cfRule type="duplicateValues" dxfId="1177" priority="982" stopIfTrue="1"/>
  </conditionalFormatting>
  <conditionalFormatting sqref="O176">
    <cfRule type="duplicateValues" dxfId="1176" priority="981" stopIfTrue="1"/>
  </conditionalFormatting>
  <conditionalFormatting sqref="O176">
    <cfRule type="duplicateValues" dxfId="1175" priority="980" stopIfTrue="1"/>
  </conditionalFormatting>
  <conditionalFormatting sqref="O176">
    <cfRule type="duplicateValues" dxfId="1174" priority="979" stopIfTrue="1"/>
  </conditionalFormatting>
  <conditionalFormatting sqref="O176">
    <cfRule type="duplicateValues" dxfId="1173" priority="978" stopIfTrue="1"/>
  </conditionalFormatting>
  <conditionalFormatting sqref="N176">
    <cfRule type="duplicateValues" dxfId="1172" priority="977" stopIfTrue="1"/>
  </conditionalFormatting>
  <conditionalFormatting sqref="N176">
    <cfRule type="duplicateValues" dxfId="1171" priority="975"/>
    <cfRule type="duplicateValues" dxfId="1170" priority="976" stopIfTrue="1"/>
  </conditionalFormatting>
  <conditionalFormatting sqref="N176">
    <cfRule type="duplicateValues" dxfId="1169" priority="974" stopIfTrue="1"/>
  </conditionalFormatting>
  <conditionalFormatting sqref="N176">
    <cfRule type="duplicateValues" dxfId="1168" priority="973" stopIfTrue="1"/>
  </conditionalFormatting>
  <conditionalFormatting sqref="N176">
    <cfRule type="duplicateValues" dxfId="1167" priority="972" stopIfTrue="1"/>
  </conditionalFormatting>
  <conditionalFormatting sqref="N176">
    <cfRule type="duplicateValues" dxfId="1166" priority="971" stopIfTrue="1"/>
  </conditionalFormatting>
  <conditionalFormatting sqref="N176">
    <cfRule type="duplicateValues" dxfId="1165" priority="970" stopIfTrue="1"/>
  </conditionalFormatting>
  <conditionalFormatting sqref="N176">
    <cfRule type="duplicateValues" dxfId="1164" priority="969" stopIfTrue="1"/>
  </conditionalFormatting>
  <conditionalFormatting sqref="N176">
    <cfRule type="duplicateValues" dxfId="1163" priority="968" stopIfTrue="1"/>
  </conditionalFormatting>
  <conditionalFormatting sqref="N176">
    <cfRule type="duplicateValues" dxfId="1162" priority="966"/>
    <cfRule type="duplicateValues" dxfId="1161" priority="967" stopIfTrue="1"/>
  </conditionalFormatting>
  <conditionalFormatting sqref="N176">
    <cfRule type="duplicateValues" dxfId="1160" priority="965" stopIfTrue="1"/>
  </conditionalFormatting>
  <conditionalFormatting sqref="N176">
    <cfRule type="duplicateValues" dxfId="1159" priority="964" stopIfTrue="1"/>
  </conditionalFormatting>
  <conditionalFormatting sqref="N176">
    <cfRule type="duplicateValues" dxfId="1158" priority="963" stopIfTrue="1"/>
  </conditionalFormatting>
  <conditionalFormatting sqref="N176">
    <cfRule type="duplicateValues" dxfId="1157" priority="962" stopIfTrue="1"/>
  </conditionalFormatting>
  <conditionalFormatting sqref="N176">
    <cfRule type="duplicateValues" dxfId="1156" priority="961" stopIfTrue="1"/>
  </conditionalFormatting>
  <conditionalFormatting sqref="N176">
    <cfRule type="duplicateValues" dxfId="1155" priority="960" stopIfTrue="1"/>
  </conditionalFormatting>
  <conditionalFormatting sqref="N176">
    <cfRule type="duplicateValues" dxfId="1154" priority="959" stopIfTrue="1"/>
  </conditionalFormatting>
  <conditionalFormatting sqref="O176">
    <cfRule type="duplicateValues" dxfId="1153" priority="957"/>
    <cfRule type="duplicateValues" dxfId="1152" priority="958" stopIfTrue="1"/>
  </conditionalFormatting>
  <conditionalFormatting sqref="O176">
    <cfRule type="duplicateValues" dxfId="1151" priority="956" stopIfTrue="1"/>
  </conditionalFormatting>
  <conditionalFormatting sqref="O176">
    <cfRule type="duplicateValues" dxfId="1150" priority="955" stopIfTrue="1"/>
  </conditionalFormatting>
  <conditionalFormatting sqref="O174:O177">
    <cfRule type="duplicateValues" dxfId="1149" priority="987" stopIfTrue="1"/>
  </conditionalFormatting>
  <conditionalFormatting sqref="O180">
    <cfRule type="duplicateValues" dxfId="1148" priority="952"/>
    <cfRule type="duplicateValues" dxfId="1147" priority="953" stopIfTrue="1"/>
  </conditionalFormatting>
  <conditionalFormatting sqref="O180">
    <cfRule type="duplicateValues" dxfId="1146" priority="951" stopIfTrue="1"/>
  </conditionalFormatting>
  <conditionalFormatting sqref="O180">
    <cfRule type="duplicateValues" dxfId="1145" priority="950" stopIfTrue="1"/>
  </conditionalFormatting>
  <conditionalFormatting sqref="O180">
    <cfRule type="duplicateValues" dxfId="1144" priority="949" stopIfTrue="1"/>
  </conditionalFormatting>
  <conditionalFormatting sqref="O180">
    <cfRule type="duplicateValues" dxfId="1143" priority="948" stopIfTrue="1"/>
  </conditionalFormatting>
  <conditionalFormatting sqref="O180">
    <cfRule type="duplicateValues" dxfId="1142" priority="947" stopIfTrue="1"/>
  </conditionalFormatting>
  <conditionalFormatting sqref="O180">
    <cfRule type="duplicateValues" dxfId="1141" priority="946" stopIfTrue="1"/>
  </conditionalFormatting>
  <conditionalFormatting sqref="O180">
    <cfRule type="duplicateValues" dxfId="1140" priority="945" stopIfTrue="1"/>
  </conditionalFormatting>
  <conditionalFormatting sqref="N180">
    <cfRule type="duplicateValues" dxfId="1139" priority="944" stopIfTrue="1"/>
  </conditionalFormatting>
  <conditionalFormatting sqref="N180">
    <cfRule type="duplicateValues" dxfId="1138" priority="942"/>
    <cfRule type="duplicateValues" dxfId="1137" priority="943" stopIfTrue="1"/>
  </conditionalFormatting>
  <conditionalFormatting sqref="N180">
    <cfRule type="duplicateValues" dxfId="1136" priority="941" stopIfTrue="1"/>
  </conditionalFormatting>
  <conditionalFormatting sqref="N180">
    <cfRule type="duplicateValues" dxfId="1135" priority="940" stopIfTrue="1"/>
  </conditionalFormatting>
  <conditionalFormatting sqref="N180">
    <cfRule type="duplicateValues" dxfId="1134" priority="939" stopIfTrue="1"/>
  </conditionalFormatting>
  <conditionalFormatting sqref="N180">
    <cfRule type="duplicateValues" dxfId="1133" priority="938" stopIfTrue="1"/>
  </conditionalFormatting>
  <conditionalFormatting sqref="N180">
    <cfRule type="duplicateValues" dxfId="1132" priority="937" stopIfTrue="1"/>
  </conditionalFormatting>
  <conditionalFormatting sqref="N180">
    <cfRule type="duplicateValues" dxfId="1131" priority="936" stopIfTrue="1"/>
  </conditionalFormatting>
  <conditionalFormatting sqref="N180">
    <cfRule type="duplicateValues" dxfId="1130" priority="935" stopIfTrue="1"/>
  </conditionalFormatting>
  <conditionalFormatting sqref="N180">
    <cfRule type="duplicateValues" dxfId="1129" priority="933"/>
    <cfRule type="duplicateValues" dxfId="1128" priority="934" stopIfTrue="1"/>
  </conditionalFormatting>
  <conditionalFormatting sqref="N180">
    <cfRule type="duplicateValues" dxfId="1127" priority="932" stopIfTrue="1"/>
  </conditionalFormatting>
  <conditionalFormatting sqref="N180">
    <cfRule type="duplicateValues" dxfId="1126" priority="931" stopIfTrue="1"/>
  </conditionalFormatting>
  <conditionalFormatting sqref="N180">
    <cfRule type="duplicateValues" dxfId="1125" priority="930" stopIfTrue="1"/>
  </conditionalFormatting>
  <conditionalFormatting sqref="N180">
    <cfRule type="duplicateValues" dxfId="1124" priority="929" stopIfTrue="1"/>
  </conditionalFormatting>
  <conditionalFormatting sqref="N180">
    <cfRule type="duplicateValues" dxfId="1123" priority="928" stopIfTrue="1"/>
  </conditionalFormatting>
  <conditionalFormatting sqref="N180">
    <cfRule type="duplicateValues" dxfId="1122" priority="927" stopIfTrue="1"/>
  </conditionalFormatting>
  <conditionalFormatting sqref="N180">
    <cfRule type="duplicateValues" dxfId="1121" priority="926" stopIfTrue="1"/>
  </conditionalFormatting>
  <conditionalFormatting sqref="O180">
    <cfRule type="duplicateValues" dxfId="1120" priority="924"/>
    <cfRule type="duplicateValues" dxfId="1119" priority="925" stopIfTrue="1"/>
  </conditionalFormatting>
  <conditionalFormatting sqref="O180">
    <cfRule type="duplicateValues" dxfId="1118" priority="923" stopIfTrue="1"/>
  </conditionalFormatting>
  <conditionalFormatting sqref="O180">
    <cfRule type="duplicateValues" dxfId="1117" priority="922" stopIfTrue="1"/>
  </conditionalFormatting>
  <conditionalFormatting sqref="O178:O181">
    <cfRule type="duplicateValues" dxfId="1116" priority="954" stopIfTrue="1"/>
  </conditionalFormatting>
  <conditionalFormatting sqref="O184">
    <cfRule type="duplicateValues" dxfId="1115" priority="919"/>
    <cfRule type="duplicateValues" dxfId="1114" priority="920" stopIfTrue="1"/>
  </conditionalFormatting>
  <conditionalFormatting sqref="O184">
    <cfRule type="duplicateValues" dxfId="1113" priority="918" stopIfTrue="1"/>
  </conditionalFormatting>
  <conditionalFormatting sqref="O184">
    <cfRule type="duplicateValues" dxfId="1112" priority="917" stopIfTrue="1"/>
  </conditionalFormatting>
  <conditionalFormatting sqref="O184">
    <cfRule type="duplicateValues" dxfId="1111" priority="916" stopIfTrue="1"/>
  </conditionalFormatting>
  <conditionalFormatting sqref="O184">
    <cfRule type="duplicateValues" dxfId="1110" priority="915" stopIfTrue="1"/>
  </conditionalFormatting>
  <conditionalFormatting sqref="O184">
    <cfRule type="duplicateValues" dxfId="1109" priority="914" stopIfTrue="1"/>
  </conditionalFormatting>
  <conditionalFormatting sqref="O184">
    <cfRule type="duplicateValues" dxfId="1108" priority="913" stopIfTrue="1"/>
  </conditionalFormatting>
  <conditionalFormatting sqref="O184">
    <cfRule type="duplicateValues" dxfId="1107" priority="912" stopIfTrue="1"/>
  </conditionalFormatting>
  <conditionalFormatting sqref="N184">
    <cfRule type="duplicateValues" dxfId="1106" priority="911" stopIfTrue="1"/>
  </conditionalFormatting>
  <conditionalFormatting sqref="N184">
    <cfRule type="duplicateValues" dxfId="1105" priority="909"/>
    <cfRule type="duplicateValues" dxfId="1104" priority="910" stopIfTrue="1"/>
  </conditionalFormatting>
  <conditionalFormatting sqref="N184">
    <cfRule type="duplicateValues" dxfId="1103" priority="908" stopIfTrue="1"/>
  </conditionalFormatting>
  <conditionalFormatting sqref="N184">
    <cfRule type="duplicateValues" dxfId="1102" priority="907" stopIfTrue="1"/>
  </conditionalFormatting>
  <conditionalFormatting sqref="N184">
    <cfRule type="duplicateValues" dxfId="1101" priority="906" stopIfTrue="1"/>
  </conditionalFormatting>
  <conditionalFormatting sqref="N184">
    <cfRule type="duplicateValues" dxfId="1100" priority="905" stopIfTrue="1"/>
  </conditionalFormatting>
  <conditionalFormatting sqref="N184">
    <cfRule type="duplicateValues" dxfId="1099" priority="904" stopIfTrue="1"/>
  </conditionalFormatting>
  <conditionalFormatting sqref="N184">
    <cfRule type="duplicateValues" dxfId="1098" priority="903" stopIfTrue="1"/>
  </conditionalFormatting>
  <conditionalFormatting sqref="N184">
    <cfRule type="duplicateValues" dxfId="1097" priority="902" stopIfTrue="1"/>
  </conditionalFormatting>
  <conditionalFormatting sqref="N184">
    <cfRule type="duplicateValues" dxfId="1096" priority="900"/>
    <cfRule type="duplicateValues" dxfId="1095" priority="901" stopIfTrue="1"/>
  </conditionalFormatting>
  <conditionalFormatting sqref="N184">
    <cfRule type="duplicateValues" dxfId="1094" priority="899" stopIfTrue="1"/>
  </conditionalFormatting>
  <conditionalFormatting sqref="N184">
    <cfRule type="duplicateValues" dxfId="1093" priority="898" stopIfTrue="1"/>
  </conditionalFormatting>
  <conditionalFormatting sqref="N184">
    <cfRule type="duplicateValues" dxfId="1092" priority="897" stopIfTrue="1"/>
  </conditionalFormatting>
  <conditionalFormatting sqref="N184">
    <cfRule type="duplicateValues" dxfId="1091" priority="896" stopIfTrue="1"/>
  </conditionalFormatting>
  <conditionalFormatting sqref="N184">
    <cfRule type="duplicateValues" dxfId="1090" priority="895" stopIfTrue="1"/>
  </conditionalFormatting>
  <conditionalFormatting sqref="N184">
    <cfRule type="duplicateValues" dxfId="1089" priority="894" stopIfTrue="1"/>
  </conditionalFormatting>
  <conditionalFormatting sqref="N184">
    <cfRule type="duplicateValues" dxfId="1088" priority="893" stopIfTrue="1"/>
  </conditionalFormatting>
  <conditionalFormatting sqref="O184">
    <cfRule type="duplicateValues" dxfId="1087" priority="891"/>
    <cfRule type="duplicateValues" dxfId="1086" priority="892" stopIfTrue="1"/>
  </conditionalFormatting>
  <conditionalFormatting sqref="O184">
    <cfRule type="duplicateValues" dxfId="1085" priority="890" stopIfTrue="1"/>
  </conditionalFormatting>
  <conditionalFormatting sqref="O184">
    <cfRule type="duplicateValues" dxfId="1084" priority="889" stopIfTrue="1"/>
  </conditionalFormatting>
  <conditionalFormatting sqref="O182:O185">
    <cfRule type="duplicateValues" dxfId="1083" priority="921" stopIfTrue="1"/>
  </conditionalFormatting>
  <conditionalFormatting sqref="O188">
    <cfRule type="duplicateValues" dxfId="1082" priority="886"/>
    <cfRule type="duplicateValues" dxfId="1081" priority="887" stopIfTrue="1"/>
  </conditionalFormatting>
  <conditionalFormatting sqref="O188">
    <cfRule type="duplicateValues" dxfId="1080" priority="885" stopIfTrue="1"/>
  </conditionalFormatting>
  <conditionalFormatting sqref="O188">
    <cfRule type="duplicateValues" dxfId="1079" priority="884" stopIfTrue="1"/>
  </conditionalFormatting>
  <conditionalFormatting sqref="O188">
    <cfRule type="duplicateValues" dxfId="1078" priority="883" stopIfTrue="1"/>
  </conditionalFormatting>
  <conditionalFormatting sqref="O188">
    <cfRule type="duplicateValues" dxfId="1077" priority="882" stopIfTrue="1"/>
  </conditionalFormatting>
  <conditionalFormatting sqref="O188">
    <cfRule type="duplicateValues" dxfId="1076" priority="881" stopIfTrue="1"/>
  </conditionalFormatting>
  <conditionalFormatting sqref="O188">
    <cfRule type="duplicateValues" dxfId="1075" priority="880" stopIfTrue="1"/>
  </conditionalFormatting>
  <conditionalFormatting sqref="O188">
    <cfRule type="duplicateValues" dxfId="1074" priority="879" stopIfTrue="1"/>
  </conditionalFormatting>
  <conditionalFormatting sqref="N188">
    <cfRule type="duplicateValues" dxfId="1073" priority="878" stopIfTrue="1"/>
  </conditionalFormatting>
  <conditionalFormatting sqref="N188">
    <cfRule type="duplicateValues" dxfId="1072" priority="876"/>
    <cfRule type="duplicateValues" dxfId="1071" priority="877" stopIfTrue="1"/>
  </conditionalFormatting>
  <conditionalFormatting sqref="N188">
    <cfRule type="duplicateValues" dxfId="1070" priority="875" stopIfTrue="1"/>
  </conditionalFormatting>
  <conditionalFormatting sqref="N188">
    <cfRule type="duplicateValues" dxfId="1069" priority="874" stopIfTrue="1"/>
  </conditionalFormatting>
  <conditionalFormatting sqref="N188">
    <cfRule type="duplicateValues" dxfId="1068" priority="873" stopIfTrue="1"/>
  </conditionalFormatting>
  <conditionalFormatting sqref="N188">
    <cfRule type="duplicateValues" dxfId="1067" priority="872" stopIfTrue="1"/>
  </conditionalFormatting>
  <conditionalFormatting sqref="N188">
    <cfRule type="duplicateValues" dxfId="1066" priority="871" stopIfTrue="1"/>
  </conditionalFormatting>
  <conditionalFormatting sqref="N188">
    <cfRule type="duplicateValues" dxfId="1065" priority="870" stopIfTrue="1"/>
  </conditionalFormatting>
  <conditionalFormatting sqref="N188">
    <cfRule type="duplicateValues" dxfId="1064" priority="869" stopIfTrue="1"/>
  </conditionalFormatting>
  <conditionalFormatting sqref="N188">
    <cfRule type="duplicateValues" dxfId="1063" priority="867"/>
    <cfRule type="duplicateValues" dxfId="1062" priority="868" stopIfTrue="1"/>
  </conditionalFormatting>
  <conditionalFormatting sqref="N188">
    <cfRule type="duplicateValues" dxfId="1061" priority="866" stopIfTrue="1"/>
  </conditionalFormatting>
  <conditionalFormatting sqref="N188">
    <cfRule type="duplicateValues" dxfId="1060" priority="865" stopIfTrue="1"/>
  </conditionalFormatting>
  <conditionalFormatting sqref="N188">
    <cfRule type="duplicateValues" dxfId="1059" priority="864" stopIfTrue="1"/>
  </conditionalFormatting>
  <conditionalFormatting sqref="N188">
    <cfRule type="duplicateValues" dxfId="1058" priority="863" stopIfTrue="1"/>
  </conditionalFormatting>
  <conditionalFormatting sqref="N188">
    <cfRule type="duplicateValues" dxfId="1057" priority="862" stopIfTrue="1"/>
  </conditionalFormatting>
  <conditionalFormatting sqref="N188">
    <cfRule type="duplicateValues" dxfId="1056" priority="861" stopIfTrue="1"/>
  </conditionalFormatting>
  <conditionalFormatting sqref="N188">
    <cfRule type="duplicateValues" dxfId="1055" priority="860" stopIfTrue="1"/>
  </conditionalFormatting>
  <conditionalFormatting sqref="O188">
    <cfRule type="duplicateValues" dxfId="1054" priority="858"/>
    <cfRule type="duplicateValues" dxfId="1053" priority="859" stopIfTrue="1"/>
  </conditionalFormatting>
  <conditionalFormatting sqref="O188">
    <cfRule type="duplicateValues" dxfId="1052" priority="857" stopIfTrue="1"/>
  </conditionalFormatting>
  <conditionalFormatting sqref="O188">
    <cfRule type="duplicateValues" dxfId="1051" priority="856" stopIfTrue="1"/>
  </conditionalFormatting>
  <conditionalFormatting sqref="O186:O189">
    <cfRule type="duplicateValues" dxfId="1050" priority="888" stopIfTrue="1"/>
  </conditionalFormatting>
  <conditionalFormatting sqref="B170:B173">
    <cfRule type="cellIs" dxfId="1049" priority="855" operator="greaterThan">
      <formula>1000</formula>
    </cfRule>
  </conditionalFormatting>
  <conditionalFormatting sqref="B172">
    <cfRule type="cellIs" dxfId="1048" priority="854" operator="greaterThan">
      <formula>1000</formula>
    </cfRule>
  </conditionalFormatting>
  <conditionalFormatting sqref="B172">
    <cfRule type="cellIs" dxfId="1047" priority="853" operator="greaterThan">
      <formula>1000</formula>
    </cfRule>
  </conditionalFormatting>
  <conditionalFormatting sqref="B172">
    <cfRule type="cellIs" dxfId="1046" priority="852" operator="greaterThan">
      <formula>1000</formula>
    </cfRule>
  </conditionalFormatting>
  <conditionalFormatting sqref="B172">
    <cfRule type="cellIs" dxfId="1045" priority="851" operator="greaterThan">
      <formula>1000</formula>
    </cfRule>
  </conditionalFormatting>
  <conditionalFormatting sqref="B172">
    <cfRule type="cellIs" dxfId="1044" priority="850" operator="greaterThan">
      <formula>1000</formula>
    </cfRule>
  </conditionalFormatting>
  <conditionalFormatting sqref="B172">
    <cfRule type="cellIs" dxfId="1043" priority="849" operator="greaterThan">
      <formula>1000</formula>
    </cfRule>
  </conditionalFormatting>
  <conditionalFormatting sqref="B172">
    <cfRule type="cellIs" dxfId="1042" priority="848" operator="greaterThan">
      <formula>1000</formula>
    </cfRule>
  </conditionalFormatting>
  <conditionalFormatting sqref="A172">
    <cfRule type="cellIs" dxfId="1041" priority="847" operator="greaterThan">
      <formula>1000</formula>
    </cfRule>
  </conditionalFormatting>
  <conditionalFormatting sqref="A172">
    <cfRule type="cellIs" dxfId="1040" priority="846" operator="greaterThan">
      <formula>1000</formula>
    </cfRule>
  </conditionalFormatting>
  <conditionalFormatting sqref="A172">
    <cfRule type="cellIs" dxfId="1039" priority="845" operator="greaterThan">
      <formula>1000</formula>
    </cfRule>
  </conditionalFormatting>
  <conditionalFormatting sqref="B174:B177">
    <cfRule type="cellIs" dxfId="1038" priority="844" operator="greaterThan">
      <formula>1000</formula>
    </cfRule>
  </conditionalFormatting>
  <conditionalFormatting sqref="B176">
    <cfRule type="cellIs" dxfId="1037" priority="843" operator="greaterThan">
      <formula>1000</formula>
    </cfRule>
  </conditionalFormatting>
  <conditionalFormatting sqref="B176">
    <cfRule type="cellIs" dxfId="1036" priority="842" operator="greaterThan">
      <formula>1000</formula>
    </cfRule>
  </conditionalFormatting>
  <conditionalFormatting sqref="B176">
    <cfRule type="cellIs" dxfId="1035" priority="841" operator="greaterThan">
      <formula>1000</formula>
    </cfRule>
  </conditionalFormatting>
  <conditionalFormatting sqref="B176">
    <cfRule type="cellIs" dxfId="1034" priority="840" operator="greaterThan">
      <formula>1000</formula>
    </cfRule>
  </conditionalFormatting>
  <conditionalFormatting sqref="B176">
    <cfRule type="cellIs" dxfId="1033" priority="839" operator="greaterThan">
      <formula>1000</formula>
    </cfRule>
  </conditionalFormatting>
  <conditionalFormatting sqref="B176">
    <cfRule type="cellIs" dxfId="1032" priority="838" operator="greaterThan">
      <formula>1000</formula>
    </cfRule>
  </conditionalFormatting>
  <conditionalFormatting sqref="B176">
    <cfRule type="cellIs" dxfId="1031" priority="837" operator="greaterThan">
      <formula>1000</formula>
    </cfRule>
  </conditionalFormatting>
  <conditionalFormatting sqref="A176">
    <cfRule type="cellIs" dxfId="1030" priority="836" operator="greaterThan">
      <formula>1000</formula>
    </cfRule>
  </conditionalFormatting>
  <conditionalFormatting sqref="A176">
    <cfRule type="cellIs" dxfId="1029" priority="835" operator="greaterThan">
      <formula>1000</formula>
    </cfRule>
  </conditionalFormatting>
  <conditionalFormatting sqref="A176">
    <cfRule type="cellIs" dxfId="1028" priority="834" operator="greaterThan">
      <formula>1000</formula>
    </cfRule>
  </conditionalFormatting>
  <conditionalFormatting sqref="B178:B181">
    <cfRule type="cellIs" dxfId="1027" priority="833" operator="greaterThan">
      <formula>1000</formula>
    </cfRule>
  </conditionalFormatting>
  <conditionalFormatting sqref="B180">
    <cfRule type="cellIs" dxfId="1026" priority="832" operator="greaterThan">
      <formula>1000</formula>
    </cfRule>
  </conditionalFormatting>
  <conditionalFormatting sqref="B180">
    <cfRule type="cellIs" dxfId="1025" priority="831" operator="greaterThan">
      <formula>1000</formula>
    </cfRule>
  </conditionalFormatting>
  <conditionalFormatting sqref="B180">
    <cfRule type="cellIs" dxfId="1024" priority="830" operator="greaterThan">
      <formula>1000</formula>
    </cfRule>
  </conditionalFormatting>
  <conditionalFormatting sqref="B180">
    <cfRule type="cellIs" dxfId="1023" priority="829" operator="greaterThan">
      <formula>1000</formula>
    </cfRule>
  </conditionalFormatting>
  <conditionalFormatting sqref="B180">
    <cfRule type="cellIs" dxfId="1022" priority="828" operator="greaterThan">
      <formula>1000</formula>
    </cfRule>
  </conditionalFormatting>
  <conditionalFormatting sqref="B180">
    <cfRule type="cellIs" dxfId="1021" priority="827" operator="greaterThan">
      <formula>1000</formula>
    </cfRule>
  </conditionalFormatting>
  <conditionalFormatting sqref="B180">
    <cfRule type="cellIs" dxfId="1020" priority="826" operator="greaterThan">
      <formula>1000</formula>
    </cfRule>
  </conditionalFormatting>
  <conditionalFormatting sqref="A180">
    <cfRule type="cellIs" dxfId="1019" priority="825" operator="greaterThan">
      <formula>1000</formula>
    </cfRule>
  </conditionalFormatting>
  <conditionalFormatting sqref="A180">
    <cfRule type="cellIs" dxfId="1018" priority="824" operator="greaterThan">
      <formula>1000</formula>
    </cfRule>
  </conditionalFormatting>
  <conditionalFormatting sqref="A180">
    <cfRule type="cellIs" dxfId="1017" priority="823" operator="greaterThan">
      <formula>1000</formula>
    </cfRule>
  </conditionalFormatting>
  <conditionalFormatting sqref="B182:B185">
    <cfRule type="cellIs" dxfId="1016" priority="822" operator="greaterThan">
      <formula>1000</formula>
    </cfRule>
  </conditionalFormatting>
  <conditionalFormatting sqref="B184">
    <cfRule type="cellIs" dxfId="1015" priority="821" operator="greaterThan">
      <formula>1000</formula>
    </cfRule>
  </conditionalFormatting>
  <conditionalFormatting sqref="B184">
    <cfRule type="cellIs" dxfId="1014" priority="820" operator="greaterThan">
      <formula>1000</formula>
    </cfRule>
  </conditionalFormatting>
  <conditionalFormatting sqref="B184">
    <cfRule type="cellIs" dxfId="1013" priority="819" operator="greaterThan">
      <formula>1000</formula>
    </cfRule>
  </conditionalFormatting>
  <conditionalFormatting sqref="B184">
    <cfRule type="cellIs" dxfId="1012" priority="818" operator="greaterThan">
      <formula>1000</formula>
    </cfRule>
  </conditionalFormatting>
  <conditionalFormatting sqref="B184">
    <cfRule type="cellIs" dxfId="1011" priority="817" operator="greaterThan">
      <formula>1000</formula>
    </cfRule>
  </conditionalFormatting>
  <conditionalFormatting sqref="B184">
    <cfRule type="cellIs" dxfId="1010" priority="816" operator="greaterThan">
      <formula>1000</formula>
    </cfRule>
  </conditionalFormatting>
  <conditionalFormatting sqref="B184">
    <cfRule type="cellIs" dxfId="1009" priority="815" operator="greaterThan">
      <formula>1000</formula>
    </cfRule>
  </conditionalFormatting>
  <conditionalFormatting sqref="A184">
    <cfRule type="cellIs" dxfId="1008" priority="814" operator="greaterThan">
      <formula>1000</formula>
    </cfRule>
  </conditionalFormatting>
  <conditionalFormatting sqref="A184">
    <cfRule type="cellIs" dxfId="1007" priority="813" operator="greaterThan">
      <formula>1000</formula>
    </cfRule>
  </conditionalFormatting>
  <conditionalFormatting sqref="A184">
    <cfRule type="cellIs" dxfId="1006" priority="812" operator="greaterThan">
      <formula>1000</formula>
    </cfRule>
  </conditionalFormatting>
  <conditionalFormatting sqref="B186:B187 B189">
    <cfRule type="cellIs" dxfId="1005" priority="811" operator="greaterThan">
      <formula>1000</formula>
    </cfRule>
  </conditionalFormatting>
  <conditionalFormatting sqref="A188">
    <cfRule type="cellIs" dxfId="1004" priority="803" operator="greaterThan">
      <formula>1000</formula>
    </cfRule>
  </conditionalFormatting>
  <conditionalFormatting sqref="A188">
    <cfRule type="cellIs" dxfId="1003" priority="802" operator="greaterThan">
      <formula>1000</formula>
    </cfRule>
  </conditionalFormatting>
  <conditionalFormatting sqref="A188">
    <cfRule type="cellIs" dxfId="1002" priority="801" operator="greaterThan">
      <formula>1000</formula>
    </cfRule>
  </conditionalFormatting>
  <conditionalFormatting sqref="O192">
    <cfRule type="duplicateValues" dxfId="1001" priority="798"/>
    <cfRule type="duplicateValues" dxfId="1000" priority="799" stopIfTrue="1"/>
  </conditionalFormatting>
  <conditionalFormatting sqref="O192">
    <cfRule type="duplicateValues" dxfId="999" priority="797" stopIfTrue="1"/>
  </conditionalFormatting>
  <conditionalFormatting sqref="O192">
    <cfRule type="duplicateValues" dxfId="998" priority="796" stopIfTrue="1"/>
  </conditionalFormatting>
  <conditionalFormatting sqref="O192">
    <cfRule type="duplicateValues" dxfId="997" priority="795" stopIfTrue="1"/>
  </conditionalFormatting>
  <conditionalFormatting sqref="O192">
    <cfRule type="duplicateValues" dxfId="996" priority="794" stopIfTrue="1"/>
  </conditionalFormatting>
  <conditionalFormatting sqref="O192">
    <cfRule type="duplicateValues" dxfId="995" priority="793" stopIfTrue="1"/>
  </conditionalFormatting>
  <conditionalFormatting sqref="O192">
    <cfRule type="duplicateValues" dxfId="994" priority="792" stopIfTrue="1"/>
  </conditionalFormatting>
  <conditionalFormatting sqref="O192">
    <cfRule type="duplicateValues" dxfId="993" priority="791" stopIfTrue="1"/>
  </conditionalFormatting>
  <conditionalFormatting sqref="N192">
    <cfRule type="duplicateValues" dxfId="992" priority="790" stopIfTrue="1"/>
  </conditionalFormatting>
  <conditionalFormatting sqref="N192">
    <cfRule type="duplicateValues" dxfId="991" priority="788"/>
    <cfRule type="duplicateValues" dxfId="990" priority="789" stopIfTrue="1"/>
  </conditionalFormatting>
  <conditionalFormatting sqref="N192">
    <cfRule type="duplicateValues" dxfId="989" priority="787" stopIfTrue="1"/>
  </conditionalFormatting>
  <conditionalFormatting sqref="N192">
    <cfRule type="duplicateValues" dxfId="988" priority="786" stopIfTrue="1"/>
  </conditionalFormatting>
  <conditionalFormatting sqref="N192">
    <cfRule type="duplicateValues" dxfId="987" priority="785" stopIfTrue="1"/>
  </conditionalFormatting>
  <conditionalFormatting sqref="N192">
    <cfRule type="duplicateValues" dxfId="986" priority="784" stopIfTrue="1"/>
  </conditionalFormatting>
  <conditionalFormatting sqref="N192">
    <cfRule type="duplicateValues" dxfId="985" priority="783" stopIfTrue="1"/>
  </conditionalFormatting>
  <conditionalFormatting sqref="N192">
    <cfRule type="duplicateValues" dxfId="984" priority="782" stopIfTrue="1"/>
  </conditionalFormatting>
  <conditionalFormatting sqref="N192">
    <cfRule type="duplicateValues" dxfId="983" priority="781" stopIfTrue="1"/>
  </conditionalFormatting>
  <conditionalFormatting sqref="N192">
    <cfRule type="duplicateValues" dxfId="982" priority="779"/>
    <cfRule type="duplicateValues" dxfId="981" priority="780" stopIfTrue="1"/>
  </conditionalFormatting>
  <conditionalFormatting sqref="N192">
    <cfRule type="duplicateValues" dxfId="980" priority="778" stopIfTrue="1"/>
  </conditionalFormatting>
  <conditionalFormatting sqref="N192">
    <cfRule type="duplicateValues" dxfId="979" priority="777" stopIfTrue="1"/>
  </conditionalFormatting>
  <conditionalFormatting sqref="N192">
    <cfRule type="duplicateValues" dxfId="978" priority="776" stopIfTrue="1"/>
  </conditionalFormatting>
  <conditionalFormatting sqref="N192">
    <cfRule type="duplicateValues" dxfId="977" priority="775" stopIfTrue="1"/>
  </conditionalFormatting>
  <conditionalFormatting sqref="N192">
    <cfRule type="duplicateValues" dxfId="976" priority="774" stopIfTrue="1"/>
  </conditionalFormatting>
  <conditionalFormatting sqref="N192">
    <cfRule type="duplicateValues" dxfId="975" priority="773" stopIfTrue="1"/>
  </conditionalFormatting>
  <conditionalFormatting sqref="N192">
    <cfRule type="duplicateValues" dxfId="974" priority="772" stopIfTrue="1"/>
  </conditionalFormatting>
  <conditionalFormatting sqref="O192">
    <cfRule type="duplicateValues" dxfId="973" priority="770"/>
    <cfRule type="duplicateValues" dxfId="972" priority="771" stopIfTrue="1"/>
  </conditionalFormatting>
  <conditionalFormatting sqref="O192">
    <cfRule type="duplicateValues" dxfId="971" priority="769" stopIfTrue="1"/>
  </conditionalFormatting>
  <conditionalFormatting sqref="O192">
    <cfRule type="duplicateValues" dxfId="970" priority="768" stopIfTrue="1"/>
  </conditionalFormatting>
  <conditionalFormatting sqref="O190:O193">
    <cfRule type="duplicateValues" dxfId="969" priority="800" stopIfTrue="1"/>
  </conditionalFormatting>
  <conditionalFormatting sqref="O196">
    <cfRule type="duplicateValues" dxfId="968" priority="765"/>
    <cfRule type="duplicateValues" dxfId="967" priority="766" stopIfTrue="1"/>
  </conditionalFormatting>
  <conditionalFormatting sqref="O196">
    <cfRule type="duplicateValues" dxfId="966" priority="764" stopIfTrue="1"/>
  </conditionalFormatting>
  <conditionalFormatting sqref="O196">
    <cfRule type="duplicateValues" dxfId="965" priority="763" stopIfTrue="1"/>
  </conditionalFormatting>
  <conditionalFormatting sqref="O196">
    <cfRule type="duplicateValues" dxfId="964" priority="762" stopIfTrue="1"/>
  </conditionalFormatting>
  <conditionalFormatting sqref="O196">
    <cfRule type="duplicateValues" dxfId="963" priority="761" stopIfTrue="1"/>
  </conditionalFormatting>
  <conditionalFormatting sqref="O196">
    <cfRule type="duplicateValues" dxfId="962" priority="760" stopIfTrue="1"/>
  </conditionalFormatting>
  <conditionalFormatting sqref="O196">
    <cfRule type="duplicateValues" dxfId="961" priority="759" stopIfTrue="1"/>
  </conditionalFormatting>
  <conditionalFormatting sqref="O196">
    <cfRule type="duplicateValues" dxfId="960" priority="758" stopIfTrue="1"/>
  </conditionalFormatting>
  <conditionalFormatting sqref="N196">
    <cfRule type="duplicateValues" dxfId="959" priority="757" stopIfTrue="1"/>
  </conditionalFormatting>
  <conditionalFormatting sqref="N196">
    <cfRule type="duplicateValues" dxfId="958" priority="755"/>
    <cfRule type="duplicateValues" dxfId="957" priority="756" stopIfTrue="1"/>
  </conditionalFormatting>
  <conditionalFormatting sqref="N196">
    <cfRule type="duplicateValues" dxfId="956" priority="754" stopIfTrue="1"/>
  </conditionalFormatting>
  <conditionalFormatting sqref="N196">
    <cfRule type="duplicateValues" dxfId="955" priority="753" stopIfTrue="1"/>
  </conditionalFormatting>
  <conditionalFormatting sqref="N196">
    <cfRule type="duplicateValues" dxfId="954" priority="752" stopIfTrue="1"/>
  </conditionalFormatting>
  <conditionalFormatting sqref="N196">
    <cfRule type="duplicateValues" dxfId="953" priority="751" stopIfTrue="1"/>
  </conditionalFormatting>
  <conditionalFormatting sqref="N196">
    <cfRule type="duplicateValues" dxfId="952" priority="750" stopIfTrue="1"/>
  </conditionalFormatting>
  <conditionalFormatting sqref="N196">
    <cfRule type="duplicateValues" dxfId="951" priority="749" stopIfTrue="1"/>
  </conditionalFormatting>
  <conditionalFormatting sqref="N196">
    <cfRule type="duplicateValues" dxfId="950" priority="748" stopIfTrue="1"/>
  </conditionalFormatting>
  <conditionalFormatting sqref="N196">
    <cfRule type="duplicateValues" dxfId="949" priority="746"/>
    <cfRule type="duplicateValues" dxfId="948" priority="747" stopIfTrue="1"/>
  </conditionalFormatting>
  <conditionalFormatting sqref="N196">
    <cfRule type="duplicateValues" dxfId="947" priority="745" stopIfTrue="1"/>
  </conditionalFormatting>
  <conditionalFormatting sqref="N196">
    <cfRule type="duplicateValues" dxfId="946" priority="744" stopIfTrue="1"/>
  </conditionalFormatting>
  <conditionalFormatting sqref="N196">
    <cfRule type="duplicateValues" dxfId="945" priority="743" stopIfTrue="1"/>
  </conditionalFormatting>
  <conditionalFormatting sqref="N196">
    <cfRule type="duplicateValues" dxfId="944" priority="742" stopIfTrue="1"/>
  </conditionalFormatting>
  <conditionalFormatting sqref="N196">
    <cfRule type="duplicateValues" dxfId="943" priority="741" stopIfTrue="1"/>
  </conditionalFormatting>
  <conditionalFormatting sqref="N196">
    <cfRule type="duplicateValues" dxfId="942" priority="740" stopIfTrue="1"/>
  </conditionalFormatting>
  <conditionalFormatting sqref="N196">
    <cfRule type="duplicateValues" dxfId="941" priority="739" stopIfTrue="1"/>
  </conditionalFormatting>
  <conditionalFormatting sqref="O196">
    <cfRule type="duplicateValues" dxfId="940" priority="737"/>
    <cfRule type="duplicateValues" dxfId="939" priority="738" stopIfTrue="1"/>
  </conditionalFormatting>
  <conditionalFormatting sqref="O196">
    <cfRule type="duplicateValues" dxfId="938" priority="736" stopIfTrue="1"/>
  </conditionalFormatting>
  <conditionalFormatting sqref="O196">
    <cfRule type="duplicateValues" dxfId="937" priority="735" stopIfTrue="1"/>
  </conditionalFormatting>
  <conditionalFormatting sqref="O194:O197">
    <cfRule type="duplicateValues" dxfId="936" priority="767" stopIfTrue="1"/>
  </conditionalFormatting>
  <conditionalFormatting sqref="O200">
    <cfRule type="duplicateValues" dxfId="935" priority="732"/>
    <cfRule type="duplicateValues" dxfId="934" priority="733" stopIfTrue="1"/>
  </conditionalFormatting>
  <conditionalFormatting sqref="O200">
    <cfRule type="duplicateValues" dxfId="933" priority="731" stopIfTrue="1"/>
  </conditionalFormatting>
  <conditionalFormatting sqref="O200">
    <cfRule type="duplicateValues" dxfId="932" priority="730" stopIfTrue="1"/>
  </conditionalFormatting>
  <conditionalFormatting sqref="O200">
    <cfRule type="duplicateValues" dxfId="931" priority="729" stopIfTrue="1"/>
  </conditionalFormatting>
  <conditionalFormatting sqref="O200">
    <cfRule type="duplicateValues" dxfId="930" priority="728" stopIfTrue="1"/>
  </conditionalFormatting>
  <conditionalFormatting sqref="O200">
    <cfRule type="duplicateValues" dxfId="929" priority="727" stopIfTrue="1"/>
  </conditionalFormatting>
  <conditionalFormatting sqref="O200">
    <cfRule type="duplicateValues" dxfId="928" priority="726" stopIfTrue="1"/>
  </conditionalFormatting>
  <conditionalFormatting sqref="O200">
    <cfRule type="duplicateValues" dxfId="927" priority="725" stopIfTrue="1"/>
  </conditionalFormatting>
  <conditionalFormatting sqref="N200">
    <cfRule type="duplicateValues" dxfId="926" priority="724" stopIfTrue="1"/>
  </conditionalFormatting>
  <conditionalFormatting sqref="N200">
    <cfRule type="duplicateValues" dxfId="925" priority="722"/>
    <cfRule type="duplicateValues" dxfId="924" priority="723" stopIfTrue="1"/>
  </conditionalFormatting>
  <conditionalFormatting sqref="N200">
    <cfRule type="duplicateValues" dxfId="923" priority="721" stopIfTrue="1"/>
  </conditionalFormatting>
  <conditionalFormatting sqref="N200">
    <cfRule type="duplicateValues" dxfId="922" priority="720" stopIfTrue="1"/>
  </conditionalFormatting>
  <conditionalFormatting sqref="N200">
    <cfRule type="duplicateValues" dxfId="921" priority="719" stopIfTrue="1"/>
  </conditionalFormatting>
  <conditionalFormatting sqref="N200">
    <cfRule type="duplicateValues" dxfId="920" priority="718" stopIfTrue="1"/>
  </conditionalFormatting>
  <conditionalFormatting sqref="N200">
    <cfRule type="duplicateValues" dxfId="919" priority="717" stopIfTrue="1"/>
  </conditionalFormatting>
  <conditionalFormatting sqref="N200">
    <cfRule type="duplicateValues" dxfId="918" priority="716" stopIfTrue="1"/>
  </conditionalFormatting>
  <conditionalFormatting sqref="N200">
    <cfRule type="duplicateValues" dxfId="917" priority="715" stopIfTrue="1"/>
  </conditionalFormatting>
  <conditionalFormatting sqref="N200">
    <cfRule type="duplicateValues" dxfId="916" priority="713"/>
    <cfRule type="duplicateValues" dxfId="915" priority="714" stopIfTrue="1"/>
  </conditionalFormatting>
  <conditionalFormatting sqref="N200">
    <cfRule type="duplicateValues" dxfId="914" priority="712" stopIfTrue="1"/>
  </conditionalFormatting>
  <conditionalFormatting sqref="N200">
    <cfRule type="duplicateValues" dxfId="913" priority="711" stopIfTrue="1"/>
  </conditionalFormatting>
  <conditionalFormatting sqref="N200">
    <cfRule type="duplicateValues" dxfId="912" priority="710" stopIfTrue="1"/>
  </conditionalFormatting>
  <conditionalFormatting sqref="N200">
    <cfRule type="duplicateValues" dxfId="911" priority="709" stopIfTrue="1"/>
  </conditionalFormatting>
  <conditionalFormatting sqref="N200">
    <cfRule type="duplicateValues" dxfId="910" priority="708" stopIfTrue="1"/>
  </conditionalFormatting>
  <conditionalFormatting sqref="N200">
    <cfRule type="duplicateValues" dxfId="909" priority="707" stopIfTrue="1"/>
  </conditionalFormatting>
  <conditionalFormatting sqref="N200">
    <cfRule type="duplicateValues" dxfId="908" priority="706" stopIfTrue="1"/>
  </conditionalFormatting>
  <conditionalFormatting sqref="O200">
    <cfRule type="duplicateValues" dxfId="907" priority="704"/>
    <cfRule type="duplicateValues" dxfId="906" priority="705" stopIfTrue="1"/>
  </conditionalFormatting>
  <conditionalFormatting sqref="O200">
    <cfRule type="duplicateValues" dxfId="905" priority="703" stopIfTrue="1"/>
  </conditionalFormatting>
  <conditionalFormatting sqref="O200">
    <cfRule type="duplicateValues" dxfId="904" priority="702" stopIfTrue="1"/>
  </conditionalFormatting>
  <conditionalFormatting sqref="O198:O201">
    <cfRule type="duplicateValues" dxfId="903" priority="734" stopIfTrue="1"/>
  </conditionalFormatting>
  <conditionalFormatting sqref="O204">
    <cfRule type="duplicateValues" dxfId="902" priority="699"/>
    <cfRule type="duplicateValues" dxfId="901" priority="700" stopIfTrue="1"/>
  </conditionalFormatting>
  <conditionalFormatting sqref="O204">
    <cfRule type="duplicateValues" dxfId="900" priority="698" stopIfTrue="1"/>
  </conditionalFormatting>
  <conditionalFormatting sqref="O204">
    <cfRule type="duplicateValues" dxfId="899" priority="697" stopIfTrue="1"/>
  </conditionalFormatting>
  <conditionalFormatting sqref="O204">
    <cfRule type="duplicateValues" dxfId="898" priority="696" stopIfTrue="1"/>
  </conditionalFormatting>
  <conditionalFormatting sqref="O204">
    <cfRule type="duplicateValues" dxfId="897" priority="695" stopIfTrue="1"/>
  </conditionalFormatting>
  <conditionalFormatting sqref="O204">
    <cfRule type="duplicateValues" dxfId="896" priority="694" stopIfTrue="1"/>
  </conditionalFormatting>
  <conditionalFormatting sqref="O204">
    <cfRule type="duplicateValues" dxfId="895" priority="693" stopIfTrue="1"/>
  </conditionalFormatting>
  <conditionalFormatting sqref="O204">
    <cfRule type="duplicateValues" dxfId="894" priority="692" stopIfTrue="1"/>
  </conditionalFormatting>
  <conditionalFormatting sqref="N204">
    <cfRule type="duplicateValues" dxfId="893" priority="691" stopIfTrue="1"/>
  </conditionalFormatting>
  <conditionalFormatting sqref="N204">
    <cfRule type="duplicateValues" dxfId="892" priority="689"/>
    <cfRule type="duplicateValues" dxfId="891" priority="690" stopIfTrue="1"/>
  </conditionalFormatting>
  <conditionalFormatting sqref="N204">
    <cfRule type="duplicateValues" dxfId="890" priority="688" stopIfTrue="1"/>
  </conditionalFormatting>
  <conditionalFormatting sqref="N204">
    <cfRule type="duplicateValues" dxfId="889" priority="687" stopIfTrue="1"/>
  </conditionalFormatting>
  <conditionalFormatting sqref="N204">
    <cfRule type="duplicateValues" dxfId="888" priority="686" stopIfTrue="1"/>
  </conditionalFormatting>
  <conditionalFormatting sqref="N204">
    <cfRule type="duplicateValues" dxfId="887" priority="685" stopIfTrue="1"/>
  </conditionalFormatting>
  <conditionalFormatting sqref="N204">
    <cfRule type="duplicateValues" dxfId="886" priority="684" stopIfTrue="1"/>
  </conditionalFormatting>
  <conditionalFormatting sqref="N204">
    <cfRule type="duplicateValues" dxfId="885" priority="683" stopIfTrue="1"/>
  </conditionalFormatting>
  <conditionalFormatting sqref="N204">
    <cfRule type="duplicateValues" dxfId="884" priority="682" stopIfTrue="1"/>
  </conditionalFormatting>
  <conditionalFormatting sqref="N204">
    <cfRule type="duplicateValues" dxfId="883" priority="680"/>
    <cfRule type="duplicateValues" dxfId="882" priority="681" stopIfTrue="1"/>
  </conditionalFormatting>
  <conditionalFormatting sqref="N204">
    <cfRule type="duplicateValues" dxfId="881" priority="679" stopIfTrue="1"/>
  </conditionalFormatting>
  <conditionalFormatting sqref="N204">
    <cfRule type="duplicateValues" dxfId="880" priority="678" stopIfTrue="1"/>
  </conditionalFormatting>
  <conditionalFormatting sqref="N204">
    <cfRule type="duplicateValues" dxfId="879" priority="677" stopIfTrue="1"/>
  </conditionalFormatting>
  <conditionalFormatting sqref="N204">
    <cfRule type="duplicateValues" dxfId="878" priority="676" stopIfTrue="1"/>
  </conditionalFormatting>
  <conditionalFormatting sqref="N204">
    <cfRule type="duplicateValues" dxfId="877" priority="675" stopIfTrue="1"/>
  </conditionalFormatting>
  <conditionalFormatting sqref="N204">
    <cfRule type="duplicateValues" dxfId="876" priority="674" stopIfTrue="1"/>
  </conditionalFormatting>
  <conditionalFormatting sqref="N204">
    <cfRule type="duplicateValues" dxfId="875" priority="673" stopIfTrue="1"/>
  </conditionalFormatting>
  <conditionalFormatting sqref="O204">
    <cfRule type="duplicateValues" dxfId="874" priority="671"/>
    <cfRule type="duplicateValues" dxfId="873" priority="672" stopIfTrue="1"/>
  </conditionalFormatting>
  <conditionalFormatting sqref="O204">
    <cfRule type="duplicateValues" dxfId="872" priority="670" stopIfTrue="1"/>
  </conditionalFormatting>
  <conditionalFormatting sqref="O204">
    <cfRule type="duplicateValues" dxfId="871" priority="669" stopIfTrue="1"/>
  </conditionalFormatting>
  <conditionalFormatting sqref="O202:O205">
    <cfRule type="duplicateValues" dxfId="870" priority="701" stopIfTrue="1"/>
  </conditionalFormatting>
  <conditionalFormatting sqref="O208">
    <cfRule type="duplicateValues" dxfId="869" priority="666"/>
    <cfRule type="duplicateValues" dxfId="868" priority="667" stopIfTrue="1"/>
  </conditionalFormatting>
  <conditionalFormatting sqref="O208">
    <cfRule type="duplicateValues" dxfId="867" priority="665" stopIfTrue="1"/>
  </conditionalFormatting>
  <conditionalFormatting sqref="O208">
    <cfRule type="duplicateValues" dxfId="866" priority="664" stopIfTrue="1"/>
  </conditionalFormatting>
  <conditionalFormatting sqref="O208">
    <cfRule type="duplicateValues" dxfId="865" priority="663" stopIfTrue="1"/>
  </conditionalFormatting>
  <conditionalFormatting sqref="O208">
    <cfRule type="duplicateValues" dxfId="864" priority="662" stopIfTrue="1"/>
  </conditionalFormatting>
  <conditionalFormatting sqref="O208">
    <cfRule type="duplicateValues" dxfId="863" priority="661" stopIfTrue="1"/>
  </conditionalFormatting>
  <conditionalFormatting sqref="O208">
    <cfRule type="duplicateValues" dxfId="862" priority="660" stopIfTrue="1"/>
  </conditionalFormatting>
  <conditionalFormatting sqref="O208">
    <cfRule type="duplicateValues" dxfId="861" priority="659" stopIfTrue="1"/>
  </conditionalFormatting>
  <conditionalFormatting sqref="N208">
    <cfRule type="duplicateValues" dxfId="860" priority="658" stopIfTrue="1"/>
  </conditionalFormatting>
  <conditionalFormatting sqref="N208">
    <cfRule type="duplicateValues" dxfId="859" priority="656"/>
    <cfRule type="duplicateValues" dxfId="858" priority="657" stopIfTrue="1"/>
  </conditionalFormatting>
  <conditionalFormatting sqref="N208">
    <cfRule type="duplicateValues" dxfId="857" priority="655" stopIfTrue="1"/>
  </conditionalFormatting>
  <conditionalFormatting sqref="N208">
    <cfRule type="duplicateValues" dxfId="856" priority="654" stopIfTrue="1"/>
  </conditionalFormatting>
  <conditionalFormatting sqref="N208">
    <cfRule type="duplicateValues" dxfId="855" priority="653" stopIfTrue="1"/>
  </conditionalFormatting>
  <conditionalFormatting sqref="N208">
    <cfRule type="duplicateValues" dxfId="854" priority="652" stopIfTrue="1"/>
  </conditionalFormatting>
  <conditionalFormatting sqref="N208">
    <cfRule type="duplicateValues" dxfId="853" priority="651" stopIfTrue="1"/>
  </conditionalFormatting>
  <conditionalFormatting sqref="N208">
    <cfRule type="duplicateValues" dxfId="852" priority="650" stopIfTrue="1"/>
  </conditionalFormatting>
  <conditionalFormatting sqref="N208">
    <cfRule type="duplicateValues" dxfId="851" priority="649" stopIfTrue="1"/>
  </conditionalFormatting>
  <conditionalFormatting sqref="N208">
    <cfRule type="duplicateValues" dxfId="850" priority="647"/>
    <cfRule type="duplicateValues" dxfId="849" priority="648" stopIfTrue="1"/>
  </conditionalFormatting>
  <conditionalFormatting sqref="N208">
    <cfRule type="duplicateValues" dxfId="848" priority="646" stopIfTrue="1"/>
  </conditionalFormatting>
  <conditionalFormatting sqref="N208">
    <cfRule type="duplicateValues" dxfId="847" priority="645" stopIfTrue="1"/>
  </conditionalFormatting>
  <conditionalFormatting sqref="N208">
    <cfRule type="duplicateValues" dxfId="846" priority="644" stopIfTrue="1"/>
  </conditionalFormatting>
  <conditionalFormatting sqref="N208">
    <cfRule type="duplicateValues" dxfId="845" priority="643" stopIfTrue="1"/>
  </conditionalFormatting>
  <conditionalFormatting sqref="N208">
    <cfRule type="duplicateValues" dxfId="844" priority="642" stopIfTrue="1"/>
  </conditionalFormatting>
  <conditionalFormatting sqref="N208">
    <cfRule type="duplicateValues" dxfId="843" priority="641" stopIfTrue="1"/>
  </conditionalFormatting>
  <conditionalFormatting sqref="N208">
    <cfRule type="duplicateValues" dxfId="842" priority="640" stopIfTrue="1"/>
  </conditionalFormatting>
  <conditionalFormatting sqref="O208">
    <cfRule type="duplicateValues" dxfId="841" priority="638"/>
    <cfRule type="duplicateValues" dxfId="840" priority="639" stopIfTrue="1"/>
  </conditionalFormatting>
  <conditionalFormatting sqref="O208">
    <cfRule type="duplicateValues" dxfId="839" priority="637" stopIfTrue="1"/>
  </conditionalFormatting>
  <conditionalFormatting sqref="O208">
    <cfRule type="duplicateValues" dxfId="838" priority="636" stopIfTrue="1"/>
  </conditionalFormatting>
  <conditionalFormatting sqref="O206:O209">
    <cfRule type="duplicateValues" dxfId="837" priority="668" stopIfTrue="1"/>
  </conditionalFormatting>
  <conditionalFormatting sqref="O212">
    <cfRule type="duplicateValues" dxfId="836" priority="633"/>
    <cfRule type="duplicateValues" dxfId="835" priority="634" stopIfTrue="1"/>
  </conditionalFormatting>
  <conditionalFormatting sqref="O212">
    <cfRule type="duplicateValues" dxfId="834" priority="632" stopIfTrue="1"/>
  </conditionalFormatting>
  <conditionalFormatting sqref="O212">
    <cfRule type="duplicateValues" dxfId="833" priority="631" stopIfTrue="1"/>
  </conditionalFormatting>
  <conditionalFormatting sqref="O212">
    <cfRule type="duplicateValues" dxfId="832" priority="630" stopIfTrue="1"/>
  </conditionalFormatting>
  <conditionalFormatting sqref="O212">
    <cfRule type="duplicateValues" dxfId="831" priority="629" stopIfTrue="1"/>
  </conditionalFormatting>
  <conditionalFormatting sqref="O212">
    <cfRule type="duplicateValues" dxfId="830" priority="628" stopIfTrue="1"/>
  </conditionalFormatting>
  <conditionalFormatting sqref="O212">
    <cfRule type="duplicateValues" dxfId="829" priority="627" stopIfTrue="1"/>
  </conditionalFormatting>
  <conditionalFormatting sqref="O212">
    <cfRule type="duplicateValues" dxfId="828" priority="626" stopIfTrue="1"/>
  </conditionalFormatting>
  <conditionalFormatting sqref="N212">
    <cfRule type="duplicateValues" dxfId="827" priority="625" stopIfTrue="1"/>
  </conditionalFormatting>
  <conditionalFormatting sqref="N212">
    <cfRule type="duplicateValues" dxfId="826" priority="623"/>
    <cfRule type="duplicateValues" dxfId="825" priority="624" stopIfTrue="1"/>
  </conditionalFormatting>
  <conditionalFormatting sqref="N212">
    <cfRule type="duplicateValues" dxfId="824" priority="622" stopIfTrue="1"/>
  </conditionalFormatting>
  <conditionalFormatting sqref="N212">
    <cfRule type="duplicateValues" dxfId="823" priority="621" stopIfTrue="1"/>
  </conditionalFormatting>
  <conditionalFormatting sqref="N212">
    <cfRule type="duplicateValues" dxfId="822" priority="620" stopIfTrue="1"/>
  </conditionalFormatting>
  <conditionalFormatting sqref="N212">
    <cfRule type="duplicateValues" dxfId="821" priority="619" stopIfTrue="1"/>
  </conditionalFormatting>
  <conditionalFormatting sqref="N212">
    <cfRule type="duplicateValues" dxfId="820" priority="618" stopIfTrue="1"/>
  </conditionalFormatting>
  <conditionalFormatting sqref="N212">
    <cfRule type="duplicateValues" dxfId="819" priority="617" stopIfTrue="1"/>
  </conditionalFormatting>
  <conditionalFormatting sqref="N212">
    <cfRule type="duplicateValues" dxfId="818" priority="616" stopIfTrue="1"/>
  </conditionalFormatting>
  <conditionalFormatting sqref="N212">
    <cfRule type="duplicateValues" dxfId="817" priority="614"/>
    <cfRule type="duplicateValues" dxfId="816" priority="615" stopIfTrue="1"/>
  </conditionalFormatting>
  <conditionalFormatting sqref="N212">
    <cfRule type="duplicateValues" dxfId="815" priority="613" stopIfTrue="1"/>
  </conditionalFormatting>
  <conditionalFormatting sqref="N212">
    <cfRule type="duplicateValues" dxfId="814" priority="612" stopIfTrue="1"/>
  </conditionalFormatting>
  <conditionalFormatting sqref="N212">
    <cfRule type="duplicateValues" dxfId="813" priority="611" stopIfTrue="1"/>
  </conditionalFormatting>
  <conditionalFormatting sqref="N212">
    <cfRule type="duplicateValues" dxfId="812" priority="610" stopIfTrue="1"/>
  </conditionalFormatting>
  <conditionalFormatting sqref="N212">
    <cfRule type="duplicateValues" dxfId="811" priority="609" stopIfTrue="1"/>
  </conditionalFormatting>
  <conditionalFormatting sqref="N212">
    <cfRule type="duplicateValues" dxfId="810" priority="608" stopIfTrue="1"/>
  </conditionalFormatting>
  <conditionalFormatting sqref="N212">
    <cfRule type="duplicateValues" dxfId="809" priority="607" stopIfTrue="1"/>
  </conditionalFormatting>
  <conditionalFormatting sqref="O212">
    <cfRule type="duplicateValues" dxfId="808" priority="605"/>
    <cfRule type="duplicateValues" dxfId="807" priority="606" stopIfTrue="1"/>
  </conditionalFormatting>
  <conditionalFormatting sqref="O212">
    <cfRule type="duplicateValues" dxfId="806" priority="604" stopIfTrue="1"/>
  </conditionalFormatting>
  <conditionalFormatting sqref="O212">
    <cfRule type="duplicateValues" dxfId="805" priority="603" stopIfTrue="1"/>
  </conditionalFormatting>
  <conditionalFormatting sqref="O210:O213">
    <cfRule type="duplicateValues" dxfId="804" priority="635" stopIfTrue="1"/>
  </conditionalFormatting>
  <conditionalFormatting sqref="B190:B193">
    <cfRule type="cellIs" dxfId="803" priority="602" operator="greaterThan">
      <formula>1000</formula>
    </cfRule>
  </conditionalFormatting>
  <conditionalFormatting sqref="B192">
    <cfRule type="cellIs" dxfId="802" priority="601" operator="greaterThan">
      <formula>1000</formula>
    </cfRule>
  </conditionalFormatting>
  <conditionalFormatting sqref="B192">
    <cfRule type="cellIs" dxfId="801" priority="600" operator="greaterThan">
      <formula>1000</formula>
    </cfRule>
  </conditionalFormatting>
  <conditionalFormatting sqref="B192">
    <cfRule type="cellIs" dxfId="800" priority="599" operator="greaterThan">
      <formula>1000</formula>
    </cfRule>
  </conditionalFormatting>
  <conditionalFormatting sqref="B192">
    <cfRule type="cellIs" dxfId="799" priority="598" operator="greaterThan">
      <formula>1000</formula>
    </cfRule>
  </conditionalFormatting>
  <conditionalFormatting sqref="B192">
    <cfRule type="cellIs" dxfId="798" priority="597" operator="greaterThan">
      <formula>1000</formula>
    </cfRule>
  </conditionalFormatting>
  <conditionalFormatting sqref="B192">
    <cfRule type="cellIs" dxfId="797" priority="596" operator="greaterThan">
      <formula>1000</formula>
    </cfRule>
  </conditionalFormatting>
  <conditionalFormatting sqref="B192">
    <cfRule type="cellIs" dxfId="796" priority="595" operator="greaterThan">
      <formula>1000</formula>
    </cfRule>
  </conditionalFormatting>
  <conditionalFormatting sqref="A192">
    <cfRule type="cellIs" dxfId="795" priority="594" operator="greaterThan">
      <formula>1000</formula>
    </cfRule>
  </conditionalFormatting>
  <conditionalFormatting sqref="A192">
    <cfRule type="cellIs" dxfId="794" priority="593" operator="greaterThan">
      <formula>1000</formula>
    </cfRule>
  </conditionalFormatting>
  <conditionalFormatting sqref="A192">
    <cfRule type="cellIs" dxfId="793" priority="592" operator="greaterThan">
      <formula>1000</formula>
    </cfRule>
  </conditionalFormatting>
  <conditionalFormatting sqref="B194:B197">
    <cfRule type="cellIs" dxfId="792" priority="591" operator="greaterThan">
      <formula>1000</formula>
    </cfRule>
  </conditionalFormatting>
  <conditionalFormatting sqref="B196">
    <cfRule type="cellIs" dxfId="791" priority="590" operator="greaterThan">
      <formula>1000</formula>
    </cfRule>
  </conditionalFormatting>
  <conditionalFormatting sqref="B196">
    <cfRule type="cellIs" dxfId="790" priority="589" operator="greaterThan">
      <formula>1000</formula>
    </cfRule>
  </conditionalFormatting>
  <conditionalFormatting sqref="B196">
    <cfRule type="cellIs" dxfId="789" priority="588" operator="greaterThan">
      <formula>1000</formula>
    </cfRule>
  </conditionalFormatting>
  <conditionalFormatting sqref="B196">
    <cfRule type="cellIs" dxfId="788" priority="587" operator="greaterThan">
      <formula>1000</formula>
    </cfRule>
  </conditionalFormatting>
  <conditionalFormatting sqref="B196">
    <cfRule type="cellIs" dxfId="787" priority="586" operator="greaterThan">
      <formula>1000</formula>
    </cfRule>
  </conditionalFormatting>
  <conditionalFormatting sqref="B196">
    <cfRule type="cellIs" dxfId="786" priority="585" operator="greaterThan">
      <formula>1000</formula>
    </cfRule>
  </conditionalFormatting>
  <conditionalFormatting sqref="B196">
    <cfRule type="cellIs" dxfId="785" priority="584" operator="greaterThan">
      <formula>1000</formula>
    </cfRule>
  </conditionalFormatting>
  <conditionalFormatting sqref="A196">
    <cfRule type="cellIs" dxfId="784" priority="583" operator="greaterThan">
      <formula>1000</formula>
    </cfRule>
  </conditionalFormatting>
  <conditionalFormatting sqref="A196">
    <cfRule type="cellIs" dxfId="783" priority="582" operator="greaterThan">
      <formula>1000</formula>
    </cfRule>
  </conditionalFormatting>
  <conditionalFormatting sqref="A196">
    <cfRule type="cellIs" dxfId="782" priority="581" operator="greaterThan">
      <formula>1000</formula>
    </cfRule>
  </conditionalFormatting>
  <conditionalFormatting sqref="B198:B201">
    <cfRule type="cellIs" dxfId="781" priority="580" operator="greaterThan">
      <formula>1000</formula>
    </cfRule>
  </conditionalFormatting>
  <conditionalFormatting sqref="B200">
    <cfRule type="cellIs" dxfId="780" priority="579" operator="greaterThan">
      <formula>1000</formula>
    </cfRule>
  </conditionalFormatting>
  <conditionalFormatting sqref="B200">
    <cfRule type="cellIs" dxfId="779" priority="578" operator="greaterThan">
      <formula>1000</formula>
    </cfRule>
  </conditionalFormatting>
  <conditionalFormatting sqref="B200">
    <cfRule type="cellIs" dxfId="778" priority="577" operator="greaterThan">
      <formula>1000</formula>
    </cfRule>
  </conditionalFormatting>
  <conditionalFormatting sqref="B200">
    <cfRule type="cellIs" dxfId="777" priority="576" operator="greaterThan">
      <formula>1000</formula>
    </cfRule>
  </conditionalFormatting>
  <conditionalFormatting sqref="B200">
    <cfRule type="cellIs" dxfId="776" priority="575" operator="greaterThan">
      <formula>1000</formula>
    </cfRule>
  </conditionalFormatting>
  <conditionalFormatting sqref="B200">
    <cfRule type="cellIs" dxfId="775" priority="574" operator="greaterThan">
      <formula>1000</formula>
    </cfRule>
  </conditionalFormatting>
  <conditionalFormatting sqref="B200">
    <cfRule type="cellIs" dxfId="774" priority="573" operator="greaterThan">
      <formula>1000</formula>
    </cfRule>
  </conditionalFormatting>
  <conditionalFormatting sqref="A200">
    <cfRule type="cellIs" dxfId="773" priority="572" operator="greaterThan">
      <formula>1000</formula>
    </cfRule>
  </conditionalFormatting>
  <conditionalFormatting sqref="A200">
    <cfRule type="cellIs" dxfId="772" priority="571" operator="greaterThan">
      <formula>1000</formula>
    </cfRule>
  </conditionalFormatting>
  <conditionalFormatting sqref="A200">
    <cfRule type="cellIs" dxfId="771" priority="570" operator="greaterThan">
      <formula>1000</formula>
    </cfRule>
  </conditionalFormatting>
  <conditionalFormatting sqref="B202:B205">
    <cfRule type="cellIs" dxfId="770" priority="569" operator="greaterThan">
      <formula>1000</formula>
    </cfRule>
  </conditionalFormatting>
  <conditionalFormatting sqref="B204">
    <cfRule type="cellIs" dxfId="769" priority="568" operator="greaterThan">
      <formula>1000</formula>
    </cfRule>
  </conditionalFormatting>
  <conditionalFormatting sqref="B204">
    <cfRule type="cellIs" dxfId="768" priority="567" operator="greaterThan">
      <formula>1000</formula>
    </cfRule>
  </conditionalFormatting>
  <conditionalFormatting sqref="B204">
    <cfRule type="cellIs" dxfId="767" priority="566" operator="greaterThan">
      <formula>1000</formula>
    </cfRule>
  </conditionalFormatting>
  <conditionalFormatting sqref="B204">
    <cfRule type="cellIs" dxfId="766" priority="565" operator="greaterThan">
      <formula>1000</formula>
    </cfRule>
  </conditionalFormatting>
  <conditionalFormatting sqref="B204">
    <cfRule type="cellIs" dxfId="765" priority="564" operator="greaterThan">
      <formula>1000</formula>
    </cfRule>
  </conditionalFormatting>
  <conditionalFormatting sqref="B204">
    <cfRule type="cellIs" dxfId="764" priority="563" operator="greaterThan">
      <formula>1000</formula>
    </cfRule>
  </conditionalFormatting>
  <conditionalFormatting sqref="B204">
    <cfRule type="cellIs" dxfId="763" priority="562" operator="greaterThan">
      <formula>1000</formula>
    </cfRule>
  </conditionalFormatting>
  <conditionalFormatting sqref="A204">
    <cfRule type="cellIs" dxfId="762" priority="561" operator="greaterThan">
      <formula>1000</formula>
    </cfRule>
  </conditionalFormatting>
  <conditionalFormatting sqref="A204">
    <cfRule type="cellIs" dxfId="761" priority="560" operator="greaterThan">
      <formula>1000</formula>
    </cfRule>
  </conditionalFormatting>
  <conditionalFormatting sqref="A204">
    <cfRule type="cellIs" dxfId="760" priority="559" operator="greaterThan">
      <formula>1000</formula>
    </cfRule>
  </conditionalFormatting>
  <conditionalFormatting sqref="B206:B209">
    <cfRule type="cellIs" dxfId="759" priority="558" operator="greaterThan">
      <formula>1000</formula>
    </cfRule>
  </conditionalFormatting>
  <conditionalFormatting sqref="B208">
    <cfRule type="cellIs" dxfId="758" priority="557" operator="greaterThan">
      <formula>1000</formula>
    </cfRule>
  </conditionalFormatting>
  <conditionalFormatting sqref="B208">
    <cfRule type="cellIs" dxfId="757" priority="556" operator="greaterThan">
      <formula>1000</formula>
    </cfRule>
  </conditionalFormatting>
  <conditionalFormatting sqref="B208">
    <cfRule type="cellIs" dxfId="756" priority="555" operator="greaterThan">
      <formula>1000</formula>
    </cfRule>
  </conditionalFormatting>
  <conditionalFormatting sqref="B208">
    <cfRule type="cellIs" dxfId="755" priority="554" operator="greaterThan">
      <formula>1000</formula>
    </cfRule>
  </conditionalFormatting>
  <conditionalFormatting sqref="B208">
    <cfRule type="cellIs" dxfId="754" priority="553" operator="greaterThan">
      <formula>1000</formula>
    </cfRule>
  </conditionalFormatting>
  <conditionalFormatting sqref="B208">
    <cfRule type="cellIs" dxfId="753" priority="552" operator="greaterThan">
      <formula>1000</formula>
    </cfRule>
  </conditionalFormatting>
  <conditionalFormatting sqref="B208">
    <cfRule type="cellIs" dxfId="752" priority="551" operator="greaterThan">
      <formula>1000</formula>
    </cfRule>
  </conditionalFormatting>
  <conditionalFormatting sqref="A208">
    <cfRule type="cellIs" dxfId="751" priority="550" operator="greaterThan">
      <formula>1000</formula>
    </cfRule>
  </conditionalFormatting>
  <conditionalFormatting sqref="A208">
    <cfRule type="cellIs" dxfId="750" priority="549" operator="greaterThan">
      <formula>1000</formula>
    </cfRule>
  </conditionalFormatting>
  <conditionalFormatting sqref="A208">
    <cfRule type="cellIs" dxfId="749" priority="548" operator="greaterThan">
      <formula>1000</formula>
    </cfRule>
  </conditionalFormatting>
  <conditionalFormatting sqref="B210:B213">
    <cfRule type="cellIs" dxfId="748" priority="547" operator="greaterThan">
      <formula>1000</formula>
    </cfRule>
  </conditionalFormatting>
  <conditionalFormatting sqref="B212">
    <cfRule type="cellIs" dxfId="747" priority="546" operator="greaterThan">
      <formula>1000</formula>
    </cfRule>
  </conditionalFormatting>
  <conditionalFormatting sqref="B212">
    <cfRule type="cellIs" dxfId="746" priority="545" operator="greaterThan">
      <formula>1000</formula>
    </cfRule>
  </conditionalFormatting>
  <conditionalFormatting sqref="B212">
    <cfRule type="cellIs" dxfId="745" priority="544" operator="greaterThan">
      <formula>1000</formula>
    </cfRule>
  </conditionalFormatting>
  <conditionalFormatting sqref="B212">
    <cfRule type="cellIs" dxfId="744" priority="543" operator="greaterThan">
      <formula>1000</formula>
    </cfRule>
  </conditionalFormatting>
  <conditionalFormatting sqref="B212">
    <cfRule type="cellIs" dxfId="743" priority="542" operator="greaterThan">
      <formula>1000</formula>
    </cfRule>
  </conditionalFormatting>
  <conditionalFormatting sqref="B212">
    <cfRule type="cellIs" dxfId="742" priority="541" operator="greaterThan">
      <formula>1000</formula>
    </cfRule>
  </conditionalFormatting>
  <conditionalFormatting sqref="B212">
    <cfRule type="cellIs" dxfId="741" priority="540" operator="greaterThan">
      <formula>1000</formula>
    </cfRule>
  </conditionalFormatting>
  <conditionalFormatting sqref="A212">
    <cfRule type="cellIs" dxfId="740" priority="539" operator="greaterThan">
      <formula>1000</formula>
    </cfRule>
  </conditionalFormatting>
  <conditionalFormatting sqref="A212">
    <cfRule type="cellIs" dxfId="739" priority="538" operator="greaterThan">
      <formula>1000</formula>
    </cfRule>
  </conditionalFormatting>
  <conditionalFormatting sqref="A212">
    <cfRule type="cellIs" dxfId="738" priority="537" operator="greaterThan">
      <formula>1000</formula>
    </cfRule>
  </conditionalFormatting>
  <conditionalFormatting sqref="O216">
    <cfRule type="duplicateValues" dxfId="737" priority="534"/>
    <cfRule type="duplicateValues" dxfId="736" priority="535" stopIfTrue="1"/>
  </conditionalFormatting>
  <conditionalFormatting sqref="O216">
    <cfRule type="duplicateValues" dxfId="735" priority="533" stopIfTrue="1"/>
  </conditionalFormatting>
  <conditionalFormatting sqref="O216">
    <cfRule type="duplicateValues" dxfId="734" priority="532" stopIfTrue="1"/>
  </conditionalFormatting>
  <conditionalFormatting sqref="O216">
    <cfRule type="duplicateValues" dxfId="733" priority="531" stopIfTrue="1"/>
  </conditionalFormatting>
  <conditionalFormatting sqref="O216">
    <cfRule type="duplicateValues" dxfId="732" priority="530" stopIfTrue="1"/>
  </conditionalFormatting>
  <conditionalFormatting sqref="O216">
    <cfRule type="duplicateValues" dxfId="731" priority="529" stopIfTrue="1"/>
  </conditionalFormatting>
  <conditionalFormatting sqref="O216">
    <cfRule type="duplicateValues" dxfId="730" priority="528" stopIfTrue="1"/>
  </conditionalFormatting>
  <conditionalFormatting sqref="O216">
    <cfRule type="duplicateValues" dxfId="729" priority="527" stopIfTrue="1"/>
  </conditionalFormatting>
  <conditionalFormatting sqref="N216">
    <cfRule type="duplicateValues" dxfId="728" priority="526" stopIfTrue="1"/>
  </conditionalFormatting>
  <conditionalFormatting sqref="N216">
    <cfRule type="duplicateValues" dxfId="727" priority="524"/>
    <cfRule type="duplicateValues" dxfId="726" priority="525" stopIfTrue="1"/>
  </conditionalFormatting>
  <conditionalFormatting sqref="N216">
    <cfRule type="duplicateValues" dxfId="725" priority="523" stopIfTrue="1"/>
  </conditionalFormatting>
  <conditionalFormatting sqref="N216">
    <cfRule type="duplicateValues" dxfId="724" priority="522" stopIfTrue="1"/>
  </conditionalFormatting>
  <conditionalFormatting sqref="N216">
    <cfRule type="duplicateValues" dxfId="723" priority="521" stopIfTrue="1"/>
  </conditionalFormatting>
  <conditionalFormatting sqref="N216">
    <cfRule type="duplicateValues" dxfId="722" priority="520" stopIfTrue="1"/>
  </conditionalFormatting>
  <conditionalFormatting sqref="N216">
    <cfRule type="duplicateValues" dxfId="721" priority="519" stopIfTrue="1"/>
  </conditionalFormatting>
  <conditionalFormatting sqref="N216">
    <cfRule type="duplicateValues" dxfId="720" priority="518" stopIfTrue="1"/>
  </conditionalFormatting>
  <conditionalFormatting sqref="N216">
    <cfRule type="duplicateValues" dxfId="719" priority="517" stopIfTrue="1"/>
  </conditionalFormatting>
  <conditionalFormatting sqref="N216">
    <cfRule type="duplicateValues" dxfId="718" priority="515"/>
    <cfRule type="duplicateValues" dxfId="717" priority="516" stopIfTrue="1"/>
  </conditionalFormatting>
  <conditionalFormatting sqref="N216">
    <cfRule type="duplicateValues" dxfId="716" priority="514" stopIfTrue="1"/>
  </conditionalFormatting>
  <conditionalFormatting sqref="N216">
    <cfRule type="duplicateValues" dxfId="715" priority="513" stopIfTrue="1"/>
  </conditionalFormatting>
  <conditionalFormatting sqref="N216">
    <cfRule type="duplicateValues" dxfId="714" priority="512" stopIfTrue="1"/>
  </conditionalFormatting>
  <conditionalFormatting sqref="N216">
    <cfRule type="duplicateValues" dxfId="713" priority="511" stopIfTrue="1"/>
  </conditionalFormatting>
  <conditionalFormatting sqref="N216">
    <cfRule type="duplicateValues" dxfId="712" priority="510" stopIfTrue="1"/>
  </conditionalFormatting>
  <conditionalFormatting sqref="N216">
    <cfRule type="duplicateValues" dxfId="711" priority="509" stopIfTrue="1"/>
  </conditionalFormatting>
  <conditionalFormatting sqref="N216">
    <cfRule type="duplicateValues" dxfId="710" priority="508" stopIfTrue="1"/>
  </conditionalFormatting>
  <conditionalFormatting sqref="O216">
    <cfRule type="duplicateValues" dxfId="709" priority="506"/>
    <cfRule type="duplicateValues" dxfId="708" priority="507" stopIfTrue="1"/>
  </conditionalFormatting>
  <conditionalFormatting sqref="O216">
    <cfRule type="duplicateValues" dxfId="707" priority="505" stopIfTrue="1"/>
  </conditionalFormatting>
  <conditionalFormatting sqref="O216">
    <cfRule type="duplicateValues" dxfId="706" priority="504" stopIfTrue="1"/>
  </conditionalFormatting>
  <conditionalFormatting sqref="O214:O217">
    <cfRule type="duplicateValues" dxfId="705" priority="536" stopIfTrue="1"/>
  </conditionalFormatting>
  <conditionalFormatting sqref="O220">
    <cfRule type="duplicateValues" dxfId="704" priority="501"/>
    <cfRule type="duplicateValues" dxfId="703" priority="502" stopIfTrue="1"/>
  </conditionalFormatting>
  <conditionalFormatting sqref="O220">
    <cfRule type="duplicateValues" dxfId="702" priority="500" stopIfTrue="1"/>
  </conditionalFormatting>
  <conditionalFormatting sqref="O220">
    <cfRule type="duplicateValues" dxfId="701" priority="499" stopIfTrue="1"/>
  </conditionalFormatting>
  <conditionalFormatting sqref="O220">
    <cfRule type="duplicateValues" dxfId="700" priority="498" stopIfTrue="1"/>
  </conditionalFormatting>
  <conditionalFormatting sqref="O220">
    <cfRule type="duplicateValues" dxfId="699" priority="497" stopIfTrue="1"/>
  </conditionalFormatting>
  <conditionalFormatting sqref="O220">
    <cfRule type="duplicateValues" dxfId="698" priority="496" stopIfTrue="1"/>
  </conditionalFormatting>
  <conditionalFormatting sqref="O220">
    <cfRule type="duplicateValues" dxfId="697" priority="495" stopIfTrue="1"/>
  </conditionalFormatting>
  <conditionalFormatting sqref="O220">
    <cfRule type="duplicateValues" dxfId="696" priority="494" stopIfTrue="1"/>
  </conditionalFormatting>
  <conditionalFormatting sqref="N220">
    <cfRule type="duplicateValues" dxfId="695" priority="493" stopIfTrue="1"/>
  </conditionalFormatting>
  <conditionalFormatting sqref="N220">
    <cfRule type="duplicateValues" dxfId="694" priority="491"/>
    <cfRule type="duplicateValues" dxfId="693" priority="492" stopIfTrue="1"/>
  </conditionalFormatting>
  <conditionalFormatting sqref="N220">
    <cfRule type="duplicateValues" dxfId="692" priority="490" stopIfTrue="1"/>
  </conditionalFormatting>
  <conditionalFormatting sqref="N220">
    <cfRule type="duplicateValues" dxfId="691" priority="489" stopIfTrue="1"/>
  </conditionalFormatting>
  <conditionalFormatting sqref="N220">
    <cfRule type="duplicateValues" dxfId="690" priority="488" stopIfTrue="1"/>
  </conditionalFormatting>
  <conditionalFormatting sqref="N220">
    <cfRule type="duplicateValues" dxfId="689" priority="487" stopIfTrue="1"/>
  </conditionalFormatting>
  <conditionalFormatting sqref="N220">
    <cfRule type="duplicateValues" dxfId="688" priority="486" stopIfTrue="1"/>
  </conditionalFormatting>
  <conditionalFormatting sqref="N220">
    <cfRule type="duplicateValues" dxfId="687" priority="485" stopIfTrue="1"/>
  </conditionalFormatting>
  <conditionalFormatting sqref="N220">
    <cfRule type="duplicateValues" dxfId="686" priority="484" stopIfTrue="1"/>
  </conditionalFormatting>
  <conditionalFormatting sqref="N220">
    <cfRule type="duplicateValues" dxfId="685" priority="482"/>
    <cfRule type="duplicateValues" dxfId="684" priority="483" stopIfTrue="1"/>
  </conditionalFormatting>
  <conditionalFormatting sqref="N220">
    <cfRule type="duplicateValues" dxfId="683" priority="481" stopIfTrue="1"/>
  </conditionalFormatting>
  <conditionalFormatting sqref="N220">
    <cfRule type="duplicateValues" dxfId="682" priority="480" stopIfTrue="1"/>
  </conditionalFormatting>
  <conditionalFormatting sqref="N220">
    <cfRule type="duplicateValues" dxfId="681" priority="479" stopIfTrue="1"/>
  </conditionalFormatting>
  <conditionalFormatting sqref="N220">
    <cfRule type="duplicateValues" dxfId="680" priority="478" stopIfTrue="1"/>
  </conditionalFormatting>
  <conditionalFormatting sqref="N220">
    <cfRule type="duplicateValues" dxfId="679" priority="477" stopIfTrue="1"/>
  </conditionalFormatting>
  <conditionalFormatting sqref="N220">
    <cfRule type="duplicateValues" dxfId="678" priority="476" stopIfTrue="1"/>
  </conditionalFormatting>
  <conditionalFormatting sqref="N220">
    <cfRule type="duplicateValues" dxfId="677" priority="475" stopIfTrue="1"/>
  </conditionalFormatting>
  <conditionalFormatting sqref="O220">
    <cfRule type="duplicateValues" dxfId="676" priority="473"/>
    <cfRule type="duplicateValues" dxfId="675" priority="474" stopIfTrue="1"/>
  </conditionalFormatting>
  <conditionalFormatting sqref="O220">
    <cfRule type="duplicateValues" dxfId="674" priority="472" stopIfTrue="1"/>
  </conditionalFormatting>
  <conditionalFormatting sqref="O220">
    <cfRule type="duplicateValues" dxfId="673" priority="471" stopIfTrue="1"/>
  </conditionalFormatting>
  <conditionalFormatting sqref="O218:O221">
    <cfRule type="duplicateValues" dxfId="672" priority="503" stopIfTrue="1"/>
  </conditionalFormatting>
  <conditionalFormatting sqref="O224">
    <cfRule type="duplicateValues" dxfId="671" priority="468"/>
    <cfRule type="duplicateValues" dxfId="670" priority="469" stopIfTrue="1"/>
  </conditionalFormatting>
  <conditionalFormatting sqref="O224">
    <cfRule type="duplicateValues" dxfId="669" priority="467" stopIfTrue="1"/>
  </conditionalFormatting>
  <conditionalFormatting sqref="O224">
    <cfRule type="duplicateValues" dxfId="668" priority="466" stopIfTrue="1"/>
  </conditionalFormatting>
  <conditionalFormatting sqref="O224">
    <cfRule type="duplicateValues" dxfId="667" priority="465" stopIfTrue="1"/>
  </conditionalFormatting>
  <conditionalFormatting sqref="O224">
    <cfRule type="duplicateValues" dxfId="666" priority="464" stopIfTrue="1"/>
  </conditionalFormatting>
  <conditionalFormatting sqref="O224">
    <cfRule type="duplicateValues" dxfId="665" priority="463" stopIfTrue="1"/>
  </conditionalFormatting>
  <conditionalFormatting sqref="O224">
    <cfRule type="duplicateValues" dxfId="664" priority="462" stopIfTrue="1"/>
  </conditionalFormatting>
  <conditionalFormatting sqref="O224">
    <cfRule type="duplicateValues" dxfId="663" priority="461" stopIfTrue="1"/>
  </conditionalFormatting>
  <conditionalFormatting sqref="N224">
    <cfRule type="duplicateValues" dxfId="662" priority="460" stopIfTrue="1"/>
  </conditionalFormatting>
  <conditionalFormatting sqref="N224">
    <cfRule type="duplicateValues" dxfId="661" priority="458"/>
    <cfRule type="duplicateValues" dxfId="660" priority="459" stopIfTrue="1"/>
  </conditionalFormatting>
  <conditionalFormatting sqref="N224">
    <cfRule type="duplicateValues" dxfId="659" priority="457" stopIfTrue="1"/>
  </conditionalFormatting>
  <conditionalFormatting sqref="N224">
    <cfRule type="duplicateValues" dxfId="658" priority="456" stopIfTrue="1"/>
  </conditionalFormatting>
  <conditionalFormatting sqref="N224">
    <cfRule type="duplicateValues" dxfId="657" priority="455" stopIfTrue="1"/>
  </conditionalFormatting>
  <conditionalFormatting sqref="N224">
    <cfRule type="duplicateValues" dxfId="656" priority="454" stopIfTrue="1"/>
  </conditionalFormatting>
  <conditionalFormatting sqref="N224">
    <cfRule type="duplicateValues" dxfId="655" priority="453" stopIfTrue="1"/>
  </conditionalFormatting>
  <conditionalFormatting sqref="N224">
    <cfRule type="duplicateValues" dxfId="654" priority="452" stopIfTrue="1"/>
  </conditionalFormatting>
  <conditionalFormatting sqref="N224">
    <cfRule type="duplicateValues" dxfId="653" priority="451" stopIfTrue="1"/>
  </conditionalFormatting>
  <conditionalFormatting sqref="N224">
    <cfRule type="duplicateValues" dxfId="652" priority="449"/>
    <cfRule type="duplicateValues" dxfId="651" priority="450" stopIfTrue="1"/>
  </conditionalFormatting>
  <conditionalFormatting sqref="N224">
    <cfRule type="duplicateValues" dxfId="650" priority="448" stopIfTrue="1"/>
  </conditionalFormatting>
  <conditionalFormatting sqref="N224">
    <cfRule type="duplicateValues" dxfId="649" priority="447" stopIfTrue="1"/>
  </conditionalFormatting>
  <conditionalFormatting sqref="N224">
    <cfRule type="duplicateValues" dxfId="648" priority="446" stopIfTrue="1"/>
  </conditionalFormatting>
  <conditionalFormatting sqref="N224">
    <cfRule type="duplicateValues" dxfId="647" priority="445" stopIfTrue="1"/>
  </conditionalFormatting>
  <conditionalFormatting sqref="N224">
    <cfRule type="duplicateValues" dxfId="646" priority="444" stopIfTrue="1"/>
  </conditionalFormatting>
  <conditionalFormatting sqref="N224">
    <cfRule type="duplicateValues" dxfId="645" priority="443" stopIfTrue="1"/>
  </conditionalFormatting>
  <conditionalFormatting sqref="N224">
    <cfRule type="duplicateValues" dxfId="644" priority="442" stopIfTrue="1"/>
  </conditionalFormatting>
  <conditionalFormatting sqref="O224">
    <cfRule type="duplicateValues" dxfId="643" priority="440"/>
    <cfRule type="duplicateValues" dxfId="642" priority="441" stopIfTrue="1"/>
  </conditionalFormatting>
  <conditionalFormatting sqref="O224">
    <cfRule type="duplicateValues" dxfId="641" priority="439" stopIfTrue="1"/>
  </conditionalFormatting>
  <conditionalFormatting sqref="O224">
    <cfRule type="duplicateValues" dxfId="640" priority="438" stopIfTrue="1"/>
  </conditionalFormatting>
  <conditionalFormatting sqref="O222:O225">
    <cfRule type="duplicateValues" dxfId="639" priority="470" stopIfTrue="1"/>
  </conditionalFormatting>
  <conditionalFormatting sqref="O228">
    <cfRule type="duplicateValues" dxfId="638" priority="435"/>
    <cfRule type="duplicateValues" dxfId="637" priority="436" stopIfTrue="1"/>
  </conditionalFormatting>
  <conditionalFormatting sqref="O228">
    <cfRule type="duplicateValues" dxfId="636" priority="434" stopIfTrue="1"/>
  </conditionalFormatting>
  <conditionalFormatting sqref="O228">
    <cfRule type="duplicateValues" dxfId="635" priority="433" stopIfTrue="1"/>
  </conditionalFormatting>
  <conditionalFormatting sqref="O228">
    <cfRule type="duplicateValues" dxfId="634" priority="432" stopIfTrue="1"/>
  </conditionalFormatting>
  <conditionalFormatting sqref="O228">
    <cfRule type="duplicateValues" dxfId="633" priority="431" stopIfTrue="1"/>
  </conditionalFormatting>
  <conditionalFormatting sqref="O228">
    <cfRule type="duplicateValues" dxfId="632" priority="430" stopIfTrue="1"/>
  </conditionalFormatting>
  <conditionalFormatting sqref="O228">
    <cfRule type="duplicateValues" dxfId="631" priority="429" stopIfTrue="1"/>
  </conditionalFormatting>
  <conditionalFormatting sqref="O228">
    <cfRule type="duplicateValues" dxfId="630" priority="428" stopIfTrue="1"/>
  </conditionalFormatting>
  <conditionalFormatting sqref="N228">
    <cfRule type="duplicateValues" dxfId="629" priority="427" stopIfTrue="1"/>
  </conditionalFormatting>
  <conditionalFormatting sqref="N228">
    <cfRule type="duplicateValues" dxfId="628" priority="425"/>
    <cfRule type="duplicateValues" dxfId="627" priority="426" stopIfTrue="1"/>
  </conditionalFormatting>
  <conditionalFormatting sqref="N228">
    <cfRule type="duplicateValues" dxfId="626" priority="424" stopIfTrue="1"/>
  </conditionalFormatting>
  <conditionalFormatting sqref="N228">
    <cfRule type="duplicateValues" dxfId="625" priority="423" stopIfTrue="1"/>
  </conditionalFormatting>
  <conditionalFormatting sqref="N228">
    <cfRule type="duplicateValues" dxfId="624" priority="422" stopIfTrue="1"/>
  </conditionalFormatting>
  <conditionalFormatting sqref="N228">
    <cfRule type="duplicateValues" dxfId="623" priority="421" stopIfTrue="1"/>
  </conditionalFormatting>
  <conditionalFormatting sqref="N228">
    <cfRule type="duplicateValues" dxfId="622" priority="420" stopIfTrue="1"/>
  </conditionalFormatting>
  <conditionalFormatting sqref="N228">
    <cfRule type="duplicateValues" dxfId="621" priority="419" stopIfTrue="1"/>
  </conditionalFormatting>
  <conditionalFormatting sqref="N228">
    <cfRule type="duplicateValues" dxfId="620" priority="418" stopIfTrue="1"/>
  </conditionalFormatting>
  <conditionalFormatting sqref="N228">
    <cfRule type="duplicateValues" dxfId="619" priority="416"/>
    <cfRule type="duplicateValues" dxfId="618" priority="417" stopIfTrue="1"/>
  </conditionalFormatting>
  <conditionalFormatting sqref="N228">
    <cfRule type="duplicateValues" dxfId="617" priority="415" stopIfTrue="1"/>
  </conditionalFormatting>
  <conditionalFormatting sqref="N228">
    <cfRule type="duplicateValues" dxfId="616" priority="414" stopIfTrue="1"/>
  </conditionalFormatting>
  <conditionalFormatting sqref="N228">
    <cfRule type="duplicateValues" dxfId="615" priority="413" stopIfTrue="1"/>
  </conditionalFormatting>
  <conditionalFormatting sqref="N228">
    <cfRule type="duplicateValues" dxfId="614" priority="412" stopIfTrue="1"/>
  </conditionalFormatting>
  <conditionalFormatting sqref="N228">
    <cfRule type="duplicateValues" dxfId="613" priority="411" stopIfTrue="1"/>
  </conditionalFormatting>
  <conditionalFormatting sqref="N228">
    <cfRule type="duplicateValues" dxfId="612" priority="410" stopIfTrue="1"/>
  </conditionalFormatting>
  <conditionalFormatting sqref="N228">
    <cfRule type="duplicateValues" dxfId="611" priority="409" stopIfTrue="1"/>
  </conditionalFormatting>
  <conditionalFormatting sqref="O228">
    <cfRule type="duplicateValues" dxfId="610" priority="407"/>
    <cfRule type="duplicateValues" dxfId="609" priority="408" stopIfTrue="1"/>
  </conditionalFormatting>
  <conditionalFormatting sqref="O228">
    <cfRule type="duplicateValues" dxfId="608" priority="406" stopIfTrue="1"/>
  </conditionalFormatting>
  <conditionalFormatting sqref="O228">
    <cfRule type="duplicateValues" dxfId="607" priority="405" stopIfTrue="1"/>
  </conditionalFormatting>
  <conditionalFormatting sqref="O226:O229">
    <cfRule type="duplicateValues" dxfId="606" priority="437" stopIfTrue="1"/>
  </conditionalFormatting>
  <conditionalFormatting sqref="O232">
    <cfRule type="duplicateValues" dxfId="605" priority="402"/>
    <cfRule type="duplicateValues" dxfId="604" priority="403" stopIfTrue="1"/>
  </conditionalFormatting>
  <conditionalFormatting sqref="O232">
    <cfRule type="duplicateValues" dxfId="603" priority="401" stopIfTrue="1"/>
  </conditionalFormatting>
  <conditionalFormatting sqref="O232">
    <cfRule type="duplicateValues" dxfId="602" priority="400" stopIfTrue="1"/>
  </conditionalFormatting>
  <conditionalFormatting sqref="O232">
    <cfRule type="duplicateValues" dxfId="601" priority="399" stopIfTrue="1"/>
  </conditionalFormatting>
  <conditionalFormatting sqref="O232">
    <cfRule type="duplicateValues" dxfId="600" priority="398" stopIfTrue="1"/>
  </conditionalFormatting>
  <conditionalFormatting sqref="O232">
    <cfRule type="duplicateValues" dxfId="599" priority="397" stopIfTrue="1"/>
  </conditionalFormatting>
  <conditionalFormatting sqref="O232">
    <cfRule type="duplicateValues" dxfId="598" priority="396" stopIfTrue="1"/>
  </conditionalFormatting>
  <conditionalFormatting sqref="O232">
    <cfRule type="duplicateValues" dxfId="597" priority="395" stopIfTrue="1"/>
  </conditionalFormatting>
  <conditionalFormatting sqref="N232">
    <cfRule type="duplicateValues" dxfId="596" priority="394" stopIfTrue="1"/>
  </conditionalFormatting>
  <conditionalFormatting sqref="N232">
    <cfRule type="duplicateValues" dxfId="595" priority="392"/>
    <cfRule type="duplicateValues" dxfId="594" priority="393" stopIfTrue="1"/>
  </conditionalFormatting>
  <conditionalFormatting sqref="N232">
    <cfRule type="duplicateValues" dxfId="593" priority="391" stopIfTrue="1"/>
  </conditionalFormatting>
  <conditionalFormatting sqref="N232">
    <cfRule type="duplicateValues" dxfId="592" priority="390" stopIfTrue="1"/>
  </conditionalFormatting>
  <conditionalFormatting sqref="N232">
    <cfRule type="duplicateValues" dxfId="591" priority="389" stopIfTrue="1"/>
  </conditionalFormatting>
  <conditionalFormatting sqref="N232">
    <cfRule type="duplicateValues" dxfId="590" priority="388" stopIfTrue="1"/>
  </conditionalFormatting>
  <conditionalFormatting sqref="N232">
    <cfRule type="duplicateValues" dxfId="589" priority="387" stopIfTrue="1"/>
  </conditionalFormatting>
  <conditionalFormatting sqref="N232">
    <cfRule type="duplicateValues" dxfId="588" priority="386" stopIfTrue="1"/>
  </conditionalFormatting>
  <conditionalFormatting sqref="N232">
    <cfRule type="duplicateValues" dxfId="587" priority="385" stopIfTrue="1"/>
  </conditionalFormatting>
  <conditionalFormatting sqref="N232">
    <cfRule type="duplicateValues" dxfId="586" priority="383"/>
    <cfRule type="duplicateValues" dxfId="585" priority="384" stopIfTrue="1"/>
  </conditionalFormatting>
  <conditionalFormatting sqref="N232">
    <cfRule type="duplicateValues" dxfId="584" priority="382" stopIfTrue="1"/>
  </conditionalFormatting>
  <conditionalFormatting sqref="N232">
    <cfRule type="duplicateValues" dxfId="583" priority="381" stopIfTrue="1"/>
  </conditionalFormatting>
  <conditionalFormatting sqref="N232">
    <cfRule type="duplicateValues" dxfId="582" priority="380" stopIfTrue="1"/>
  </conditionalFormatting>
  <conditionalFormatting sqref="N232">
    <cfRule type="duplicateValues" dxfId="581" priority="379" stopIfTrue="1"/>
  </conditionalFormatting>
  <conditionalFormatting sqref="N232">
    <cfRule type="duplicateValues" dxfId="580" priority="378" stopIfTrue="1"/>
  </conditionalFormatting>
  <conditionalFormatting sqref="N232">
    <cfRule type="duplicateValues" dxfId="579" priority="377" stopIfTrue="1"/>
  </conditionalFormatting>
  <conditionalFormatting sqref="N232">
    <cfRule type="duplicateValues" dxfId="578" priority="376" stopIfTrue="1"/>
  </conditionalFormatting>
  <conditionalFormatting sqref="O232">
    <cfRule type="duplicateValues" dxfId="577" priority="374"/>
    <cfRule type="duplicateValues" dxfId="576" priority="375" stopIfTrue="1"/>
  </conditionalFormatting>
  <conditionalFormatting sqref="O232">
    <cfRule type="duplicateValues" dxfId="575" priority="373" stopIfTrue="1"/>
  </conditionalFormatting>
  <conditionalFormatting sqref="O232">
    <cfRule type="duplicateValues" dxfId="574" priority="372" stopIfTrue="1"/>
  </conditionalFormatting>
  <conditionalFormatting sqref="O230:O233">
    <cfRule type="duplicateValues" dxfId="573" priority="404" stopIfTrue="1"/>
  </conditionalFormatting>
  <conditionalFormatting sqref="B214:B217">
    <cfRule type="cellIs" dxfId="572" priority="371" operator="greaterThan">
      <formula>1000</formula>
    </cfRule>
  </conditionalFormatting>
  <conditionalFormatting sqref="B216">
    <cfRule type="cellIs" dxfId="571" priority="370" operator="greaterThan">
      <formula>1000</formula>
    </cfRule>
  </conditionalFormatting>
  <conditionalFormatting sqref="B216">
    <cfRule type="cellIs" dxfId="570" priority="369" operator="greaterThan">
      <formula>1000</formula>
    </cfRule>
  </conditionalFormatting>
  <conditionalFormatting sqref="B216">
    <cfRule type="cellIs" dxfId="569" priority="368" operator="greaterThan">
      <formula>1000</formula>
    </cfRule>
  </conditionalFormatting>
  <conditionalFormatting sqref="B216">
    <cfRule type="cellIs" dxfId="568" priority="367" operator="greaterThan">
      <formula>1000</formula>
    </cfRule>
  </conditionalFormatting>
  <conditionalFormatting sqref="B216">
    <cfRule type="cellIs" dxfId="567" priority="366" operator="greaterThan">
      <formula>1000</formula>
    </cfRule>
  </conditionalFormatting>
  <conditionalFormatting sqref="B216">
    <cfRule type="cellIs" dxfId="566" priority="365" operator="greaterThan">
      <formula>1000</formula>
    </cfRule>
  </conditionalFormatting>
  <conditionalFormatting sqref="B216">
    <cfRule type="cellIs" dxfId="565" priority="364" operator="greaterThan">
      <formula>1000</formula>
    </cfRule>
  </conditionalFormatting>
  <conditionalFormatting sqref="A216">
    <cfRule type="cellIs" dxfId="564" priority="363" operator="greaterThan">
      <formula>1000</formula>
    </cfRule>
  </conditionalFormatting>
  <conditionalFormatting sqref="A216">
    <cfRule type="cellIs" dxfId="563" priority="362" operator="greaterThan">
      <formula>1000</formula>
    </cfRule>
  </conditionalFormatting>
  <conditionalFormatting sqref="A216">
    <cfRule type="cellIs" dxfId="562" priority="361" operator="greaterThan">
      <formula>1000</formula>
    </cfRule>
  </conditionalFormatting>
  <conditionalFormatting sqref="B218:B221">
    <cfRule type="cellIs" dxfId="561" priority="360" operator="greaterThan">
      <formula>1000</formula>
    </cfRule>
  </conditionalFormatting>
  <conditionalFormatting sqref="B220">
    <cfRule type="cellIs" dxfId="560" priority="359" operator="greaterThan">
      <formula>1000</formula>
    </cfRule>
  </conditionalFormatting>
  <conditionalFormatting sqref="B220">
    <cfRule type="cellIs" dxfId="559" priority="358" operator="greaterThan">
      <formula>1000</formula>
    </cfRule>
  </conditionalFormatting>
  <conditionalFormatting sqref="B220">
    <cfRule type="cellIs" dxfId="558" priority="357" operator="greaterThan">
      <formula>1000</formula>
    </cfRule>
  </conditionalFormatting>
  <conditionalFormatting sqref="B220">
    <cfRule type="cellIs" dxfId="557" priority="356" operator="greaterThan">
      <formula>1000</formula>
    </cfRule>
  </conditionalFormatting>
  <conditionalFormatting sqref="B220">
    <cfRule type="cellIs" dxfId="556" priority="355" operator="greaterThan">
      <formula>1000</formula>
    </cfRule>
  </conditionalFormatting>
  <conditionalFormatting sqref="B220">
    <cfRule type="cellIs" dxfId="555" priority="354" operator="greaterThan">
      <formula>1000</formula>
    </cfRule>
  </conditionalFormatting>
  <conditionalFormatting sqref="B220">
    <cfRule type="cellIs" dxfId="554" priority="353" operator="greaterThan">
      <formula>1000</formula>
    </cfRule>
  </conditionalFormatting>
  <conditionalFormatting sqref="A220">
    <cfRule type="cellIs" dxfId="553" priority="352" operator="greaterThan">
      <formula>1000</formula>
    </cfRule>
  </conditionalFormatting>
  <conditionalFormatting sqref="A220">
    <cfRule type="cellIs" dxfId="552" priority="351" operator="greaterThan">
      <formula>1000</formula>
    </cfRule>
  </conditionalFormatting>
  <conditionalFormatting sqref="A220">
    <cfRule type="cellIs" dxfId="551" priority="350" operator="greaterThan">
      <formula>1000</formula>
    </cfRule>
  </conditionalFormatting>
  <conditionalFormatting sqref="B222:B225">
    <cfRule type="cellIs" dxfId="550" priority="349" operator="greaterThan">
      <formula>1000</formula>
    </cfRule>
  </conditionalFormatting>
  <conditionalFormatting sqref="B224">
    <cfRule type="cellIs" dxfId="549" priority="348" operator="greaterThan">
      <formula>1000</formula>
    </cfRule>
  </conditionalFormatting>
  <conditionalFormatting sqref="B224">
    <cfRule type="cellIs" dxfId="548" priority="347" operator="greaterThan">
      <formula>1000</formula>
    </cfRule>
  </conditionalFormatting>
  <conditionalFormatting sqref="B224">
    <cfRule type="cellIs" dxfId="547" priority="346" operator="greaterThan">
      <formula>1000</formula>
    </cfRule>
  </conditionalFormatting>
  <conditionalFormatting sqref="B224">
    <cfRule type="cellIs" dxfId="546" priority="345" operator="greaterThan">
      <formula>1000</formula>
    </cfRule>
  </conditionalFormatting>
  <conditionalFormatting sqref="B224">
    <cfRule type="cellIs" dxfId="545" priority="344" operator="greaterThan">
      <formula>1000</formula>
    </cfRule>
  </conditionalFormatting>
  <conditionalFormatting sqref="B224">
    <cfRule type="cellIs" dxfId="544" priority="343" operator="greaterThan">
      <formula>1000</formula>
    </cfRule>
  </conditionalFormatting>
  <conditionalFormatting sqref="B224">
    <cfRule type="cellIs" dxfId="543" priority="342" operator="greaterThan">
      <formula>1000</formula>
    </cfRule>
  </conditionalFormatting>
  <conditionalFormatting sqref="A224">
    <cfRule type="cellIs" dxfId="542" priority="341" operator="greaterThan">
      <formula>1000</formula>
    </cfRule>
  </conditionalFormatting>
  <conditionalFormatting sqref="A224">
    <cfRule type="cellIs" dxfId="541" priority="340" operator="greaterThan">
      <formula>1000</formula>
    </cfRule>
  </conditionalFormatting>
  <conditionalFormatting sqref="A224">
    <cfRule type="cellIs" dxfId="540" priority="339" operator="greaterThan">
      <formula>1000</formula>
    </cfRule>
  </conditionalFormatting>
  <conditionalFormatting sqref="B226:B229">
    <cfRule type="cellIs" dxfId="539" priority="338" operator="greaterThan">
      <formula>1000</formula>
    </cfRule>
  </conditionalFormatting>
  <conditionalFormatting sqref="B228">
    <cfRule type="cellIs" dxfId="538" priority="337" operator="greaterThan">
      <formula>1000</formula>
    </cfRule>
  </conditionalFormatting>
  <conditionalFormatting sqref="B228">
    <cfRule type="cellIs" dxfId="537" priority="336" operator="greaterThan">
      <formula>1000</formula>
    </cfRule>
  </conditionalFormatting>
  <conditionalFormatting sqref="B228">
    <cfRule type="cellIs" dxfId="536" priority="335" operator="greaterThan">
      <formula>1000</formula>
    </cfRule>
  </conditionalFormatting>
  <conditionalFormatting sqref="B228">
    <cfRule type="cellIs" dxfId="535" priority="334" operator="greaterThan">
      <formula>1000</formula>
    </cfRule>
  </conditionalFormatting>
  <conditionalFormatting sqref="B228">
    <cfRule type="cellIs" dxfId="534" priority="333" operator="greaterThan">
      <formula>1000</formula>
    </cfRule>
  </conditionalFormatting>
  <conditionalFormatting sqref="B228">
    <cfRule type="cellIs" dxfId="533" priority="332" operator="greaterThan">
      <formula>1000</formula>
    </cfRule>
  </conditionalFormatting>
  <conditionalFormatting sqref="B228">
    <cfRule type="cellIs" dxfId="532" priority="331" operator="greaterThan">
      <formula>1000</formula>
    </cfRule>
  </conditionalFormatting>
  <conditionalFormatting sqref="A228">
    <cfRule type="cellIs" dxfId="531" priority="330" operator="greaterThan">
      <formula>1000</formula>
    </cfRule>
  </conditionalFormatting>
  <conditionalFormatting sqref="A228">
    <cfRule type="cellIs" dxfId="530" priority="329" operator="greaterThan">
      <formula>1000</formula>
    </cfRule>
  </conditionalFormatting>
  <conditionalFormatting sqref="A228">
    <cfRule type="cellIs" dxfId="529" priority="328" operator="greaterThan">
      <formula>1000</formula>
    </cfRule>
  </conditionalFormatting>
  <conditionalFormatting sqref="B230:B233">
    <cfRule type="cellIs" dxfId="528" priority="327" operator="greaterThan">
      <formula>1000</formula>
    </cfRule>
  </conditionalFormatting>
  <conditionalFormatting sqref="B232">
    <cfRule type="cellIs" dxfId="527" priority="326" operator="greaterThan">
      <formula>1000</formula>
    </cfRule>
  </conditionalFormatting>
  <conditionalFormatting sqref="B232">
    <cfRule type="cellIs" dxfId="526" priority="325" operator="greaterThan">
      <formula>1000</formula>
    </cfRule>
  </conditionalFormatting>
  <conditionalFormatting sqref="B232">
    <cfRule type="cellIs" dxfId="525" priority="324" operator="greaterThan">
      <formula>1000</formula>
    </cfRule>
  </conditionalFormatting>
  <conditionalFormatting sqref="B232">
    <cfRule type="cellIs" dxfId="524" priority="323" operator="greaterThan">
      <formula>1000</formula>
    </cfRule>
  </conditionalFormatting>
  <conditionalFormatting sqref="B232">
    <cfRule type="cellIs" dxfId="523" priority="322" operator="greaterThan">
      <formula>1000</formula>
    </cfRule>
  </conditionalFormatting>
  <conditionalFormatting sqref="B232">
    <cfRule type="cellIs" dxfId="522" priority="321" operator="greaterThan">
      <formula>1000</formula>
    </cfRule>
  </conditionalFormatting>
  <conditionalFormatting sqref="B232">
    <cfRule type="cellIs" dxfId="521" priority="320" operator="greaterThan">
      <formula>1000</formula>
    </cfRule>
  </conditionalFormatting>
  <conditionalFormatting sqref="A232">
    <cfRule type="cellIs" dxfId="520" priority="319" operator="greaterThan">
      <formula>1000</formula>
    </cfRule>
  </conditionalFormatting>
  <conditionalFormatting sqref="A232">
    <cfRule type="cellIs" dxfId="519" priority="318" operator="greaterThan">
      <formula>1000</formula>
    </cfRule>
  </conditionalFormatting>
  <conditionalFormatting sqref="A232">
    <cfRule type="cellIs" dxfId="518" priority="317" operator="greaterThan">
      <formula>1000</formula>
    </cfRule>
  </conditionalFormatting>
  <conditionalFormatting sqref="O236">
    <cfRule type="duplicateValues" dxfId="517" priority="314"/>
    <cfRule type="duplicateValues" dxfId="516" priority="315" stopIfTrue="1"/>
  </conditionalFormatting>
  <conditionalFormatting sqref="O236">
    <cfRule type="duplicateValues" dxfId="515" priority="313" stopIfTrue="1"/>
  </conditionalFormatting>
  <conditionalFormatting sqref="O236">
    <cfRule type="duplicateValues" dxfId="514" priority="312" stopIfTrue="1"/>
  </conditionalFormatting>
  <conditionalFormatting sqref="O236">
    <cfRule type="duplicateValues" dxfId="513" priority="311" stopIfTrue="1"/>
  </conditionalFormatting>
  <conditionalFormatting sqref="O236">
    <cfRule type="duplicateValues" dxfId="512" priority="310" stopIfTrue="1"/>
  </conditionalFormatting>
  <conditionalFormatting sqref="O236">
    <cfRule type="duplicateValues" dxfId="511" priority="309" stopIfTrue="1"/>
  </conditionalFormatting>
  <conditionalFormatting sqref="O236">
    <cfRule type="duplicateValues" dxfId="510" priority="308" stopIfTrue="1"/>
  </conditionalFormatting>
  <conditionalFormatting sqref="O236">
    <cfRule type="duplicateValues" dxfId="509" priority="307" stopIfTrue="1"/>
  </conditionalFormatting>
  <conditionalFormatting sqref="N236">
    <cfRule type="duplicateValues" dxfId="508" priority="306" stopIfTrue="1"/>
  </conditionalFormatting>
  <conditionalFormatting sqref="N236">
    <cfRule type="duplicateValues" dxfId="507" priority="304"/>
    <cfRule type="duplicateValues" dxfId="506" priority="305" stopIfTrue="1"/>
  </conditionalFormatting>
  <conditionalFormatting sqref="N236">
    <cfRule type="duplicateValues" dxfId="505" priority="303" stopIfTrue="1"/>
  </conditionalFormatting>
  <conditionalFormatting sqref="N236">
    <cfRule type="duplicateValues" dxfId="504" priority="302" stopIfTrue="1"/>
  </conditionalFormatting>
  <conditionalFormatting sqref="N236">
    <cfRule type="duplicateValues" dxfId="503" priority="301" stopIfTrue="1"/>
  </conditionalFormatting>
  <conditionalFormatting sqref="N236">
    <cfRule type="duplicateValues" dxfId="502" priority="300" stopIfTrue="1"/>
  </conditionalFormatting>
  <conditionalFormatting sqref="N236">
    <cfRule type="duplicateValues" dxfId="501" priority="299" stopIfTrue="1"/>
  </conditionalFormatting>
  <conditionalFormatting sqref="N236">
    <cfRule type="duplicateValues" dxfId="500" priority="298" stopIfTrue="1"/>
  </conditionalFormatting>
  <conditionalFormatting sqref="N236">
    <cfRule type="duplicateValues" dxfId="499" priority="297" stopIfTrue="1"/>
  </conditionalFormatting>
  <conditionalFormatting sqref="N236">
    <cfRule type="duplicateValues" dxfId="498" priority="295"/>
    <cfRule type="duplicateValues" dxfId="497" priority="296" stopIfTrue="1"/>
  </conditionalFormatting>
  <conditionalFormatting sqref="N236">
    <cfRule type="duplicateValues" dxfId="496" priority="294" stopIfTrue="1"/>
  </conditionalFormatting>
  <conditionalFormatting sqref="N236">
    <cfRule type="duplicateValues" dxfId="495" priority="293" stopIfTrue="1"/>
  </conditionalFormatting>
  <conditionalFormatting sqref="N236">
    <cfRule type="duplicateValues" dxfId="494" priority="292" stopIfTrue="1"/>
  </conditionalFormatting>
  <conditionalFormatting sqref="N236">
    <cfRule type="duplicateValues" dxfId="493" priority="291" stopIfTrue="1"/>
  </conditionalFormatting>
  <conditionalFormatting sqref="N236">
    <cfRule type="duplicateValues" dxfId="492" priority="290" stopIfTrue="1"/>
  </conditionalFormatting>
  <conditionalFormatting sqref="N236">
    <cfRule type="duplicateValues" dxfId="491" priority="289" stopIfTrue="1"/>
  </conditionalFormatting>
  <conditionalFormatting sqref="N236">
    <cfRule type="duplicateValues" dxfId="490" priority="288" stopIfTrue="1"/>
  </conditionalFormatting>
  <conditionalFormatting sqref="O236">
    <cfRule type="duplicateValues" dxfId="489" priority="286"/>
    <cfRule type="duplicateValues" dxfId="488" priority="287" stopIfTrue="1"/>
  </conditionalFormatting>
  <conditionalFormatting sqref="O236">
    <cfRule type="duplicateValues" dxfId="487" priority="285" stopIfTrue="1"/>
  </conditionalFormatting>
  <conditionalFormatting sqref="O236">
    <cfRule type="duplicateValues" dxfId="486" priority="284" stopIfTrue="1"/>
  </conditionalFormatting>
  <conditionalFormatting sqref="O234:O237">
    <cfRule type="duplicateValues" dxfId="485" priority="316" stopIfTrue="1"/>
  </conditionalFormatting>
  <conditionalFormatting sqref="O240">
    <cfRule type="duplicateValues" dxfId="484" priority="281"/>
    <cfRule type="duplicateValues" dxfId="483" priority="282" stopIfTrue="1"/>
  </conditionalFormatting>
  <conditionalFormatting sqref="O240">
    <cfRule type="duplicateValues" dxfId="482" priority="280" stopIfTrue="1"/>
  </conditionalFormatting>
  <conditionalFormatting sqref="O240">
    <cfRule type="duplicateValues" dxfId="481" priority="279" stopIfTrue="1"/>
  </conditionalFormatting>
  <conditionalFormatting sqref="O240">
    <cfRule type="duplicateValues" dxfId="480" priority="278" stopIfTrue="1"/>
  </conditionalFormatting>
  <conditionalFormatting sqref="O240">
    <cfRule type="duplicateValues" dxfId="479" priority="277" stopIfTrue="1"/>
  </conditionalFormatting>
  <conditionalFormatting sqref="O240">
    <cfRule type="duplicateValues" dxfId="478" priority="276" stopIfTrue="1"/>
  </conditionalFormatting>
  <conditionalFormatting sqref="O240">
    <cfRule type="duplicateValues" dxfId="477" priority="275" stopIfTrue="1"/>
  </conditionalFormatting>
  <conditionalFormatting sqref="O240">
    <cfRule type="duplicateValues" dxfId="476" priority="274" stopIfTrue="1"/>
  </conditionalFormatting>
  <conditionalFormatting sqref="N240">
    <cfRule type="duplicateValues" dxfId="475" priority="273" stopIfTrue="1"/>
  </conditionalFormatting>
  <conditionalFormatting sqref="N240">
    <cfRule type="duplicateValues" dxfId="474" priority="271"/>
    <cfRule type="duplicateValues" dxfId="473" priority="272" stopIfTrue="1"/>
  </conditionalFormatting>
  <conditionalFormatting sqref="N240">
    <cfRule type="duplicateValues" dxfId="472" priority="270" stopIfTrue="1"/>
  </conditionalFormatting>
  <conditionalFormatting sqref="N240">
    <cfRule type="duplicateValues" dxfId="471" priority="269" stopIfTrue="1"/>
  </conditionalFormatting>
  <conditionalFormatting sqref="N240">
    <cfRule type="duplicateValues" dxfId="470" priority="268" stopIfTrue="1"/>
  </conditionalFormatting>
  <conditionalFormatting sqref="N240">
    <cfRule type="duplicateValues" dxfId="469" priority="267" stopIfTrue="1"/>
  </conditionalFormatting>
  <conditionalFormatting sqref="N240">
    <cfRule type="duplicateValues" dxfId="468" priority="266" stopIfTrue="1"/>
  </conditionalFormatting>
  <conditionalFormatting sqref="N240">
    <cfRule type="duplicateValues" dxfId="467" priority="265" stopIfTrue="1"/>
  </conditionalFormatting>
  <conditionalFormatting sqref="N240">
    <cfRule type="duplicateValues" dxfId="466" priority="264" stopIfTrue="1"/>
  </conditionalFormatting>
  <conditionalFormatting sqref="N240">
    <cfRule type="duplicateValues" dxfId="465" priority="262"/>
    <cfRule type="duplicateValues" dxfId="464" priority="263" stopIfTrue="1"/>
  </conditionalFormatting>
  <conditionalFormatting sqref="N240">
    <cfRule type="duplicateValues" dxfId="463" priority="261" stopIfTrue="1"/>
  </conditionalFormatting>
  <conditionalFormatting sqref="N240">
    <cfRule type="duplicateValues" dxfId="462" priority="260" stopIfTrue="1"/>
  </conditionalFormatting>
  <conditionalFormatting sqref="N240">
    <cfRule type="duplicateValues" dxfId="461" priority="259" stopIfTrue="1"/>
  </conditionalFormatting>
  <conditionalFormatting sqref="N240">
    <cfRule type="duplicateValues" dxfId="460" priority="258" stopIfTrue="1"/>
  </conditionalFormatting>
  <conditionalFormatting sqref="N240">
    <cfRule type="duplicateValues" dxfId="459" priority="257" stopIfTrue="1"/>
  </conditionalFormatting>
  <conditionalFormatting sqref="N240">
    <cfRule type="duplicateValues" dxfId="458" priority="256" stopIfTrue="1"/>
  </conditionalFormatting>
  <conditionalFormatting sqref="N240">
    <cfRule type="duplicateValues" dxfId="457" priority="255" stopIfTrue="1"/>
  </conditionalFormatting>
  <conditionalFormatting sqref="O240">
    <cfRule type="duplicateValues" dxfId="456" priority="253"/>
    <cfRule type="duplicateValues" dxfId="455" priority="254" stopIfTrue="1"/>
  </conditionalFormatting>
  <conditionalFormatting sqref="O240">
    <cfRule type="duplicateValues" dxfId="454" priority="252" stopIfTrue="1"/>
  </conditionalFormatting>
  <conditionalFormatting sqref="O240">
    <cfRule type="duplicateValues" dxfId="453" priority="251" stopIfTrue="1"/>
  </conditionalFormatting>
  <conditionalFormatting sqref="O238:O241">
    <cfRule type="duplicateValues" dxfId="452" priority="283" stopIfTrue="1"/>
  </conditionalFormatting>
  <conditionalFormatting sqref="O244">
    <cfRule type="duplicateValues" dxfId="451" priority="248"/>
    <cfRule type="duplicateValues" dxfId="450" priority="249" stopIfTrue="1"/>
  </conditionalFormatting>
  <conditionalFormatting sqref="O244">
    <cfRule type="duplicateValues" dxfId="449" priority="247" stopIfTrue="1"/>
  </conditionalFormatting>
  <conditionalFormatting sqref="O244">
    <cfRule type="duplicateValues" dxfId="448" priority="246" stopIfTrue="1"/>
  </conditionalFormatting>
  <conditionalFormatting sqref="O244">
    <cfRule type="duplicateValues" dxfId="447" priority="245" stopIfTrue="1"/>
  </conditionalFormatting>
  <conditionalFormatting sqref="O244">
    <cfRule type="duplicateValues" dxfId="446" priority="244" stopIfTrue="1"/>
  </conditionalFormatting>
  <conditionalFormatting sqref="O244">
    <cfRule type="duplicateValues" dxfId="445" priority="243" stopIfTrue="1"/>
  </conditionalFormatting>
  <conditionalFormatting sqref="O244">
    <cfRule type="duplicateValues" dxfId="444" priority="242" stopIfTrue="1"/>
  </conditionalFormatting>
  <conditionalFormatting sqref="O244">
    <cfRule type="duplicateValues" dxfId="443" priority="241" stopIfTrue="1"/>
  </conditionalFormatting>
  <conditionalFormatting sqref="N244">
    <cfRule type="duplicateValues" dxfId="442" priority="240" stopIfTrue="1"/>
  </conditionalFormatting>
  <conditionalFormatting sqref="N244">
    <cfRule type="duplicateValues" dxfId="441" priority="238"/>
    <cfRule type="duplicateValues" dxfId="440" priority="239" stopIfTrue="1"/>
  </conditionalFormatting>
  <conditionalFormatting sqref="N244">
    <cfRule type="duplicateValues" dxfId="439" priority="237" stopIfTrue="1"/>
  </conditionalFormatting>
  <conditionalFormatting sqref="N244">
    <cfRule type="duplicateValues" dxfId="438" priority="236" stopIfTrue="1"/>
  </conditionalFormatting>
  <conditionalFormatting sqref="N244">
    <cfRule type="duplicateValues" dxfId="437" priority="235" stopIfTrue="1"/>
  </conditionalFormatting>
  <conditionalFormatting sqref="N244">
    <cfRule type="duplicateValues" dxfId="436" priority="234" stopIfTrue="1"/>
  </conditionalFormatting>
  <conditionalFormatting sqref="N244">
    <cfRule type="duplicateValues" dxfId="435" priority="233" stopIfTrue="1"/>
  </conditionalFormatting>
  <conditionalFormatting sqref="N244">
    <cfRule type="duplicateValues" dxfId="434" priority="232" stopIfTrue="1"/>
  </conditionalFormatting>
  <conditionalFormatting sqref="N244">
    <cfRule type="duplicateValues" dxfId="433" priority="231" stopIfTrue="1"/>
  </conditionalFormatting>
  <conditionalFormatting sqref="N244">
    <cfRule type="duplicateValues" dxfId="432" priority="229"/>
    <cfRule type="duplicateValues" dxfId="431" priority="230" stopIfTrue="1"/>
  </conditionalFormatting>
  <conditionalFormatting sqref="N244">
    <cfRule type="duplicateValues" dxfId="430" priority="228" stopIfTrue="1"/>
  </conditionalFormatting>
  <conditionalFormatting sqref="N244">
    <cfRule type="duplicateValues" dxfId="429" priority="227" stopIfTrue="1"/>
  </conditionalFormatting>
  <conditionalFormatting sqref="N244">
    <cfRule type="duplicateValues" dxfId="428" priority="226" stopIfTrue="1"/>
  </conditionalFormatting>
  <conditionalFormatting sqref="N244">
    <cfRule type="duplicateValues" dxfId="427" priority="225" stopIfTrue="1"/>
  </conditionalFormatting>
  <conditionalFormatting sqref="N244">
    <cfRule type="duplicateValues" dxfId="426" priority="224" stopIfTrue="1"/>
  </conditionalFormatting>
  <conditionalFormatting sqref="N244">
    <cfRule type="duplicateValues" dxfId="425" priority="223" stopIfTrue="1"/>
  </conditionalFormatting>
  <conditionalFormatting sqref="N244">
    <cfRule type="duplicateValues" dxfId="424" priority="222" stopIfTrue="1"/>
  </conditionalFormatting>
  <conditionalFormatting sqref="O244">
    <cfRule type="duplicateValues" dxfId="423" priority="220"/>
    <cfRule type="duplicateValues" dxfId="422" priority="221" stopIfTrue="1"/>
  </conditionalFormatting>
  <conditionalFormatting sqref="O244">
    <cfRule type="duplicateValues" dxfId="421" priority="219" stopIfTrue="1"/>
  </conditionalFormatting>
  <conditionalFormatting sqref="O244">
    <cfRule type="duplicateValues" dxfId="420" priority="218" stopIfTrue="1"/>
  </conditionalFormatting>
  <conditionalFormatting sqref="O242:O245">
    <cfRule type="duplicateValues" dxfId="419" priority="250" stopIfTrue="1"/>
  </conditionalFormatting>
  <conditionalFormatting sqref="O248">
    <cfRule type="duplicateValues" dxfId="418" priority="215"/>
    <cfRule type="duplicateValues" dxfId="417" priority="216" stopIfTrue="1"/>
  </conditionalFormatting>
  <conditionalFormatting sqref="O248">
    <cfRule type="duplicateValues" dxfId="416" priority="214" stopIfTrue="1"/>
  </conditionalFormatting>
  <conditionalFormatting sqref="O248">
    <cfRule type="duplicateValues" dxfId="415" priority="213" stopIfTrue="1"/>
  </conditionalFormatting>
  <conditionalFormatting sqref="O248">
    <cfRule type="duplicateValues" dxfId="414" priority="212" stopIfTrue="1"/>
  </conditionalFormatting>
  <conditionalFormatting sqref="O248">
    <cfRule type="duplicateValues" dxfId="413" priority="211" stopIfTrue="1"/>
  </conditionalFormatting>
  <conditionalFormatting sqref="O248">
    <cfRule type="duplicateValues" dxfId="412" priority="210" stopIfTrue="1"/>
  </conditionalFormatting>
  <conditionalFormatting sqref="O248">
    <cfRule type="duplicateValues" dxfId="411" priority="209" stopIfTrue="1"/>
  </conditionalFormatting>
  <conditionalFormatting sqref="O248">
    <cfRule type="duplicateValues" dxfId="410" priority="208" stopIfTrue="1"/>
  </conditionalFormatting>
  <conditionalFormatting sqref="N248">
    <cfRule type="duplicateValues" dxfId="409" priority="207" stopIfTrue="1"/>
  </conditionalFormatting>
  <conditionalFormatting sqref="N248">
    <cfRule type="duplicateValues" dxfId="408" priority="205"/>
    <cfRule type="duplicateValues" dxfId="407" priority="206" stopIfTrue="1"/>
  </conditionalFormatting>
  <conditionalFormatting sqref="N248">
    <cfRule type="duplicateValues" dxfId="406" priority="204" stopIfTrue="1"/>
  </conditionalFormatting>
  <conditionalFormatting sqref="N248">
    <cfRule type="duplicateValues" dxfId="405" priority="203" stopIfTrue="1"/>
  </conditionalFormatting>
  <conditionalFormatting sqref="N248">
    <cfRule type="duplicateValues" dxfId="404" priority="202" stopIfTrue="1"/>
  </conditionalFormatting>
  <conditionalFormatting sqref="N248">
    <cfRule type="duplicateValues" dxfId="403" priority="201" stopIfTrue="1"/>
  </conditionalFormatting>
  <conditionalFormatting sqref="N248">
    <cfRule type="duplicateValues" dxfId="402" priority="200" stopIfTrue="1"/>
  </conditionalFormatting>
  <conditionalFormatting sqref="N248">
    <cfRule type="duplicateValues" dxfId="401" priority="199" stopIfTrue="1"/>
  </conditionalFormatting>
  <conditionalFormatting sqref="N248">
    <cfRule type="duplicateValues" dxfId="400" priority="198" stopIfTrue="1"/>
  </conditionalFormatting>
  <conditionalFormatting sqref="N248">
    <cfRule type="duplicateValues" dxfId="399" priority="196"/>
    <cfRule type="duplicateValues" dxfId="398" priority="197" stopIfTrue="1"/>
  </conditionalFormatting>
  <conditionalFormatting sqref="N248">
    <cfRule type="duplicateValues" dxfId="397" priority="195" stopIfTrue="1"/>
  </conditionalFormatting>
  <conditionalFormatting sqref="N248">
    <cfRule type="duplicateValues" dxfId="396" priority="194" stopIfTrue="1"/>
  </conditionalFormatting>
  <conditionalFormatting sqref="N248">
    <cfRule type="duplicateValues" dxfId="395" priority="193" stopIfTrue="1"/>
  </conditionalFormatting>
  <conditionalFormatting sqref="N248">
    <cfRule type="duplicateValues" dxfId="394" priority="192" stopIfTrue="1"/>
  </conditionalFormatting>
  <conditionalFormatting sqref="N248">
    <cfRule type="duplicateValues" dxfId="393" priority="191" stopIfTrue="1"/>
  </conditionalFormatting>
  <conditionalFormatting sqref="N248">
    <cfRule type="duplicateValues" dxfId="392" priority="190" stopIfTrue="1"/>
  </conditionalFormatting>
  <conditionalFormatting sqref="N248">
    <cfRule type="duplicateValues" dxfId="391" priority="189" stopIfTrue="1"/>
  </conditionalFormatting>
  <conditionalFormatting sqref="O248">
    <cfRule type="duplicateValues" dxfId="390" priority="187"/>
    <cfRule type="duplicateValues" dxfId="389" priority="188" stopIfTrue="1"/>
  </conditionalFormatting>
  <conditionalFormatting sqref="O248">
    <cfRule type="duplicateValues" dxfId="388" priority="186" stopIfTrue="1"/>
  </conditionalFormatting>
  <conditionalFormatting sqref="O248">
    <cfRule type="duplicateValues" dxfId="387" priority="185" stopIfTrue="1"/>
  </conditionalFormatting>
  <conditionalFormatting sqref="O246:O249">
    <cfRule type="duplicateValues" dxfId="386" priority="217" stopIfTrue="1"/>
  </conditionalFormatting>
  <conditionalFormatting sqref="O252">
    <cfRule type="duplicateValues" dxfId="385" priority="182"/>
    <cfRule type="duplicateValues" dxfId="384" priority="183" stopIfTrue="1"/>
  </conditionalFormatting>
  <conditionalFormatting sqref="O252">
    <cfRule type="duplicateValues" dxfId="383" priority="181" stopIfTrue="1"/>
  </conditionalFormatting>
  <conditionalFormatting sqref="O252">
    <cfRule type="duplicateValues" dxfId="382" priority="180" stopIfTrue="1"/>
  </conditionalFormatting>
  <conditionalFormatting sqref="O252">
    <cfRule type="duplicateValues" dxfId="381" priority="179" stopIfTrue="1"/>
  </conditionalFormatting>
  <conditionalFormatting sqref="O252">
    <cfRule type="duplicateValues" dxfId="380" priority="178" stopIfTrue="1"/>
  </conditionalFormatting>
  <conditionalFormatting sqref="O252">
    <cfRule type="duplicateValues" dxfId="379" priority="177" stopIfTrue="1"/>
  </conditionalFormatting>
  <conditionalFormatting sqref="O252">
    <cfRule type="duplicateValues" dxfId="378" priority="176" stopIfTrue="1"/>
  </conditionalFormatting>
  <conditionalFormatting sqref="O252">
    <cfRule type="duplicateValues" dxfId="377" priority="175" stopIfTrue="1"/>
  </conditionalFormatting>
  <conditionalFormatting sqref="N252">
    <cfRule type="duplicateValues" dxfId="376" priority="174" stopIfTrue="1"/>
  </conditionalFormatting>
  <conditionalFormatting sqref="N252">
    <cfRule type="duplicateValues" dxfId="375" priority="172"/>
    <cfRule type="duplicateValues" dxfId="374" priority="173" stopIfTrue="1"/>
  </conditionalFormatting>
  <conditionalFormatting sqref="N252">
    <cfRule type="duplicateValues" dxfId="373" priority="171" stopIfTrue="1"/>
  </conditionalFormatting>
  <conditionalFormatting sqref="N252">
    <cfRule type="duplicateValues" dxfId="372" priority="170" stopIfTrue="1"/>
  </conditionalFormatting>
  <conditionalFormatting sqref="N252">
    <cfRule type="duplicateValues" dxfId="371" priority="169" stopIfTrue="1"/>
  </conditionalFormatting>
  <conditionalFormatting sqref="N252">
    <cfRule type="duplicateValues" dxfId="370" priority="168" stopIfTrue="1"/>
  </conditionalFormatting>
  <conditionalFormatting sqref="N252">
    <cfRule type="duplicateValues" dxfId="369" priority="167" stopIfTrue="1"/>
  </conditionalFormatting>
  <conditionalFormatting sqref="N252">
    <cfRule type="duplicateValues" dxfId="368" priority="166" stopIfTrue="1"/>
  </conditionalFormatting>
  <conditionalFormatting sqref="N252">
    <cfRule type="duplicateValues" dxfId="367" priority="165" stopIfTrue="1"/>
  </conditionalFormatting>
  <conditionalFormatting sqref="N252">
    <cfRule type="duplicateValues" dxfId="366" priority="163"/>
    <cfRule type="duplicateValues" dxfId="365" priority="164" stopIfTrue="1"/>
  </conditionalFormatting>
  <conditionalFormatting sqref="N252">
    <cfRule type="duplicateValues" dxfId="364" priority="162" stopIfTrue="1"/>
  </conditionalFormatting>
  <conditionalFormatting sqref="N252">
    <cfRule type="duplicateValues" dxfId="363" priority="161" stopIfTrue="1"/>
  </conditionalFormatting>
  <conditionalFormatting sqref="N252">
    <cfRule type="duplicateValues" dxfId="362" priority="160" stopIfTrue="1"/>
  </conditionalFormatting>
  <conditionalFormatting sqref="N252">
    <cfRule type="duplicateValues" dxfId="361" priority="159" stopIfTrue="1"/>
  </conditionalFormatting>
  <conditionalFormatting sqref="N252">
    <cfRule type="duplicateValues" dxfId="360" priority="158" stopIfTrue="1"/>
  </conditionalFormatting>
  <conditionalFormatting sqref="N252">
    <cfRule type="duplicateValues" dxfId="359" priority="157" stopIfTrue="1"/>
  </conditionalFormatting>
  <conditionalFormatting sqref="N252">
    <cfRule type="duplicateValues" dxfId="358" priority="156" stopIfTrue="1"/>
  </conditionalFormatting>
  <conditionalFormatting sqref="O252">
    <cfRule type="duplicateValues" dxfId="357" priority="154"/>
    <cfRule type="duplicateValues" dxfId="356" priority="155" stopIfTrue="1"/>
  </conditionalFormatting>
  <conditionalFormatting sqref="O252">
    <cfRule type="duplicateValues" dxfId="355" priority="153" stopIfTrue="1"/>
  </conditionalFormatting>
  <conditionalFormatting sqref="O252">
    <cfRule type="duplicateValues" dxfId="354" priority="152" stopIfTrue="1"/>
  </conditionalFormatting>
  <conditionalFormatting sqref="O250:O253">
    <cfRule type="duplicateValues" dxfId="353" priority="184" stopIfTrue="1"/>
  </conditionalFormatting>
  <conditionalFormatting sqref="B234:B237">
    <cfRule type="cellIs" dxfId="352" priority="151" operator="greaterThan">
      <formula>1000</formula>
    </cfRule>
  </conditionalFormatting>
  <conditionalFormatting sqref="B236">
    <cfRule type="cellIs" dxfId="351" priority="150" operator="greaterThan">
      <formula>1000</formula>
    </cfRule>
  </conditionalFormatting>
  <conditionalFormatting sqref="B236">
    <cfRule type="cellIs" dxfId="350" priority="149" operator="greaterThan">
      <formula>1000</formula>
    </cfRule>
  </conditionalFormatting>
  <conditionalFormatting sqref="B236">
    <cfRule type="cellIs" dxfId="349" priority="148" operator="greaterThan">
      <formula>1000</formula>
    </cfRule>
  </conditionalFormatting>
  <conditionalFormatting sqref="B236">
    <cfRule type="cellIs" dxfId="348" priority="147" operator="greaterThan">
      <formula>1000</formula>
    </cfRule>
  </conditionalFormatting>
  <conditionalFormatting sqref="B236">
    <cfRule type="cellIs" dxfId="347" priority="146" operator="greaterThan">
      <formula>1000</formula>
    </cfRule>
  </conditionalFormatting>
  <conditionalFormatting sqref="B236">
    <cfRule type="cellIs" dxfId="346" priority="145" operator="greaterThan">
      <formula>1000</formula>
    </cfRule>
  </conditionalFormatting>
  <conditionalFormatting sqref="B236">
    <cfRule type="cellIs" dxfId="345" priority="144" operator="greaterThan">
      <formula>1000</formula>
    </cfRule>
  </conditionalFormatting>
  <conditionalFormatting sqref="A236">
    <cfRule type="cellIs" dxfId="344" priority="143" operator="greaterThan">
      <formula>1000</formula>
    </cfRule>
  </conditionalFormatting>
  <conditionalFormatting sqref="A236">
    <cfRule type="cellIs" dxfId="343" priority="142" operator="greaterThan">
      <formula>1000</formula>
    </cfRule>
  </conditionalFormatting>
  <conditionalFormatting sqref="A236">
    <cfRule type="cellIs" dxfId="342" priority="141" operator="greaterThan">
      <formula>1000</formula>
    </cfRule>
  </conditionalFormatting>
  <conditionalFormatting sqref="B238:B241">
    <cfRule type="cellIs" dxfId="341" priority="140" operator="greaterThan">
      <formula>1000</formula>
    </cfRule>
  </conditionalFormatting>
  <conditionalFormatting sqref="B240">
    <cfRule type="cellIs" dxfId="340" priority="139" operator="greaterThan">
      <formula>1000</formula>
    </cfRule>
  </conditionalFormatting>
  <conditionalFormatting sqref="B240">
    <cfRule type="cellIs" dxfId="339" priority="138" operator="greaterThan">
      <formula>1000</formula>
    </cfRule>
  </conditionalFormatting>
  <conditionalFormatting sqref="B240">
    <cfRule type="cellIs" dxfId="338" priority="137" operator="greaterThan">
      <formula>1000</formula>
    </cfRule>
  </conditionalFormatting>
  <conditionalFormatting sqref="B240">
    <cfRule type="cellIs" dxfId="337" priority="136" operator="greaterThan">
      <formula>1000</formula>
    </cfRule>
  </conditionalFormatting>
  <conditionalFormatting sqref="B240">
    <cfRule type="cellIs" dxfId="336" priority="135" operator="greaterThan">
      <formula>1000</formula>
    </cfRule>
  </conditionalFormatting>
  <conditionalFormatting sqref="B240">
    <cfRule type="cellIs" dxfId="335" priority="134" operator="greaterThan">
      <formula>1000</formula>
    </cfRule>
  </conditionalFormatting>
  <conditionalFormatting sqref="B240">
    <cfRule type="cellIs" dxfId="334" priority="133" operator="greaterThan">
      <formula>1000</formula>
    </cfRule>
  </conditionalFormatting>
  <conditionalFormatting sqref="A240">
    <cfRule type="cellIs" dxfId="333" priority="132" operator="greaterThan">
      <formula>1000</formula>
    </cfRule>
  </conditionalFormatting>
  <conditionalFormatting sqref="A240">
    <cfRule type="cellIs" dxfId="332" priority="131" operator="greaterThan">
      <formula>1000</formula>
    </cfRule>
  </conditionalFormatting>
  <conditionalFormatting sqref="A240">
    <cfRule type="cellIs" dxfId="331" priority="130" operator="greaterThan">
      <formula>1000</formula>
    </cfRule>
  </conditionalFormatting>
  <conditionalFormatting sqref="B242:B245">
    <cfRule type="cellIs" dxfId="330" priority="129" operator="greaterThan">
      <formula>1000</formula>
    </cfRule>
  </conditionalFormatting>
  <conditionalFormatting sqref="B244">
    <cfRule type="cellIs" dxfId="329" priority="128" operator="greaterThan">
      <formula>1000</formula>
    </cfRule>
  </conditionalFormatting>
  <conditionalFormatting sqref="B244">
    <cfRule type="cellIs" dxfId="328" priority="127" operator="greaterThan">
      <formula>1000</formula>
    </cfRule>
  </conditionalFormatting>
  <conditionalFormatting sqref="B244">
    <cfRule type="cellIs" dxfId="327" priority="126" operator="greaterThan">
      <formula>1000</formula>
    </cfRule>
  </conditionalFormatting>
  <conditionalFormatting sqref="B244">
    <cfRule type="cellIs" dxfId="326" priority="125" operator="greaterThan">
      <formula>1000</formula>
    </cfRule>
  </conditionalFormatting>
  <conditionalFormatting sqref="B244">
    <cfRule type="cellIs" dxfId="325" priority="124" operator="greaterThan">
      <formula>1000</formula>
    </cfRule>
  </conditionalFormatting>
  <conditionalFormatting sqref="B244">
    <cfRule type="cellIs" dxfId="324" priority="123" operator="greaterThan">
      <formula>1000</formula>
    </cfRule>
  </conditionalFormatting>
  <conditionalFormatting sqref="B244">
    <cfRule type="cellIs" dxfId="323" priority="122" operator="greaterThan">
      <formula>1000</formula>
    </cfRule>
  </conditionalFormatting>
  <conditionalFormatting sqref="A244">
    <cfRule type="cellIs" dxfId="322" priority="121" operator="greaterThan">
      <formula>1000</formula>
    </cfRule>
  </conditionalFormatting>
  <conditionalFormatting sqref="A244">
    <cfRule type="cellIs" dxfId="321" priority="120" operator="greaterThan">
      <formula>1000</formula>
    </cfRule>
  </conditionalFormatting>
  <conditionalFormatting sqref="A244">
    <cfRule type="cellIs" dxfId="320" priority="119" operator="greaterThan">
      <formula>1000</formula>
    </cfRule>
  </conditionalFormatting>
  <conditionalFormatting sqref="B246:B249">
    <cfRule type="cellIs" dxfId="319" priority="118" operator="greaterThan">
      <formula>1000</formula>
    </cfRule>
  </conditionalFormatting>
  <conditionalFormatting sqref="B248">
    <cfRule type="cellIs" dxfId="318" priority="117" operator="greaterThan">
      <formula>1000</formula>
    </cfRule>
  </conditionalFormatting>
  <conditionalFormatting sqref="B248">
    <cfRule type="cellIs" dxfId="317" priority="116" operator="greaterThan">
      <formula>1000</formula>
    </cfRule>
  </conditionalFormatting>
  <conditionalFormatting sqref="B248">
    <cfRule type="cellIs" dxfId="316" priority="115" operator="greaterThan">
      <formula>1000</formula>
    </cfRule>
  </conditionalFormatting>
  <conditionalFormatting sqref="B248">
    <cfRule type="cellIs" dxfId="315" priority="114" operator="greaterThan">
      <formula>1000</formula>
    </cfRule>
  </conditionalFormatting>
  <conditionalFormatting sqref="B248">
    <cfRule type="cellIs" dxfId="314" priority="113" operator="greaterThan">
      <formula>1000</formula>
    </cfRule>
  </conditionalFormatting>
  <conditionalFormatting sqref="B248">
    <cfRule type="cellIs" dxfId="313" priority="112" operator="greaterThan">
      <formula>1000</formula>
    </cfRule>
  </conditionalFormatting>
  <conditionalFormatting sqref="B248">
    <cfRule type="cellIs" dxfId="312" priority="111" operator="greaterThan">
      <formula>1000</formula>
    </cfRule>
  </conditionalFormatting>
  <conditionalFormatting sqref="A248">
    <cfRule type="cellIs" dxfId="311" priority="110" operator="greaterThan">
      <formula>1000</formula>
    </cfRule>
  </conditionalFormatting>
  <conditionalFormatting sqref="A248">
    <cfRule type="cellIs" dxfId="310" priority="109" operator="greaterThan">
      <formula>1000</formula>
    </cfRule>
  </conditionalFormatting>
  <conditionalFormatting sqref="A248">
    <cfRule type="cellIs" dxfId="309" priority="108" operator="greaterThan">
      <formula>1000</formula>
    </cfRule>
  </conditionalFormatting>
  <conditionalFormatting sqref="B250:B253">
    <cfRule type="cellIs" dxfId="308" priority="107" operator="greaterThan">
      <formula>1000</formula>
    </cfRule>
  </conditionalFormatting>
  <conditionalFormatting sqref="B252">
    <cfRule type="cellIs" dxfId="307" priority="106" operator="greaterThan">
      <formula>1000</formula>
    </cfRule>
  </conditionalFormatting>
  <conditionalFormatting sqref="B252">
    <cfRule type="cellIs" dxfId="306" priority="105" operator="greaterThan">
      <formula>1000</formula>
    </cfRule>
  </conditionalFormatting>
  <conditionalFormatting sqref="B252">
    <cfRule type="cellIs" dxfId="305" priority="104" operator="greaterThan">
      <formula>1000</formula>
    </cfRule>
  </conditionalFormatting>
  <conditionalFormatting sqref="B252">
    <cfRule type="cellIs" dxfId="304" priority="103" operator="greaterThan">
      <formula>1000</formula>
    </cfRule>
  </conditionalFormatting>
  <conditionalFormatting sqref="B252">
    <cfRule type="cellIs" dxfId="303" priority="102" operator="greaterThan">
      <formula>1000</formula>
    </cfRule>
  </conditionalFormatting>
  <conditionalFormatting sqref="B252">
    <cfRule type="cellIs" dxfId="302" priority="101" operator="greaterThan">
      <formula>1000</formula>
    </cfRule>
  </conditionalFormatting>
  <conditionalFormatting sqref="B252">
    <cfRule type="cellIs" dxfId="301" priority="100" operator="greaterThan">
      <formula>1000</formula>
    </cfRule>
  </conditionalFormatting>
  <conditionalFormatting sqref="A252">
    <cfRule type="cellIs" dxfId="300" priority="99" operator="greaterThan">
      <formula>1000</formula>
    </cfRule>
  </conditionalFormatting>
  <conditionalFormatting sqref="A252">
    <cfRule type="cellIs" dxfId="299" priority="98" operator="greaterThan">
      <formula>1000</formula>
    </cfRule>
  </conditionalFormatting>
  <conditionalFormatting sqref="A252">
    <cfRule type="cellIs" dxfId="298" priority="97" operator="greaterThan">
      <formula>1000</formula>
    </cfRule>
  </conditionalFormatting>
  <conditionalFormatting sqref="O256">
    <cfRule type="duplicateValues" dxfId="297" priority="94"/>
    <cfRule type="duplicateValues" dxfId="296" priority="95" stopIfTrue="1"/>
  </conditionalFormatting>
  <conditionalFormatting sqref="O256">
    <cfRule type="duplicateValues" dxfId="295" priority="93" stopIfTrue="1"/>
  </conditionalFormatting>
  <conditionalFormatting sqref="O256">
    <cfRule type="duplicateValues" dxfId="294" priority="92" stopIfTrue="1"/>
  </conditionalFormatting>
  <conditionalFormatting sqref="O256">
    <cfRule type="duplicateValues" dxfId="293" priority="91" stopIfTrue="1"/>
  </conditionalFormatting>
  <conditionalFormatting sqref="O256">
    <cfRule type="duplicateValues" dxfId="292" priority="90" stopIfTrue="1"/>
  </conditionalFormatting>
  <conditionalFormatting sqref="O256">
    <cfRule type="duplicateValues" dxfId="291" priority="89" stopIfTrue="1"/>
  </conditionalFormatting>
  <conditionalFormatting sqref="O256">
    <cfRule type="duplicateValues" dxfId="290" priority="88" stopIfTrue="1"/>
  </conditionalFormatting>
  <conditionalFormatting sqref="O256">
    <cfRule type="duplicateValues" dxfId="289" priority="87" stopIfTrue="1"/>
  </conditionalFormatting>
  <conditionalFormatting sqref="N256">
    <cfRule type="duplicateValues" dxfId="288" priority="86" stopIfTrue="1"/>
  </conditionalFormatting>
  <conditionalFormatting sqref="N256">
    <cfRule type="duplicateValues" dxfId="287" priority="84"/>
    <cfRule type="duplicateValues" dxfId="286" priority="85" stopIfTrue="1"/>
  </conditionalFormatting>
  <conditionalFormatting sqref="N256">
    <cfRule type="duplicateValues" dxfId="285" priority="83" stopIfTrue="1"/>
  </conditionalFormatting>
  <conditionalFormatting sqref="N256">
    <cfRule type="duplicateValues" dxfId="284" priority="82" stopIfTrue="1"/>
  </conditionalFormatting>
  <conditionalFormatting sqref="N256">
    <cfRule type="duplicateValues" dxfId="283" priority="81" stopIfTrue="1"/>
  </conditionalFormatting>
  <conditionalFormatting sqref="N256">
    <cfRule type="duplicateValues" dxfId="282" priority="80" stopIfTrue="1"/>
  </conditionalFormatting>
  <conditionalFormatting sqref="N256">
    <cfRule type="duplicateValues" dxfId="281" priority="79" stopIfTrue="1"/>
  </conditionalFormatting>
  <conditionalFormatting sqref="N256">
    <cfRule type="duplicateValues" dxfId="280" priority="78" stopIfTrue="1"/>
  </conditionalFormatting>
  <conditionalFormatting sqref="N256">
    <cfRule type="duplicateValues" dxfId="279" priority="77" stopIfTrue="1"/>
  </conditionalFormatting>
  <conditionalFormatting sqref="N256">
    <cfRule type="duplicateValues" dxfId="278" priority="75"/>
    <cfRule type="duplicateValues" dxfId="277" priority="76" stopIfTrue="1"/>
  </conditionalFormatting>
  <conditionalFormatting sqref="N256">
    <cfRule type="duplicateValues" dxfId="276" priority="74" stopIfTrue="1"/>
  </conditionalFormatting>
  <conditionalFormatting sqref="N256">
    <cfRule type="duplicateValues" dxfId="275" priority="73" stopIfTrue="1"/>
  </conditionalFormatting>
  <conditionalFormatting sqref="N256">
    <cfRule type="duplicateValues" dxfId="274" priority="72" stopIfTrue="1"/>
  </conditionalFormatting>
  <conditionalFormatting sqref="N256">
    <cfRule type="duplicateValues" dxfId="273" priority="71" stopIfTrue="1"/>
  </conditionalFormatting>
  <conditionalFormatting sqref="N256">
    <cfRule type="duplicateValues" dxfId="272" priority="70" stopIfTrue="1"/>
  </conditionalFormatting>
  <conditionalFormatting sqref="N256">
    <cfRule type="duplicateValues" dxfId="271" priority="69" stopIfTrue="1"/>
  </conditionalFormatting>
  <conditionalFormatting sqref="N256">
    <cfRule type="duplicateValues" dxfId="270" priority="68" stopIfTrue="1"/>
  </conditionalFormatting>
  <conditionalFormatting sqref="O256">
    <cfRule type="duplicateValues" dxfId="269" priority="66"/>
    <cfRule type="duplicateValues" dxfId="268" priority="67" stopIfTrue="1"/>
  </conditionalFormatting>
  <conditionalFormatting sqref="O256">
    <cfRule type="duplicateValues" dxfId="267" priority="65" stopIfTrue="1"/>
  </conditionalFormatting>
  <conditionalFormatting sqref="O256">
    <cfRule type="duplicateValues" dxfId="266" priority="64" stopIfTrue="1"/>
  </conditionalFormatting>
  <conditionalFormatting sqref="O254:O257">
    <cfRule type="duplicateValues" dxfId="265" priority="96" stopIfTrue="1"/>
  </conditionalFormatting>
  <conditionalFormatting sqref="O260">
    <cfRule type="duplicateValues" dxfId="264" priority="61"/>
    <cfRule type="duplicateValues" dxfId="263" priority="62" stopIfTrue="1"/>
  </conditionalFormatting>
  <conditionalFormatting sqref="O260">
    <cfRule type="duplicateValues" dxfId="262" priority="60" stopIfTrue="1"/>
  </conditionalFormatting>
  <conditionalFormatting sqref="O260">
    <cfRule type="duplicateValues" dxfId="261" priority="59" stopIfTrue="1"/>
  </conditionalFormatting>
  <conditionalFormatting sqref="O260">
    <cfRule type="duplicateValues" dxfId="260" priority="58" stopIfTrue="1"/>
  </conditionalFormatting>
  <conditionalFormatting sqref="O260">
    <cfRule type="duplicateValues" dxfId="259" priority="57" stopIfTrue="1"/>
  </conditionalFormatting>
  <conditionalFormatting sqref="O260">
    <cfRule type="duplicateValues" dxfId="258" priority="56" stopIfTrue="1"/>
  </conditionalFormatting>
  <conditionalFormatting sqref="O260">
    <cfRule type="duplicateValues" dxfId="257" priority="55" stopIfTrue="1"/>
  </conditionalFormatting>
  <conditionalFormatting sqref="O260">
    <cfRule type="duplicateValues" dxfId="256" priority="54" stopIfTrue="1"/>
  </conditionalFormatting>
  <conditionalFormatting sqref="N260">
    <cfRule type="duplicateValues" dxfId="255" priority="53" stopIfTrue="1"/>
  </conditionalFormatting>
  <conditionalFormatting sqref="N260">
    <cfRule type="duplicateValues" dxfId="254" priority="51"/>
    <cfRule type="duplicateValues" dxfId="253" priority="52" stopIfTrue="1"/>
  </conditionalFormatting>
  <conditionalFormatting sqref="N260">
    <cfRule type="duplicateValues" dxfId="252" priority="50" stopIfTrue="1"/>
  </conditionalFormatting>
  <conditionalFormatting sqref="N260">
    <cfRule type="duplicateValues" dxfId="251" priority="49" stopIfTrue="1"/>
  </conditionalFormatting>
  <conditionalFormatting sqref="N260">
    <cfRule type="duplicateValues" dxfId="250" priority="48" stopIfTrue="1"/>
  </conditionalFormatting>
  <conditionalFormatting sqref="N260">
    <cfRule type="duplicateValues" dxfId="249" priority="47" stopIfTrue="1"/>
  </conditionalFormatting>
  <conditionalFormatting sqref="N260">
    <cfRule type="duplicateValues" dxfId="248" priority="46" stopIfTrue="1"/>
  </conditionalFormatting>
  <conditionalFormatting sqref="N260">
    <cfRule type="duplicateValues" dxfId="247" priority="45" stopIfTrue="1"/>
  </conditionalFormatting>
  <conditionalFormatting sqref="N260">
    <cfRule type="duplicateValues" dxfId="246" priority="44" stopIfTrue="1"/>
  </conditionalFormatting>
  <conditionalFormatting sqref="N260">
    <cfRule type="duplicateValues" dxfId="245" priority="42"/>
    <cfRule type="duplicateValues" dxfId="244" priority="43" stopIfTrue="1"/>
  </conditionalFormatting>
  <conditionalFormatting sqref="N260">
    <cfRule type="duplicateValues" dxfId="243" priority="41" stopIfTrue="1"/>
  </conditionalFormatting>
  <conditionalFormatting sqref="N260">
    <cfRule type="duplicateValues" dxfId="242" priority="40" stopIfTrue="1"/>
  </conditionalFormatting>
  <conditionalFormatting sqref="N260">
    <cfRule type="duplicateValues" dxfId="241" priority="39" stopIfTrue="1"/>
  </conditionalFormatting>
  <conditionalFormatting sqref="N260">
    <cfRule type="duplicateValues" dxfId="240" priority="38" stopIfTrue="1"/>
  </conditionalFormatting>
  <conditionalFormatting sqref="N260">
    <cfRule type="duplicateValues" dxfId="239" priority="37" stopIfTrue="1"/>
  </conditionalFormatting>
  <conditionalFormatting sqref="N260">
    <cfRule type="duplicateValues" dxfId="238" priority="36" stopIfTrue="1"/>
  </conditionalFormatting>
  <conditionalFormatting sqref="N260">
    <cfRule type="duplicateValues" dxfId="237" priority="35" stopIfTrue="1"/>
  </conditionalFormatting>
  <conditionalFormatting sqref="O260">
    <cfRule type="duplicateValues" dxfId="236" priority="33"/>
    <cfRule type="duplicateValues" dxfId="235" priority="34" stopIfTrue="1"/>
  </conditionalFormatting>
  <conditionalFormatting sqref="O260">
    <cfRule type="duplicateValues" dxfId="234" priority="32" stopIfTrue="1"/>
  </conditionalFormatting>
  <conditionalFormatting sqref="O260">
    <cfRule type="duplicateValues" dxfId="233" priority="31" stopIfTrue="1"/>
  </conditionalFormatting>
  <conditionalFormatting sqref="O258:O261">
    <cfRule type="duplicateValues" dxfId="232" priority="63" stopIfTrue="1"/>
  </conditionalFormatting>
  <conditionalFormatting sqref="B254:B257">
    <cfRule type="cellIs" dxfId="231" priority="30" operator="greaterThan">
      <formula>1000</formula>
    </cfRule>
  </conditionalFormatting>
  <conditionalFormatting sqref="B256">
    <cfRule type="cellIs" dxfId="230" priority="29" operator="greaterThan">
      <formula>1000</formula>
    </cfRule>
  </conditionalFormatting>
  <conditionalFormatting sqref="B256">
    <cfRule type="cellIs" dxfId="229" priority="28" operator="greaterThan">
      <formula>1000</formula>
    </cfRule>
  </conditionalFormatting>
  <conditionalFormatting sqref="B256">
    <cfRule type="cellIs" dxfId="228" priority="27" operator="greaterThan">
      <formula>1000</formula>
    </cfRule>
  </conditionalFormatting>
  <conditionalFormatting sqref="B256">
    <cfRule type="cellIs" dxfId="227" priority="26" operator="greaterThan">
      <formula>1000</formula>
    </cfRule>
  </conditionalFormatting>
  <conditionalFormatting sqref="B256">
    <cfRule type="cellIs" dxfId="226" priority="25" operator="greaterThan">
      <formula>1000</formula>
    </cfRule>
  </conditionalFormatting>
  <conditionalFormatting sqref="B256">
    <cfRule type="cellIs" dxfId="225" priority="24" operator="greaterThan">
      <formula>1000</formula>
    </cfRule>
  </conditionalFormatting>
  <conditionalFormatting sqref="B256">
    <cfRule type="cellIs" dxfId="224" priority="23" operator="greaterThan">
      <formula>1000</formula>
    </cfRule>
  </conditionalFormatting>
  <conditionalFormatting sqref="A256">
    <cfRule type="cellIs" dxfId="223" priority="22" operator="greaterThan">
      <formula>1000</formula>
    </cfRule>
  </conditionalFormatting>
  <conditionalFormatting sqref="A256">
    <cfRule type="cellIs" dxfId="222" priority="21" operator="greaterThan">
      <formula>1000</formula>
    </cfRule>
  </conditionalFormatting>
  <conditionalFormatting sqref="A256">
    <cfRule type="cellIs" dxfId="221" priority="20" operator="greaterThan">
      <formula>1000</formula>
    </cfRule>
  </conditionalFormatting>
  <conditionalFormatting sqref="B258:B261">
    <cfRule type="cellIs" dxfId="220" priority="19" operator="greaterThan">
      <formula>1000</formula>
    </cfRule>
  </conditionalFormatting>
  <conditionalFormatting sqref="B260">
    <cfRule type="cellIs" dxfId="219" priority="18" operator="greaterThan">
      <formula>1000</formula>
    </cfRule>
  </conditionalFormatting>
  <conditionalFormatting sqref="B260">
    <cfRule type="cellIs" dxfId="218" priority="17" operator="greaterThan">
      <formula>1000</formula>
    </cfRule>
  </conditionalFormatting>
  <conditionalFormatting sqref="B260">
    <cfRule type="cellIs" dxfId="217" priority="16" operator="greaterThan">
      <formula>1000</formula>
    </cfRule>
  </conditionalFormatting>
  <conditionalFormatting sqref="B260">
    <cfRule type="cellIs" dxfId="216" priority="15" operator="greaterThan">
      <formula>1000</formula>
    </cfRule>
  </conditionalFormatting>
  <conditionalFormatting sqref="B260">
    <cfRule type="cellIs" dxfId="215" priority="14" operator="greaterThan">
      <formula>1000</formula>
    </cfRule>
  </conditionalFormatting>
  <conditionalFormatting sqref="B260">
    <cfRule type="cellIs" dxfId="214" priority="13" operator="greaterThan">
      <formula>1000</formula>
    </cfRule>
  </conditionalFormatting>
  <conditionalFormatting sqref="B260">
    <cfRule type="cellIs" dxfId="213" priority="12" operator="greaterThan">
      <formula>1000</formula>
    </cfRule>
  </conditionalFormatting>
  <conditionalFormatting sqref="A260">
    <cfRule type="cellIs" dxfId="212" priority="11" operator="greaterThan">
      <formula>1000</formula>
    </cfRule>
  </conditionalFormatting>
  <conditionalFormatting sqref="A260">
    <cfRule type="cellIs" dxfId="211" priority="10" operator="greaterThan">
      <formula>1000</formula>
    </cfRule>
  </conditionalFormatting>
  <conditionalFormatting sqref="A260">
    <cfRule type="cellIs" dxfId="210" priority="9" operator="greaterThan">
      <formula>1000</formula>
    </cfRule>
  </conditionalFormatting>
  <conditionalFormatting sqref="B188">
    <cfRule type="cellIs" dxfId="209" priority="8" operator="greaterThan">
      <formula>1000</formula>
    </cfRule>
  </conditionalFormatting>
  <conditionalFormatting sqref="B188">
    <cfRule type="cellIs" dxfId="208" priority="7" operator="greaterThan">
      <formula>1000</formula>
    </cfRule>
  </conditionalFormatting>
  <conditionalFormatting sqref="B188">
    <cfRule type="cellIs" dxfId="207" priority="6" operator="greaterThan">
      <formula>1000</formula>
    </cfRule>
  </conditionalFormatting>
  <conditionalFormatting sqref="B188">
    <cfRule type="cellIs" dxfId="206" priority="5" operator="greaterThan">
      <formula>1000</formula>
    </cfRule>
  </conditionalFormatting>
  <conditionalFormatting sqref="B188">
    <cfRule type="cellIs" dxfId="205" priority="4" operator="greaterThan">
      <formula>1000</formula>
    </cfRule>
  </conditionalFormatting>
  <conditionalFormatting sqref="B188">
    <cfRule type="cellIs" dxfId="204" priority="3" operator="greaterThan">
      <formula>1000</formula>
    </cfRule>
  </conditionalFormatting>
  <conditionalFormatting sqref="B188">
    <cfRule type="cellIs" dxfId="203" priority="2" operator="greaterThan">
      <formula>1000</formula>
    </cfRule>
  </conditionalFormatting>
  <conditionalFormatting sqref="B188">
    <cfRule type="cellIs" dxfId="202" priority="1" operator="greaterThan">
      <formula>1000</formula>
    </cfRule>
  </conditionalFormatting>
  <printOptions horizontalCentered="1"/>
  <pageMargins left="0.56999999999999995" right="0.12" top="0.55118110236220474" bottom="0.51181102362204722" header="0.39370078740157483" footer="0.39370078740157483"/>
  <pageSetup paperSize="9" scale="71" orientation="portrait" horizontalDpi="300" verticalDpi="300" r:id="rId1"/>
  <headerFooter alignWithMargins="0">
    <oddFooter>&amp;C&amp;P</oddFooter>
  </headerFooter>
  <rowBreaks count="3" manualBreakCount="3">
    <brk id="33" max="14" man="1"/>
    <brk id="65" max="14" man="1"/>
    <brk id="97" max="1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6">
    <tabColor rgb="FFFF0000"/>
  </sheetPr>
  <dimension ref="A1:K205"/>
  <sheetViews>
    <sheetView tabSelected="1" view="pageBreakPreview" zoomScale="110" zoomScaleSheetLayoutView="110" workbookViewId="0">
      <selection activeCell="A3" sqref="A3:K3"/>
    </sheetView>
  </sheetViews>
  <sheetFormatPr defaultRowHeight="12.75" x14ac:dyDescent="0.2"/>
  <cols>
    <col min="1" max="1" width="7.7109375" style="47" customWidth="1"/>
    <col min="2" max="2" width="27.42578125" style="46" customWidth="1"/>
    <col min="3" max="3" width="9.5703125" style="46" customWidth="1"/>
    <col min="4" max="4" width="25.5703125" style="46" customWidth="1"/>
    <col min="5" max="5" width="4.7109375" style="46" hidden="1" customWidth="1"/>
    <col min="6" max="6" width="7.5703125" style="113" customWidth="1"/>
    <col min="7" max="7" width="6.42578125" style="46" customWidth="1"/>
    <col min="8" max="8" width="5.42578125" style="46" hidden="1" customWidth="1"/>
    <col min="9" max="10" width="3.85546875" style="46" hidden="1" customWidth="1"/>
    <col min="11" max="11" width="6.85546875" style="47" customWidth="1"/>
    <col min="12" max="16384" width="9.140625" style="46"/>
  </cols>
  <sheetData>
    <row r="1" spans="1:11" s="37" customFormat="1" ht="30" customHeight="1" x14ac:dyDescent="0.2">
      <c r="A1" s="198" t="s">
        <v>30</v>
      </c>
      <c r="B1" s="198"/>
      <c r="C1" s="198"/>
      <c r="D1" s="198"/>
      <c r="E1" s="198"/>
      <c r="F1" s="198"/>
      <c r="G1" s="198"/>
      <c r="H1" s="198"/>
      <c r="I1" s="198"/>
      <c r="J1" s="198"/>
      <c r="K1" s="198"/>
    </row>
    <row r="2" spans="1:11" s="37" customFormat="1" ht="15.75" x14ac:dyDescent="0.2">
      <c r="A2" s="199" t="s">
        <v>42</v>
      </c>
      <c r="B2" s="199"/>
      <c r="C2" s="199"/>
      <c r="D2" s="199"/>
      <c r="E2" s="199"/>
      <c r="F2" s="199"/>
      <c r="G2" s="199"/>
      <c r="H2" s="199"/>
      <c r="I2" s="199"/>
      <c r="J2" s="199"/>
      <c r="K2" s="199"/>
    </row>
    <row r="3" spans="1:11" s="37" customFormat="1" ht="14.25" x14ac:dyDescent="0.2">
      <c r="A3" s="200" t="s">
        <v>39</v>
      </c>
      <c r="B3" s="200"/>
      <c r="C3" s="200"/>
      <c r="D3" s="200"/>
      <c r="E3" s="200"/>
      <c r="F3" s="200"/>
      <c r="G3" s="200"/>
      <c r="H3" s="200"/>
      <c r="I3" s="200"/>
      <c r="J3" s="200"/>
      <c r="K3" s="200"/>
    </row>
    <row r="4" spans="1:11" s="37" customFormat="1" ht="16.5" customHeight="1" x14ac:dyDescent="0.2">
      <c r="A4" s="53" t="s">
        <v>54</v>
      </c>
      <c r="B4" s="53"/>
      <c r="C4" s="201">
        <v>2000</v>
      </c>
      <c r="D4" s="201"/>
      <c r="E4" s="54"/>
      <c r="F4" s="194" t="s">
        <v>52</v>
      </c>
      <c r="G4" s="194"/>
      <c r="H4" s="194"/>
      <c r="I4" s="194"/>
      <c r="J4" s="194"/>
      <c r="K4" s="194"/>
    </row>
    <row r="5" spans="1:11" s="27" customFormat="1" ht="36" customHeight="1" x14ac:dyDescent="0.2">
      <c r="A5" s="136" t="s">
        <v>5</v>
      </c>
      <c r="B5" s="137" t="s">
        <v>24</v>
      </c>
      <c r="C5" s="149" t="s">
        <v>1</v>
      </c>
      <c r="D5" s="137" t="s">
        <v>3</v>
      </c>
      <c r="E5" s="137" t="s">
        <v>8</v>
      </c>
      <c r="F5" s="150" t="s">
        <v>7</v>
      </c>
      <c r="G5" s="151" t="s">
        <v>15</v>
      </c>
      <c r="H5" s="152" t="s">
        <v>26</v>
      </c>
      <c r="I5" s="152" t="s">
        <v>27</v>
      </c>
      <c r="J5" s="152" t="s">
        <v>28</v>
      </c>
      <c r="K5" s="137" t="s">
        <v>6</v>
      </c>
    </row>
    <row r="6" spans="1:11" s="37" customFormat="1" ht="12.75" customHeight="1" x14ac:dyDescent="0.2">
      <c r="A6" s="30"/>
      <c r="B6" s="32"/>
      <c r="C6" s="127">
        <v>270</v>
      </c>
      <c r="D6" s="33" t="s">
        <v>64</v>
      </c>
      <c r="E6" s="34" t="s">
        <v>40</v>
      </c>
      <c r="F6" s="133">
        <v>858</v>
      </c>
      <c r="G6" s="55">
        <v>6</v>
      </c>
      <c r="H6" s="98"/>
      <c r="I6" s="98"/>
      <c r="J6" s="98"/>
      <c r="K6" s="31"/>
    </row>
    <row r="7" spans="1:11" s="37" customFormat="1" ht="12.75" customHeight="1" x14ac:dyDescent="0.2">
      <c r="A7" s="39"/>
      <c r="B7" s="41"/>
      <c r="C7" s="128">
        <v>271</v>
      </c>
      <c r="D7" s="42" t="s">
        <v>65</v>
      </c>
      <c r="E7" s="43" t="s">
        <v>40</v>
      </c>
      <c r="F7" s="134">
        <v>824</v>
      </c>
      <c r="G7" s="56">
        <v>2</v>
      </c>
      <c r="H7" s="99"/>
      <c r="I7" s="99"/>
      <c r="J7" s="99"/>
      <c r="K7" s="40"/>
    </row>
    <row r="8" spans="1:11" s="37" customFormat="1" ht="12.75" customHeight="1" x14ac:dyDescent="0.2">
      <c r="A8" s="57">
        <v>1</v>
      </c>
      <c r="B8" s="41" t="s">
        <v>68</v>
      </c>
      <c r="C8" s="128">
        <v>272</v>
      </c>
      <c r="D8" s="42" t="s">
        <v>66</v>
      </c>
      <c r="E8" s="43" t="s">
        <v>40</v>
      </c>
      <c r="F8" s="134">
        <v>842</v>
      </c>
      <c r="G8" s="56">
        <v>3</v>
      </c>
      <c r="H8" s="100">
        <v>0</v>
      </c>
      <c r="I8" s="100">
        <v>0</v>
      </c>
      <c r="J8" s="100">
        <v>0</v>
      </c>
      <c r="K8" s="100">
        <v>6.0003000000000002</v>
      </c>
    </row>
    <row r="9" spans="1:11" s="37" customFormat="1" ht="12.75" customHeight="1" x14ac:dyDescent="0.2">
      <c r="A9" s="39"/>
      <c r="B9" s="41"/>
      <c r="C9" s="128">
        <v>273</v>
      </c>
      <c r="D9" s="42" t="s">
        <v>67</v>
      </c>
      <c r="E9" s="43" t="s">
        <v>40</v>
      </c>
      <c r="F9" s="134">
        <v>804</v>
      </c>
      <c r="G9" s="56">
        <v>1</v>
      </c>
      <c r="H9" s="99"/>
      <c r="I9" s="99"/>
      <c r="J9" s="99"/>
      <c r="K9" s="40"/>
    </row>
    <row r="10" spans="1:11" ht="12.75" customHeight="1" x14ac:dyDescent="0.2">
      <c r="A10" s="30"/>
      <c r="B10" s="32"/>
      <c r="C10" s="127">
        <v>310</v>
      </c>
      <c r="D10" s="33" t="s">
        <v>72</v>
      </c>
      <c r="E10" s="34" t="s">
        <v>40</v>
      </c>
      <c r="F10" s="133" t="s">
        <v>99</v>
      </c>
      <c r="G10" s="55">
        <v>11</v>
      </c>
      <c r="H10" s="98"/>
      <c r="I10" s="98"/>
      <c r="J10" s="98"/>
      <c r="K10" s="31"/>
    </row>
    <row r="11" spans="1:11" ht="12.75" customHeight="1" x14ac:dyDescent="0.2">
      <c r="A11" s="39"/>
      <c r="B11" s="41"/>
      <c r="C11" s="128">
        <v>311</v>
      </c>
      <c r="D11" s="42" t="s">
        <v>69</v>
      </c>
      <c r="E11" s="43" t="s">
        <v>40</v>
      </c>
      <c r="F11" s="134">
        <v>909</v>
      </c>
      <c r="G11" s="56">
        <v>7</v>
      </c>
      <c r="H11" s="99"/>
      <c r="I11" s="99"/>
      <c r="J11" s="99"/>
      <c r="K11" s="40"/>
    </row>
    <row r="12" spans="1:11" ht="12.75" customHeight="1" x14ac:dyDescent="0.2">
      <c r="A12" s="57">
        <v>2</v>
      </c>
      <c r="B12" s="41" t="s">
        <v>43</v>
      </c>
      <c r="C12" s="128">
        <v>312</v>
      </c>
      <c r="D12" s="42" t="s">
        <v>70</v>
      </c>
      <c r="E12" s="43" t="s">
        <v>40</v>
      </c>
      <c r="F12" s="134" t="s">
        <v>99</v>
      </c>
      <c r="G12" s="56">
        <v>17</v>
      </c>
      <c r="H12" s="100">
        <v>0</v>
      </c>
      <c r="I12" s="100">
        <v>0</v>
      </c>
      <c r="J12" s="100">
        <v>0</v>
      </c>
      <c r="K12" s="51">
        <v>23.001100000000001</v>
      </c>
    </row>
    <row r="13" spans="1:11" ht="12.75" customHeight="1" x14ac:dyDescent="0.2">
      <c r="A13" s="39"/>
      <c r="B13" s="41"/>
      <c r="C13" s="128">
        <v>313</v>
      </c>
      <c r="D13" s="42" t="s">
        <v>71</v>
      </c>
      <c r="E13" s="43" t="s">
        <v>40</v>
      </c>
      <c r="F13" s="134">
        <v>857</v>
      </c>
      <c r="G13" s="56">
        <v>5</v>
      </c>
      <c r="H13" s="99"/>
      <c r="I13" s="99"/>
      <c r="J13" s="99"/>
      <c r="K13" s="40"/>
    </row>
    <row r="14" spans="1:11" ht="12.75" customHeight="1" x14ac:dyDescent="0.2">
      <c r="A14" s="30"/>
      <c r="B14" s="32"/>
      <c r="C14" s="127">
        <v>585</v>
      </c>
      <c r="D14" s="33" t="s">
        <v>73</v>
      </c>
      <c r="E14" s="34" t="s">
        <v>40</v>
      </c>
      <c r="F14" s="133">
        <v>914</v>
      </c>
      <c r="G14" s="55">
        <v>8</v>
      </c>
      <c r="H14" s="98"/>
      <c r="I14" s="98"/>
      <c r="J14" s="98"/>
      <c r="K14" s="31"/>
    </row>
    <row r="15" spans="1:11" ht="12.75" customHeight="1" x14ac:dyDescent="0.2">
      <c r="A15" s="39"/>
      <c r="B15" s="41"/>
      <c r="C15" s="128">
        <v>586</v>
      </c>
      <c r="D15" s="42" t="s">
        <v>74</v>
      </c>
      <c r="E15" s="43" t="s">
        <v>40</v>
      </c>
      <c r="F15" s="134">
        <v>917</v>
      </c>
      <c r="G15" s="56">
        <v>9</v>
      </c>
      <c r="H15" s="99"/>
      <c r="I15" s="99"/>
      <c r="J15" s="99"/>
      <c r="K15" s="40"/>
    </row>
    <row r="16" spans="1:11" ht="12.75" customHeight="1" x14ac:dyDescent="0.2">
      <c r="A16" s="57">
        <v>3</v>
      </c>
      <c r="B16" s="41" t="s">
        <v>44</v>
      </c>
      <c r="C16" s="128">
        <v>587</v>
      </c>
      <c r="D16" s="42" t="s">
        <v>75</v>
      </c>
      <c r="E16" s="43" t="s">
        <v>40</v>
      </c>
      <c r="F16" s="134">
        <v>917</v>
      </c>
      <c r="G16" s="56">
        <v>10</v>
      </c>
      <c r="H16" s="100">
        <v>0</v>
      </c>
      <c r="I16" s="100">
        <v>0</v>
      </c>
      <c r="J16" s="100">
        <v>0</v>
      </c>
      <c r="K16" s="51">
        <v>27.001000000000001</v>
      </c>
    </row>
    <row r="17" spans="1:11" ht="12.75" customHeight="1" x14ac:dyDescent="0.2">
      <c r="A17" s="39"/>
      <c r="B17" s="41"/>
      <c r="C17" s="128">
        <v>588</v>
      </c>
      <c r="D17" s="42" t="s">
        <v>76</v>
      </c>
      <c r="E17" s="43" t="s">
        <v>40</v>
      </c>
      <c r="F17" s="134" t="s">
        <v>99</v>
      </c>
      <c r="G17" s="56">
        <v>15</v>
      </c>
      <c r="H17" s="99"/>
      <c r="I17" s="99"/>
      <c r="J17" s="99"/>
      <c r="K17" s="40"/>
    </row>
    <row r="18" spans="1:11" ht="12.75" customHeight="1" x14ac:dyDescent="0.2">
      <c r="A18" s="30"/>
      <c r="B18" s="32"/>
      <c r="C18" s="127">
        <v>380</v>
      </c>
      <c r="D18" s="33" t="s">
        <v>48</v>
      </c>
      <c r="E18" s="34" t="s">
        <v>40</v>
      </c>
      <c r="F18" s="133">
        <v>850</v>
      </c>
      <c r="G18" s="36">
        <v>4</v>
      </c>
      <c r="H18" s="98"/>
      <c r="I18" s="98"/>
      <c r="J18" s="98"/>
      <c r="K18" s="31"/>
    </row>
    <row r="19" spans="1:11" ht="12.75" customHeight="1" x14ac:dyDescent="0.2">
      <c r="A19" s="39"/>
      <c r="B19" s="41"/>
      <c r="C19" s="128">
        <v>381</v>
      </c>
      <c r="D19" s="42" t="s">
        <v>49</v>
      </c>
      <c r="E19" s="43" t="s">
        <v>40</v>
      </c>
      <c r="F19" s="134" t="s">
        <v>99</v>
      </c>
      <c r="G19" s="45">
        <v>16</v>
      </c>
      <c r="H19" s="99"/>
      <c r="I19" s="99"/>
      <c r="J19" s="99"/>
      <c r="K19" s="40"/>
    </row>
    <row r="20" spans="1:11" ht="12.75" customHeight="1" x14ac:dyDescent="0.2">
      <c r="A20" s="57">
        <v>4</v>
      </c>
      <c r="B20" s="41" t="s">
        <v>47</v>
      </c>
      <c r="C20" s="128">
        <v>382</v>
      </c>
      <c r="D20" s="42" t="s">
        <v>50</v>
      </c>
      <c r="E20" s="43" t="s">
        <v>40</v>
      </c>
      <c r="F20" s="134" t="s">
        <v>99</v>
      </c>
      <c r="G20" s="45">
        <v>20</v>
      </c>
      <c r="H20" s="100">
        <v>0</v>
      </c>
      <c r="I20" s="100">
        <v>0</v>
      </c>
      <c r="J20" s="100">
        <v>0</v>
      </c>
      <c r="K20" s="51">
        <v>40.002000000000002</v>
      </c>
    </row>
    <row r="21" spans="1:11" ht="12.75" customHeight="1" x14ac:dyDescent="0.2">
      <c r="A21" s="39"/>
      <c r="B21" s="41"/>
      <c r="C21" s="128">
        <v>383</v>
      </c>
      <c r="D21" s="42" t="s">
        <v>51</v>
      </c>
      <c r="E21" s="43" t="s">
        <v>40</v>
      </c>
      <c r="F21" s="134" t="s">
        <v>99</v>
      </c>
      <c r="G21" s="45">
        <v>21</v>
      </c>
      <c r="H21" s="99"/>
      <c r="I21" s="99"/>
      <c r="J21" s="99"/>
      <c r="K21" s="40"/>
    </row>
    <row r="22" spans="1:11" ht="12.75" customHeight="1" x14ac:dyDescent="0.2">
      <c r="A22" s="30"/>
      <c r="B22" s="32"/>
      <c r="C22" s="127">
        <v>330</v>
      </c>
      <c r="D22" s="33" t="s">
        <v>77</v>
      </c>
      <c r="E22" s="34" t="s">
        <v>40</v>
      </c>
      <c r="F22" s="133" t="s">
        <v>90</v>
      </c>
      <c r="G22" s="36" t="s">
        <v>101</v>
      </c>
      <c r="H22" s="98"/>
      <c r="I22" s="98"/>
      <c r="J22" s="98"/>
      <c r="K22" s="31"/>
    </row>
    <row r="23" spans="1:11" ht="12.75" customHeight="1" x14ac:dyDescent="0.2">
      <c r="A23" s="39"/>
      <c r="B23" s="41"/>
      <c r="C23" s="128">
        <v>331</v>
      </c>
      <c r="D23" s="42" t="s">
        <v>78</v>
      </c>
      <c r="E23" s="43" t="s">
        <v>40</v>
      </c>
      <c r="F23" s="134" t="s">
        <v>99</v>
      </c>
      <c r="G23" s="45">
        <v>18</v>
      </c>
      <c r="H23" s="99"/>
      <c r="I23" s="99"/>
      <c r="J23" s="99"/>
      <c r="K23" s="40"/>
    </row>
    <row r="24" spans="1:11" ht="12.75" customHeight="1" x14ac:dyDescent="0.2">
      <c r="A24" s="57">
        <v>5</v>
      </c>
      <c r="B24" s="41" t="s">
        <v>53</v>
      </c>
      <c r="C24" s="128">
        <v>332</v>
      </c>
      <c r="D24" s="42" t="s">
        <v>80</v>
      </c>
      <c r="E24" s="43" t="s">
        <v>40</v>
      </c>
      <c r="F24" s="134" t="s">
        <v>99</v>
      </c>
      <c r="G24" s="45">
        <v>13</v>
      </c>
      <c r="H24" s="100">
        <v>0</v>
      </c>
      <c r="I24" s="100">
        <v>0</v>
      </c>
      <c r="J24" s="100">
        <v>0</v>
      </c>
      <c r="K24" s="51">
        <v>43.001800000000003</v>
      </c>
    </row>
    <row r="25" spans="1:11" ht="12.75" customHeight="1" x14ac:dyDescent="0.2">
      <c r="A25" s="39"/>
      <c r="B25" s="41"/>
      <c r="C25" s="128">
        <v>333</v>
      </c>
      <c r="D25" s="42" t="s">
        <v>79</v>
      </c>
      <c r="E25" s="43" t="s">
        <v>40</v>
      </c>
      <c r="F25" s="134" t="s">
        <v>99</v>
      </c>
      <c r="G25" s="45">
        <v>12</v>
      </c>
      <c r="H25" s="99"/>
      <c r="I25" s="99"/>
      <c r="J25" s="99"/>
      <c r="K25" s="40"/>
    </row>
    <row r="26" spans="1:11" ht="12.75" customHeight="1" x14ac:dyDescent="0.2">
      <c r="A26" s="30"/>
      <c r="B26" s="32"/>
      <c r="C26" s="127">
        <v>10</v>
      </c>
      <c r="D26" s="33" t="s">
        <v>55</v>
      </c>
      <c r="E26" s="34" t="s">
        <v>40</v>
      </c>
      <c r="F26" s="133" t="s">
        <v>99</v>
      </c>
      <c r="G26" s="36">
        <v>14</v>
      </c>
      <c r="H26" s="98"/>
      <c r="I26" s="98"/>
      <c r="J26" s="98"/>
      <c r="K26" s="31"/>
    </row>
    <row r="27" spans="1:11" ht="12.75" customHeight="1" x14ac:dyDescent="0.2">
      <c r="A27" s="39"/>
      <c r="B27" s="41"/>
      <c r="C27" s="128">
        <v>11</v>
      </c>
      <c r="D27" s="42" t="s">
        <v>56</v>
      </c>
      <c r="E27" s="43" t="s">
        <v>40</v>
      </c>
      <c r="F27" s="134" t="s">
        <v>99</v>
      </c>
      <c r="G27" s="45">
        <v>25</v>
      </c>
      <c r="H27" s="99"/>
      <c r="I27" s="99"/>
      <c r="J27" s="99"/>
      <c r="K27" s="40"/>
    </row>
    <row r="28" spans="1:11" ht="12.75" customHeight="1" x14ac:dyDescent="0.2">
      <c r="A28" s="57">
        <v>6</v>
      </c>
      <c r="B28" s="41" t="s">
        <v>45</v>
      </c>
      <c r="C28" s="128">
        <v>12</v>
      </c>
      <c r="D28" s="42" t="s">
        <v>57</v>
      </c>
      <c r="E28" s="43" t="s">
        <v>40</v>
      </c>
      <c r="F28" s="134" t="s">
        <v>99</v>
      </c>
      <c r="G28" s="45">
        <v>26</v>
      </c>
      <c r="H28" s="100">
        <v>0</v>
      </c>
      <c r="I28" s="100">
        <v>0</v>
      </c>
      <c r="J28" s="100">
        <v>0</v>
      </c>
      <c r="K28" s="51">
        <v>65.002600000000001</v>
      </c>
    </row>
    <row r="29" spans="1:11" ht="12.75" customHeight="1" x14ac:dyDescent="0.2">
      <c r="A29" s="39"/>
      <c r="B29" s="41"/>
      <c r="C29" s="128">
        <v>13</v>
      </c>
      <c r="D29" s="42" t="s">
        <v>58</v>
      </c>
      <c r="E29" s="43" t="s">
        <v>40</v>
      </c>
      <c r="F29" s="134" t="s">
        <v>99</v>
      </c>
      <c r="G29" s="45">
        <v>28</v>
      </c>
      <c r="H29" s="99"/>
      <c r="I29" s="99"/>
      <c r="J29" s="99"/>
      <c r="K29" s="40"/>
    </row>
    <row r="30" spans="1:11" ht="12.75" customHeight="1" x14ac:dyDescent="0.2">
      <c r="A30" s="30"/>
      <c r="B30" s="32"/>
      <c r="C30" s="127">
        <v>461</v>
      </c>
      <c r="D30" s="33" t="s">
        <v>81</v>
      </c>
      <c r="E30" s="34" t="s">
        <v>40</v>
      </c>
      <c r="F30" s="133" t="s">
        <v>99</v>
      </c>
      <c r="G30" s="36">
        <v>24</v>
      </c>
      <c r="H30" s="98"/>
      <c r="I30" s="98"/>
      <c r="J30" s="98"/>
      <c r="K30" s="31"/>
    </row>
    <row r="31" spans="1:11" ht="12.75" customHeight="1" x14ac:dyDescent="0.2">
      <c r="A31" s="39"/>
      <c r="B31" s="41"/>
      <c r="C31" s="128">
        <v>462</v>
      </c>
      <c r="D31" s="42" t="s">
        <v>82</v>
      </c>
      <c r="E31" s="43" t="s">
        <v>40</v>
      </c>
      <c r="F31" s="134" t="s">
        <v>99</v>
      </c>
      <c r="G31" s="45">
        <v>23</v>
      </c>
      <c r="H31" s="99"/>
      <c r="I31" s="99"/>
      <c r="J31" s="99"/>
      <c r="K31" s="40"/>
    </row>
    <row r="32" spans="1:11" ht="12.75" customHeight="1" x14ac:dyDescent="0.2">
      <c r="A32" s="57">
        <v>7</v>
      </c>
      <c r="B32" s="41" t="s">
        <v>46</v>
      </c>
      <c r="C32" s="128">
        <v>463</v>
      </c>
      <c r="D32" s="42" t="s">
        <v>83</v>
      </c>
      <c r="E32" s="43" t="s">
        <v>40</v>
      </c>
      <c r="F32" s="134" t="s">
        <v>99</v>
      </c>
      <c r="G32" s="45">
        <v>27</v>
      </c>
      <c r="H32" s="100">
        <v>0</v>
      </c>
      <c r="I32" s="100">
        <v>0</v>
      </c>
      <c r="J32" s="100">
        <v>0</v>
      </c>
      <c r="K32" s="51">
        <v>66.002399999999994</v>
      </c>
    </row>
    <row r="33" spans="1:11" ht="12.75" customHeight="1" x14ac:dyDescent="0.2">
      <c r="A33" s="39"/>
      <c r="B33" s="41"/>
      <c r="C33" s="128">
        <v>464</v>
      </c>
      <c r="D33" s="42" t="s">
        <v>84</v>
      </c>
      <c r="E33" s="43" t="s">
        <v>40</v>
      </c>
      <c r="F33" s="134" t="s">
        <v>99</v>
      </c>
      <c r="G33" s="45">
        <v>19</v>
      </c>
      <c r="H33" s="99"/>
      <c r="I33" s="99"/>
      <c r="J33" s="99"/>
      <c r="K33" s="40"/>
    </row>
    <row r="34" spans="1:11" ht="12.75" customHeight="1" x14ac:dyDescent="0.2">
      <c r="A34" s="30"/>
      <c r="B34" s="32"/>
      <c r="C34" s="127">
        <v>801</v>
      </c>
      <c r="D34" s="33" t="s">
        <v>60</v>
      </c>
      <c r="E34" s="34" t="s">
        <v>40</v>
      </c>
      <c r="F34" s="133" t="s">
        <v>99</v>
      </c>
      <c r="G34" s="36">
        <v>22</v>
      </c>
      <c r="H34" s="98"/>
      <c r="I34" s="98"/>
      <c r="J34" s="98"/>
      <c r="K34" s="31"/>
    </row>
    <row r="35" spans="1:11" ht="12.75" customHeight="1" x14ac:dyDescent="0.2">
      <c r="A35" s="39"/>
      <c r="B35" s="41"/>
      <c r="C35" s="128">
        <v>802</v>
      </c>
      <c r="D35" s="42" t="s">
        <v>61</v>
      </c>
      <c r="E35" s="43" t="s">
        <v>40</v>
      </c>
      <c r="F35" s="134" t="s">
        <v>90</v>
      </c>
      <c r="G35" s="45" t="s">
        <v>101</v>
      </c>
      <c r="H35" s="99"/>
      <c r="I35" s="99"/>
      <c r="J35" s="99"/>
      <c r="K35" s="40"/>
    </row>
    <row r="36" spans="1:11" ht="12.75" customHeight="1" x14ac:dyDescent="0.2">
      <c r="A36" s="57">
        <v>1006</v>
      </c>
      <c r="B36" s="41" t="s">
        <v>59</v>
      </c>
      <c r="C36" s="128">
        <v>803</v>
      </c>
      <c r="D36" s="42" t="s">
        <v>62</v>
      </c>
      <c r="E36" s="43" t="s">
        <v>40</v>
      </c>
      <c r="F36" s="134" t="s">
        <v>90</v>
      </c>
      <c r="G36" s="45" t="s">
        <v>101</v>
      </c>
      <c r="H36" s="100">
        <v>0</v>
      </c>
      <c r="I36" s="100">
        <v>0</v>
      </c>
      <c r="J36" s="100">
        <v>0</v>
      </c>
      <c r="K36" s="51" t="s">
        <v>102</v>
      </c>
    </row>
    <row r="37" spans="1:11" ht="12.75" customHeight="1" x14ac:dyDescent="0.2">
      <c r="A37" s="39"/>
      <c r="B37" s="41"/>
      <c r="C37" s="128">
        <v>804</v>
      </c>
      <c r="D37" s="42" t="s">
        <v>63</v>
      </c>
      <c r="E37" s="43" t="s">
        <v>40</v>
      </c>
      <c r="F37" s="134" t="s">
        <v>90</v>
      </c>
      <c r="G37" s="45" t="s">
        <v>101</v>
      </c>
      <c r="H37" s="99"/>
      <c r="I37" s="99"/>
      <c r="J37" s="99"/>
      <c r="K37" s="40"/>
    </row>
    <row r="38" spans="1:11" ht="12.75" customHeight="1" x14ac:dyDescent="0.2">
      <c r="A38" s="30"/>
      <c r="B38" s="32"/>
      <c r="C38" s="127" t="s">
        <v>103</v>
      </c>
      <c r="D38" s="33" t="s">
        <v>103</v>
      </c>
      <c r="E38" s="34" t="s">
        <v>103</v>
      </c>
      <c r="F38" s="133" t="s">
        <v>103</v>
      </c>
      <c r="G38" s="36" t="s">
        <v>101</v>
      </c>
      <c r="H38" s="98"/>
      <c r="I38" s="98"/>
      <c r="J38" s="98"/>
      <c r="K38" s="31"/>
    </row>
    <row r="39" spans="1:11" ht="12.75" customHeight="1" x14ac:dyDescent="0.2">
      <c r="A39" s="39"/>
      <c r="B39" s="41"/>
      <c r="C39" s="128" t="s">
        <v>103</v>
      </c>
      <c r="D39" s="42" t="s">
        <v>103</v>
      </c>
      <c r="E39" s="43" t="s">
        <v>103</v>
      </c>
      <c r="F39" s="134" t="s">
        <v>103</v>
      </c>
      <c r="G39" s="45" t="s">
        <v>101</v>
      </c>
      <c r="H39" s="99"/>
      <c r="I39" s="99"/>
      <c r="J39" s="99"/>
      <c r="K39" s="40"/>
    </row>
    <row r="40" spans="1:11" ht="12.75" customHeight="1" x14ac:dyDescent="0.2">
      <c r="A40" s="57" t="s">
        <v>103</v>
      </c>
      <c r="B40" s="41" t="s">
        <v>103</v>
      </c>
      <c r="C40" s="128" t="s">
        <v>103</v>
      </c>
      <c r="D40" s="42" t="s">
        <v>103</v>
      </c>
      <c r="E40" s="43" t="s">
        <v>103</v>
      </c>
      <c r="F40" s="134" t="s">
        <v>103</v>
      </c>
      <c r="G40" s="45" t="s">
        <v>101</v>
      </c>
      <c r="H40" s="100" t="s">
        <v>103</v>
      </c>
      <c r="I40" s="100" t="s">
        <v>103</v>
      </c>
      <c r="J40" s="100" t="s">
        <v>103</v>
      </c>
      <c r="K40" s="51" t="s">
        <v>103</v>
      </c>
    </row>
    <row r="41" spans="1:11" ht="12.75" customHeight="1" x14ac:dyDescent="0.2">
      <c r="A41" s="39"/>
      <c r="B41" s="41"/>
      <c r="C41" s="128" t="s">
        <v>103</v>
      </c>
      <c r="D41" s="42" t="s">
        <v>103</v>
      </c>
      <c r="E41" s="43" t="s">
        <v>103</v>
      </c>
      <c r="F41" s="134" t="s">
        <v>103</v>
      </c>
      <c r="G41" s="45" t="s">
        <v>101</v>
      </c>
      <c r="H41" s="99"/>
      <c r="I41" s="99"/>
      <c r="J41" s="99"/>
      <c r="K41" s="40"/>
    </row>
    <row r="42" spans="1:11" ht="12.75" customHeight="1" x14ac:dyDescent="0.2">
      <c r="A42" s="30"/>
      <c r="B42" s="32"/>
      <c r="C42" s="127" t="s">
        <v>103</v>
      </c>
      <c r="D42" s="33" t="s">
        <v>103</v>
      </c>
      <c r="E42" s="34" t="s">
        <v>103</v>
      </c>
      <c r="F42" s="133" t="s">
        <v>103</v>
      </c>
      <c r="G42" s="36" t="s">
        <v>101</v>
      </c>
      <c r="H42" s="98"/>
      <c r="I42" s="98"/>
      <c r="J42" s="98"/>
      <c r="K42" s="31"/>
    </row>
    <row r="43" spans="1:11" ht="12.75" customHeight="1" x14ac:dyDescent="0.2">
      <c r="A43" s="39"/>
      <c r="B43" s="41"/>
      <c r="C43" s="128" t="s">
        <v>103</v>
      </c>
      <c r="D43" s="42" t="s">
        <v>103</v>
      </c>
      <c r="E43" s="43" t="s">
        <v>103</v>
      </c>
      <c r="F43" s="134" t="s">
        <v>103</v>
      </c>
      <c r="G43" s="45" t="s">
        <v>101</v>
      </c>
      <c r="H43" s="99"/>
      <c r="I43" s="99"/>
      <c r="J43" s="99"/>
      <c r="K43" s="40"/>
    </row>
    <row r="44" spans="1:11" ht="12.75" customHeight="1" x14ac:dyDescent="0.2">
      <c r="A44" s="57" t="s">
        <v>103</v>
      </c>
      <c r="B44" s="41" t="s">
        <v>103</v>
      </c>
      <c r="C44" s="128" t="s">
        <v>103</v>
      </c>
      <c r="D44" s="42" t="s">
        <v>103</v>
      </c>
      <c r="E44" s="43" t="s">
        <v>103</v>
      </c>
      <c r="F44" s="134" t="s">
        <v>103</v>
      </c>
      <c r="G44" s="45" t="s">
        <v>101</v>
      </c>
      <c r="H44" s="100" t="s">
        <v>103</v>
      </c>
      <c r="I44" s="100" t="s">
        <v>103</v>
      </c>
      <c r="J44" s="100" t="s">
        <v>103</v>
      </c>
      <c r="K44" s="51" t="s">
        <v>103</v>
      </c>
    </row>
    <row r="45" spans="1:11" ht="12.75" customHeight="1" x14ac:dyDescent="0.2">
      <c r="A45" s="39"/>
      <c r="B45" s="41"/>
      <c r="C45" s="128" t="s">
        <v>103</v>
      </c>
      <c r="D45" s="42" t="s">
        <v>103</v>
      </c>
      <c r="E45" s="43" t="s">
        <v>103</v>
      </c>
      <c r="F45" s="134" t="s">
        <v>103</v>
      </c>
      <c r="G45" s="45" t="s">
        <v>101</v>
      </c>
      <c r="H45" s="99"/>
      <c r="I45" s="99"/>
      <c r="J45" s="99"/>
      <c r="K45" s="40"/>
    </row>
    <row r="46" spans="1:11" ht="12.75" customHeight="1" x14ac:dyDescent="0.2">
      <c r="A46" s="30"/>
      <c r="B46" s="32"/>
      <c r="C46" s="127" t="s">
        <v>103</v>
      </c>
      <c r="D46" s="33" t="s">
        <v>103</v>
      </c>
      <c r="E46" s="34" t="s">
        <v>103</v>
      </c>
      <c r="F46" s="133" t="s">
        <v>103</v>
      </c>
      <c r="G46" s="36" t="s">
        <v>101</v>
      </c>
      <c r="H46" s="98"/>
      <c r="I46" s="98"/>
      <c r="J46" s="98"/>
      <c r="K46" s="31"/>
    </row>
    <row r="47" spans="1:11" ht="12.75" customHeight="1" x14ac:dyDescent="0.2">
      <c r="A47" s="39"/>
      <c r="B47" s="41"/>
      <c r="C47" s="128" t="s">
        <v>103</v>
      </c>
      <c r="D47" s="42" t="s">
        <v>103</v>
      </c>
      <c r="E47" s="43" t="s">
        <v>103</v>
      </c>
      <c r="F47" s="134" t="s">
        <v>103</v>
      </c>
      <c r="G47" s="45" t="s">
        <v>101</v>
      </c>
      <c r="H47" s="99"/>
      <c r="I47" s="99"/>
      <c r="J47" s="99"/>
      <c r="K47" s="40"/>
    </row>
    <row r="48" spans="1:11" ht="12.75" customHeight="1" x14ac:dyDescent="0.2">
      <c r="A48" s="57" t="s">
        <v>103</v>
      </c>
      <c r="B48" s="41" t="s">
        <v>103</v>
      </c>
      <c r="C48" s="128" t="s">
        <v>103</v>
      </c>
      <c r="D48" s="42" t="s">
        <v>103</v>
      </c>
      <c r="E48" s="43" t="s">
        <v>103</v>
      </c>
      <c r="F48" s="134" t="s">
        <v>103</v>
      </c>
      <c r="G48" s="45" t="s">
        <v>101</v>
      </c>
      <c r="H48" s="100" t="s">
        <v>103</v>
      </c>
      <c r="I48" s="100" t="s">
        <v>103</v>
      </c>
      <c r="J48" s="100" t="s">
        <v>103</v>
      </c>
      <c r="K48" s="51" t="s">
        <v>103</v>
      </c>
    </row>
    <row r="49" spans="1:11" ht="12.75" customHeight="1" x14ac:dyDescent="0.2">
      <c r="A49" s="39"/>
      <c r="B49" s="41"/>
      <c r="C49" s="128" t="s">
        <v>103</v>
      </c>
      <c r="D49" s="42" t="s">
        <v>103</v>
      </c>
      <c r="E49" s="43" t="s">
        <v>103</v>
      </c>
      <c r="F49" s="134" t="s">
        <v>103</v>
      </c>
      <c r="G49" s="45" t="s">
        <v>101</v>
      </c>
      <c r="H49" s="99"/>
      <c r="I49" s="99"/>
      <c r="J49" s="99"/>
      <c r="K49" s="40"/>
    </row>
    <row r="50" spans="1:11" ht="12.75" customHeight="1" x14ac:dyDescent="0.2">
      <c r="A50" s="30"/>
      <c r="B50" s="32"/>
      <c r="C50" s="127" t="s">
        <v>103</v>
      </c>
      <c r="D50" s="33" t="s">
        <v>103</v>
      </c>
      <c r="E50" s="34" t="s">
        <v>103</v>
      </c>
      <c r="F50" s="133" t="s">
        <v>103</v>
      </c>
      <c r="G50" s="36" t="s">
        <v>101</v>
      </c>
      <c r="H50" s="98"/>
      <c r="I50" s="98"/>
      <c r="J50" s="98"/>
      <c r="K50" s="31"/>
    </row>
    <row r="51" spans="1:11" ht="12.75" customHeight="1" x14ac:dyDescent="0.2">
      <c r="A51" s="39"/>
      <c r="B51" s="41"/>
      <c r="C51" s="128" t="s">
        <v>103</v>
      </c>
      <c r="D51" s="42" t="s">
        <v>103</v>
      </c>
      <c r="E51" s="43" t="s">
        <v>103</v>
      </c>
      <c r="F51" s="134" t="s">
        <v>103</v>
      </c>
      <c r="G51" s="45" t="s">
        <v>101</v>
      </c>
      <c r="H51" s="99"/>
      <c r="I51" s="99"/>
      <c r="J51" s="99"/>
      <c r="K51" s="40"/>
    </row>
    <row r="52" spans="1:11" ht="12.75" customHeight="1" x14ac:dyDescent="0.2">
      <c r="A52" s="57" t="s">
        <v>103</v>
      </c>
      <c r="B52" s="41" t="s">
        <v>103</v>
      </c>
      <c r="C52" s="128" t="s">
        <v>103</v>
      </c>
      <c r="D52" s="42" t="s">
        <v>103</v>
      </c>
      <c r="E52" s="43" t="s">
        <v>103</v>
      </c>
      <c r="F52" s="134" t="s">
        <v>103</v>
      </c>
      <c r="G52" s="45" t="s">
        <v>101</v>
      </c>
      <c r="H52" s="100" t="s">
        <v>103</v>
      </c>
      <c r="I52" s="100" t="s">
        <v>103</v>
      </c>
      <c r="J52" s="100" t="s">
        <v>103</v>
      </c>
      <c r="K52" s="51" t="s">
        <v>103</v>
      </c>
    </row>
    <row r="53" spans="1:11" ht="12.75" customHeight="1" x14ac:dyDescent="0.2">
      <c r="A53" s="39"/>
      <c r="B53" s="41"/>
      <c r="C53" s="128" t="s">
        <v>103</v>
      </c>
      <c r="D53" s="42" t="s">
        <v>103</v>
      </c>
      <c r="E53" s="43" t="s">
        <v>103</v>
      </c>
      <c r="F53" s="134" t="s">
        <v>103</v>
      </c>
      <c r="G53" s="45" t="s">
        <v>101</v>
      </c>
      <c r="H53" s="99"/>
      <c r="I53" s="99"/>
      <c r="J53" s="99"/>
      <c r="K53" s="40"/>
    </row>
    <row r="54" spans="1:11" ht="12.75" customHeight="1" x14ac:dyDescent="0.2">
      <c r="A54" s="30"/>
      <c r="B54" s="32"/>
      <c r="C54" s="127" t="s">
        <v>103</v>
      </c>
      <c r="D54" s="33" t="s">
        <v>103</v>
      </c>
      <c r="E54" s="34" t="s">
        <v>103</v>
      </c>
      <c r="F54" s="133" t="s">
        <v>103</v>
      </c>
      <c r="G54" s="36" t="s">
        <v>101</v>
      </c>
      <c r="H54" s="98"/>
      <c r="I54" s="98"/>
      <c r="J54" s="98"/>
      <c r="K54" s="31"/>
    </row>
    <row r="55" spans="1:11" ht="12.75" customHeight="1" x14ac:dyDescent="0.2">
      <c r="A55" s="39"/>
      <c r="B55" s="41"/>
      <c r="C55" s="128" t="s">
        <v>103</v>
      </c>
      <c r="D55" s="42" t="s">
        <v>103</v>
      </c>
      <c r="E55" s="43" t="s">
        <v>103</v>
      </c>
      <c r="F55" s="134" t="s">
        <v>103</v>
      </c>
      <c r="G55" s="45" t="s">
        <v>101</v>
      </c>
      <c r="H55" s="99"/>
      <c r="I55" s="99"/>
      <c r="J55" s="99"/>
      <c r="K55" s="40"/>
    </row>
    <row r="56" spans="1:11" ht="12.75" customHeight="1" x14ac:dyDescent="0.2">
      <c r="A56" s="57" t="s">
        <v>103</v>
      </c>
      <c r="B56" s="41" t="s">
        <v>103</v>
      </c>
      <c r="C56" s="128" t="s">
        <v>103</v>
      </c>
      <c r="D56" s="42" t="s">
        <v>103</v>
      </c>
      <c r="E56" s="43" t="s">
        <v>103</v>
      </c>
      <c r="F56" s="134" t="s">
        <v>103</v>
      </c>
      <c r="G56" s="45" t="s">
        <v>101</v>
      </c>
      <c r="H56" s="100" t="s">
        <v>103</v>
      </c>
      <c r="I56" s="100" t="s">
        <v>103</v>
      </c>
      <c r="J56" s="100" t="s">
        <v>103</v>
      </c>
      <c r="K56" s="51" t="s">
        <v>103</v>
      </c>
    </row>
    <row r="57" spans="1:11" ht="12.75" customHeight="1" x14ac:dyDescent="0.2">
      <c r="A57" s="39"/>
      <c r="B57" s="41"/>
      <c r="C57" s="128" t="s">
        <v>103</v>
      </c>
      <c r="D57" s="42" t="s">
        <v>103</v>
      </c>
      <c r="E57" s="43" t="s">
        <v>103</v>
      </c>
      <c r="F57" s="134" t="s">
        <v>103</v>
      </c>
      <c r="G57" s="45" t="s">
        <v>101</v>
      </c>
      <c r="H57" s="99"/>
      <c r="I57" s="99"/>
      <c r="J57" s="99"/>
      <c r="K57" s="40"/>
    </row>
    <row r="58" spans="1:11" ht="12.75" customHeight="1" x14ac:dyDescent="0.2">
      <c r="A58" s="30"/>
      <c r="B58" s="32"/>
      <c r="C58" s="127" t="s">
        <v>103</v>
      </c>
      <c r="D58" s="33" t="s">
        <v>103</v>
      </c>
      <c r="E58" s="34" t="s">
        <v>103</v>
      </c>
      <c r="F58" s="133" t="s">
        <v>103</v>
      </c>
      <c r="G58" s="36" t="s">
        <v>101</v>
      </c>
      <c r="H58" s="98"/>
      <c r="I58" s="98"/>
      <c r="J58" s="98"/>
      <c r="K58" s="31"/>
    </row>
    <row r="59" spans="1:11" ht="12.75" customHeight="1" x14ac:dyDescent="0.2">
      <c r="A59" s="39"/>
      <c r="B59" s="41"/>
      <c r="C59" s="128" t="s">
        <v>103</v>
      </c>
      <c r="D59" s="42" t="s">
        <v>103</v>
      </c>
      <c r="E59" s="43" t="s">
        <v>103</v>
      </c>
      <c r="F59" s="134" t="s">
        <v>103</v>
      </c>
      <c r="G59" s="45" t="s">
        <v>101</v>
      </c>
      <c r="H59" s="99"/>
      <c r="I59" s="99"/>
      <c r="J59" s="99"/>
      <c r="K59" s="40"/>
    </row>
    <row r="60" spans="1:11" ht="12.75" customHeight="1" x14ac:dyDescent="0.2">
      <c r="A60" s="57" t="s">
        <v>103</v>
      </c>
      <c r="B60" s="41" t="s">
        <v>103</v>
      </c>
      <c r="C60" s="128" t="s">
        <v>103</v>
      </c>
      <c r="D60" s="42" t="s">
        <v>103</v>
      </c>
      <c r="E60" s="43" t="s">
        <v>103</v>
      </c>
      <c r="F60" s="134" t="s">
        <v>103</v>
      </c>
      <c r="G60" s="45" t="s">
        <v>101</v>
      </c>
      <c r="H60" s="100" t="s">
        <v>103</v>
      </c>
      <c r="I60" s="100" t="s">
        <v>103</v>
      </c>
      <c r="J60" s="100" t="s">
        <v>103</v>
      </c>
      <c r="K60" s="51" t="s">
        <v>103</v>
      </c>
    </row>
    <row r="61" spans="1:11" ht="12.75" customHeight="1" x14ac:dyDescent="0.2">
      <c r="A61" s="39"/>
      <c r="B61" s="41"/>
      <c r="C61" s="128" t="s">
        <v>103</v>
      </c>
      <c r="D61" s="42" t="s">
        <v>103</v>
      </c>
      <c r="E61" s="43" t="s">
        <v>103</v>
      </c>
      <c r="F61" s="134" t="s">
        <v>103</v>
      </c>
      <c r="G61" s="45" t="s">
        <v>101</v>
      </c>
      <c r="H61" s="99"/>
      <c r="I61" s="99"/>
      <c r="J61" s="99"/>
      <c r="K61" s="40"/>
    </row>
    <row r="62" spans="1:11" ht="12.75" customHeight="1" x14ac:dyDescent="0.2">
      <c r="A62" s="30"/>
      <c r="B62" s="32"/>
      <c r="C62" s="127" t="s">
        <v>103</v>
      </c>
      <c r="D62" s="33" t="s">
        <v>103</v>
      </c>
      <c r="E62" s="34" t="s">
        <v>103</v>
      </c>
      <c r="F62" s="133" t="s">
        <v>103</v>
      </c>
      <c r="G62" s="36" t="s">
        <v>101</v>
      </c>
      <c r="H62" s="98"/>
      <c r="I62" s="98"/>
      <c r="J62" s="98"/>
      <c r="K62" s="31"/>
    </row>
    <row r="63" spans="1:11" ht="12.75" customHeight="1" x14ac:dyDescent="0.2">
      <c r="A63" s="39"/>
      <c r="B63" s="41"/>
      <c r="C63" s="128" t="s">
        <v>103</v>
      </c>
      <c r="D63" s="42" t="s">
        <v>103</v>
      </c>
      <c r="E63" s="43" t="s">
        <v>103</v>
      </c>
      <c r="F63" s="134" t="s">
        <v>103</v>
      </c>
      <c r="G63" s="45" t="s">
        <v>101</v>
      </c>
      <c r="H63" s="99"/>
      <c r="I63" s="99"/>
      <c r="J63" s="99"/>
      <c r="K63" s="40"/>
    </row>
    <row r="64" spans="1:11" ht="12.75" customHeight="1" x14ac:dyDescent="0.2">
      <c r="A64" s="57" t="s">
        <v>103</v>
      </c>
      <c r="B64" s="41" t="s">
        <v>103</v>
      </c>
      <c r="C64" s="128" t="s">
        <v>103</v>
      </c>
      <c r="D64" s="42" t="s">
        <v>103</v>
      </c>
      <c r="E64" s="43" t="s">
        <v>103</v>
      </c>
      <c r="F64" s="134" t="s">
        <v>103</v>
      </c>
      <c r="G64" s="45" t="s">
        <v>101</v>
      </c>
      <c r="H64" s="100" t="s">
        <v>103</v>
      </c>
      <c r="I64" s="100" t="s">
        <v>103</v>
      </c>
      <c r="J64" s="100" t="s">
        <v>103</v>
      </c>
      <c r="K64" s="51" t="s">
        <v>103</v>
      </c>
    </row>
    <row r="65" spans="1:11" ht="12.75" customHeight="1" x14ac:dyDescent="0.2">
      <c r="A65" s="39"/>
      <c r="B65" s="41"/>
      <c r="C65" s="128" t="s">
        <v>103</v>
      </c>
      <c r="D65" s="42" t="s">
        <v>103</v>
      </c>
      <c r="E65" s="43" t="s">
        <v>103</v>
      </c>
      <c r="F65" s="134" t="s">
        <v>103</v>
      </c>
      <c r="G65" s="45" t="s">
        <v>101</v>
      </c>
      <c r="H65" s="99"/>
      <c r="I65" s="99"/>
      <c r="J65" s="99"/>
      <c r="K65" s="40"/>
    </row>
    <row r="66" spans="1:11" ht="12.75" customHeight="1" x14ac:dyDescent="0.2">
      <c r="A66" s="30"/>
      <c r="B66" s="32"/>
      <c r="C66" s="127" t="s">
        <v>103</v>
      </c>
      <c r="D66" s="33" t="s">
        <v>103</v>
      </c>
      <c r="E66" s="34" t="s">
        <v>103</v>
      </c>
      <c r="F66" s="133" t="s">
        <v>103</v>
      </c>
      <c r="G66" s="36" t="s">
        <v>101</v>
      </c>
      <c r="H66" s="98"/>
      <c r="I66" s="98"/>
      <c r="J66" s="98"/>
      <c r="K66" s="31"/>
    </row>
    <row r="67" spans="1:11" ht="12.75" customHeight="1" x14ac:dyDescent="0.2">
      <c r="A67" s="39"/>
      <c r="B67" s="41"/>
      <c r="C67" s="128" t="s">
        <v>103</v>
      </c>
      <c r="D67" s="42" t="s">
        <v>103</v>
      </c>
      <c r="E67" s="43" t="s">
        <v>103</v>
      </c>
      <c r="F67" s="134" t="s">
        <v>103</v>
      </c>
      <c r="G67" s="45" t="s">
        <v>101</v>
      </c>
      <c r="H67" s="99"/>
      <c r="I67" s="99"/>
      <c r="J67" s="99"/>
      <c r="K67" s="40"/>
    </row>
    <row r="68" spans="1:11" ht="12.75" customHeight="1" x14ac:dyDescent="0.2">
      <c r="A68" s="57" t="s">
        <v>103</v>
      </c>
      <c r="B68" s="41" t="s">
        <v>103</v>
      </c>
      <c r="C68" s="128" t="s">
        <v>103</v>
      </c>
      <c r="D68" s="42" t="s">
        <v>103</v>
      </c>
      <c r="E68" s="43" t="s">
        <v>103</v>
      </c>
      <c r="F68" s="134" t="s">
        <v>103</v>
      </c>
      <c r="G68" s="45" t="s">
        <v>101</v>
      </c>
      <c r="H68" s="100" t="s">
        <v>103</v>
      </c>
      <c r="I68" s="100" t="s">
        <v>103</v>
      </c>
      <c r="J68" s="100" t="s">
        <v>103</v>
      </c>
      <c r="K68" s="51" t="s">
        <v>103</v>
      </c>
    </row>
    <row r="69" spans="1:11" ht="12.75" customHeight="1" x14ac:dyDescent="0.2">
      <c r="A69" s="39"/>
      <c r="B69" s="41"/>
      <c r="C69" s="128" t="s">
        <v>103</v>
      </c>
      <c r="D69" s="42" t="s">
        <v>103</v>
      </c>
      <c r="E69" s="43" t="s">
        <v>103</v>
      </c>
      <c r="F69" s="134" t="s">
        <v>103</v>
      </c>
      <c r="G69" s="45" t="s">
        <v>101</v>
      </c>
      <c r="H69" s="99"/>
      <c r="I69" s="99"/>
      <c r="J69" s="99"/>
      <c r="K69" s="40"/>
    </row>
    <row r="70" spans="1:11" ht="12.75" customHeight="1" x14ac:dyDescent="0.2">
      <c r="A70" s="30"/>
      <c r="B70" s="32"/>
      <c r="C70" s="127" t="s">
        <v>103</v>
      </c>
      <c r="D70" s="33" t="s">
        <v>103</v>
      </c>
      <c r="E70" s="34" t="s">
        <v>103</v>
      </c>
      <c r="F70" s="133" t="s">
        <v>103</v>
      </c>
      <c r="G70" s="36" t="s">
        <v>101</v>
      </c>
      <c r="H70" s="98"/>
      <c r="I70" s="98"/>
      <c r="J70" s="98"/>
      <c r="K70" s="31"/>
    </row>
    <row r="71" spans="1:11" ht="12.75" customHeight="1" x14ac:dyDescent="0.2">
      <c r="A71" s="39"/>
      <c r="B71" s="41"/>
      <c r="C71" s="128" t="s">
        <v>103</v>
      </c>
      <c r="D71" s="42" t="s">
        <v>103</v>
      </c>
      <c r="E71" s="43" t="s">
        <v>103</v>
      </c>
      <c r="F71" s="134" t="s">
        <v>103</v>
      </c>
      <c r="G71" s="45" t="s">
        <v>101</v>
      </c>
      <c r="H71" s="99"/>
      <c r="I71" s="99"/>
      <c r="J71" s="99"/>
      <c r="K71" s="40"/>
    </row>
    <row r="72" spans="1:11" ht="12.75" customHeight="1" x14ac:dyDescent="0.2">
      <c r="A72" s="57" t="s">
        <v>103</v>
      </c>
      <c r="B72" s="41" t="s">
        <v>103</v>
      </c>
      <c r="C72" s="128" t="s">
        <v>103</v>
      </c>
      <c r="D72" s="42" t="s">
        <v>103</v>
      </c>
      <c r="E72" s="43" t="s">
        <v>103</v>
      </c>
      <c r="F72" s="134" t="s">
        <v>103</v>
      </c>
      <c r="G72" s="45" t="s">
        <v>101</v>
      </c>
      <c r="H72" s="100" t="s">
        <v>103</v>
      </c>
      <c r="I72" s="100" t="s">
        <v>103</v>
      </c>
      <c r="J72" s="100" t="s">
        <v>103</v>
      </c>
      <c r="K72" s="51" t="s">
        <v>103</v>
      </c>
    </row>
    <row r="73" spans="1:11" ht="12.75" customHeight="1" x14ac:dyDescent="0.2">
      <c r="A73" s="39"/>
      <c r="B73" s="41"/>
      <c r="C73" s="128" t="s">
        <v>103</v>
      </c>
      <c r="D73" s="42" t="s">
        <v>103</v>
      </c>
      <c r="E73" s="43" t="s">
        <v>103</v>
      </c>
      <c r="F73" s="134" t="s">
        <v>103</v>
      </c>
      <c r="G73" s="45" t="s">
        <v>101</v>
      </c>
      <c r="H73" s="99"/>
      <c r="I73" s="99"/>
      <c r="J73" s="99"/>
      <c r="K73" s="40"/>
    </row>
    <row r="74" spans="1:11" ht="12.75" customHeight="1" x14ac:dyDescent="0.2">
      <c r="A74" s="30"/>
      <c r="B74" s="32"/>
      <c r="C74" s="127" t="s">
        <v>103</v>
      </c>
      <c r="D74" s="33" t="s">
        <v>103</v>
      </c>
      <c r="E74" s="34" t="s">
        <v>103</v>
      </c>
      <c r="F74" s="133" t="s">
        <v>103</v>
      </c>
      <c r="G74" s="36" t="s">
        <v>101</v>
      </c>
      <c r="H74" s="98"/>
      <c r="I74" s="98"/>
      <c r="J74" s="98"/>
      <c r="K74" s="31"/>
    </row>
    <row r="75" spans="1:11" ht="12.75" customHeight="1" x14ac:dyDescent="0.2">
      <c r="A75" s="39"/>
      <c r="B75" s="41"/>
      <c r="C75" s="128" t="s">
        <v>103</v>
      </c>
      <c r="D75" s="42" t="s">
        <v>103</v>
      </c>
      <c r="E75" s="43" t="s">
        <v>103</v>
      </c>
      <c r="F75" s="134" t="s">
        <v>103</v>
      </c>
      <c r="G75" s="45" t="s">
        <v>101</v>
      </c>
      <c r="H75" s="99"/>
      <c r="I75" s="99"/>
      <c r="J75" s="99"/>
      <c r="K75" s="40"/>
    </row>
    <row r="76" spans="1:11" ht="12.75" customHeight="1" x14ac:dyDescent="0.2">
      <c r="A76" s="57" t="s">
        <v>103</v>
      </c>
      <c r="B76" s="41" t="s">
        <v>103</v>
      </c>
      <c r="C76" s="128" t="s">
        <v>103</v>
      </c>
      <c r="D76" s="42" t="s">
        <v>103</v>
      </c>
      <c r="E76" s="43" t="s">
        <v>103</v>
      </c>
      <c r="F76" s="134" t="s">
        <v>103</v>
      </c>
      <c r="G76" s="45" t="s">
        <v>101</v>
      </c>
      <c r="H76" s="100" t="s">
        <v>103</v>
      </c>
      <c r="I76" s="100" t="s">
        <v>103</v>
      </c>
      <c r="J76" s="100" t="s">
        <v>103</v>
      </c>
      <c r="K76" s="51" t="s">
        <v>103</v>
      </c>
    </row>
    <row r="77" spans="1:11" ht="12.75" customHeight="1" x14ac:dyDescent="0.2">
      <c r="A77" s="39"/>
      <c r="B77" s="41"/>
      <c r="C77" s="128" t="s">
        <v>103</v>
      </c>
      <c r="D77" s="42" t="s">
        <v>103</v>
      </c>
      <c r="E77" s="43" t="s">
        <v>103</v>
      </c>
      <c r="F77" s="134" t="s">
        <v>103</v>
      </c>
      <c r="G77" s="45" t="s">
        <v>101</v>
      </c>
      <c r="H77" s="99"/>
      <c r="I77" s="99"/>
      <c r="J77" s="99"/>
      <c r="K77" s="40"/>
    </row>
    <row r="78" spans="1:11" ht="12.75" customHeight="1" x14ac:dyDescent="0.2">
      <c r="A78" s="30"/>
      <c r="B78" s="32"/>
      <c r="C78" s="127" t="s">
        <v>103</v>
      </c>
      <c r="D78" s="33" t="s">
        <v>103</v>
      </c>
      <c r="E78" s="34" t="s">
        <v>103</v>
      </c>
      <c r="F78" s="133" t="s">
        <v>103</v>
      </c>
      <c r="G78" s="36" t="s">
        <v>101</v>
      </c>
      <c r="H78" s="98"/>
      <c r="I78" s="98"/>
      <c r="J78" s="98"/>
      <c r="K78" s="31"/>
    </row>
    <row r="79" spans="1:11" ht="12.75" customHeight="1" x14ac:dyDescent="0.2">
      <c r="A79" s="39"/>
      <c r="B79" s="41"/>
      <c r="C79" s="128" t="s">
        <v>103</v>
      </c>
      <c r="D79" s="42" t="s">
        <v>103</v>
      </c>
      <c r="E79" s="43" t="s">
        <v>103</v>
      </c>
      <c r="F79" s="134" t="s">
        <v>103</v>
      </c>
      <c r="G79" s="45" t="s">
        <v>101</v>
      </c>
      <c r="H79" s="99"/>
      <c r="I79" s="99"/>
      <c r="J79" s="99"/>
      <c r="K79" s="40"/>
    </row>
    <row r="80" spans="1:11" ht="12.75" customHeight="1" x14ac:dyDescent="0.2">
      <c r="A80" s="57" t="s">
        <v>103</v>
      </c>
      <c r="B80" s="41" t="s">
        <v>103</v>
      </c>
      <c r="C80" s="128" t="s">
        <v>103</v>
      </c>
      <c r="D80" s="42" t="s">
        <v>103</v>
      </c>
      <c r="E80" s="43" t="s">
        <v>103</v>
      </c>
      <c r="F80" s="134" t="s">
        <v>103</v>
      </c>
      <c r="G80" s="45" t="s">
        <v>101</v>
      </c>
      <c r="H80" s="100" t="s">
        <v>103</v>
      </c>
      <c r="I80" s="100" t="s">
        <v>103</v>
      </c>
      <c r="J80" s="100" t="s">
        <v>103</v>
      </c>
      <c r="K80" s="51" t="s">
        <v>103</v>
      </c>
    </row>
    <row r="81" spans="1:11" ht="12.75" customHeight="1" x14ac:dyDescent="0.2">
      <c r="A81" s="39"/>
      <c r="B81" s="41"/>
      <c r="C81" s="128" t="s">
        <v>103</v>
      </c>
      <c r="D81" s="42" t="s">
        <v>103</v>
      </c>
      <c r="E81" s="43" t="s">
        <v>103</v>
      </c>
      <c r="F81" s="134" t="s">
        <v>103</v>
      </c>
      <c r="G81" s="45" t="s">
        <v>101</v>
      </c>
      <c r="H81" s="99"/>
      <c r="I81" s="99"/>
      <c r="J81" s="99"/>
      <c r="K81" s="40"/>
    </row>
    <row r="82" spans="1:11" ht="12.75" customHeight="1" x14ac:dyDescent="0.2">
      <c r="A82" s="30"/>
      <c r="B82" s="32"/>
      <c r="C82" s="127" t="s">
        <v>103</v>
      </c>
      <c r="D82" s="33" t="s">
        <v>103</v>
      </c>
      <c r="E82" s="34" t="s">
        <v>103</v>
      </c>
      <c r="F82" s="133" t="s">
        <v>103</v>
      </c>
      <c r="G82" s="36" t="s">
        <v>101</v>
      </c>
      <c r="H82" s="98"/>
      <c r="I82" s="98"/>
      <c r="J82" s="98"/>
      <c r="K82" s="31"/>
    </row>
    <row r="83" spans="1:11" ht="12.75" customHeight="1" x14ac:dyDescent="0.2">
      <c r="A83" s="39"/>
      <c r="B83" s="41"/>
      <c r="C83" s="128" t="s">
        <v>103</v>
      </c>
      <c r="D83" s="42" t="s">
        <v>103</v>
      </c>
      <c r="E83" s="43" t="s">
        <v>103</v>
      </c>
      <c r="F83" s="134" t="s">
        <v>103</v>
      </c>
      <c r="G83" s="45" t="s">
        <v>101</v>
      </c>
      <c r="H83" s="99"/>
      <c r="I83" s="99"/>
      <c r="J83" s="99"/>
      <c r="K83" s="40"/>
    </row>
    <row r="84" spans="1:11" ht="12.75" customHeight="1" x14ac:dyDescent="0.2">
      <c r="A84" s="57" t="s">
        <v>103</v>
      </c>
      <c r="B84" s="41" t="s">
        <v>103</v>
      </c>
      <c r="C84" s="128" t="s">
        <v>103</v>
      </c>
      <c r="D84" s="42" t="s">
        <v>103</v>
      </c>
      <c r="E84" s="43" t="s">
        <v>103</v>
      </c>
      <c r="F84" s="134" t="s">
        <v>103</v>
      </c>
      <c r="G84" s="45" t="s">
        <v>101</v>
      </c>
      <c r="H84" s="100" t="s">
        <v>103</v>
      </c>
      <c r="I84" s="100" t="s">
        <v>103</v>
      </c>
      <c r="J84" s="100" t="s">
        <v>103</v>
      </c>
      <c r="K84" s="51" t="s">
        <v>103</v>
      </c>
    </row>
    <row r="85" spans="1:11" ht="12.75" customHeight="1" x14ac:dyDescent="0.2">
      <c r="A85" s="39"/>
      <c r="B85" s="41"/>
      <c r="C85" s="128" t="s">
        <v>103</v>
      </c>
      <c r="D85" s="42" t="s">
        <v>103</v>
      </c>
      <c r="E85" s="43" t="s">
        <v>103</v>
      </c>
      <c r="F85" s="134" t="s">
        <v>103</v>
      </c>
      <c r="G85" s="45" t="s">
        <v>101</v>
      </c>
      <c r="H85" s="99"/>
      <c r="I85" s="99"/>
      <c r="J85" s="99"/>
      <c r="K85" s="40"/>
    </row>
    <row r="86" spans="1:11" ht="12.75" customHeight="1" x14ac:dyDescent="0.2">
      <c r="A86" s="30"/>
      <c r="B86" s="32"/>
      <c r="C86" s="127" t="s">
        <v>103</v>
      </c>
      <c r="D86" s="33" t="s">
        <v>103</v>
      </c>
      <c r="E86" s="34" t="s">
        <v>103</v>
      </c>
      <c r="F86" s="133" t="s">
        <v>103</v>
      </c>
      <c r="G86" s="36" t="s">
        <v>101</v>
      </c>
      <c r="H86" s="98"/>
      <c r="I86" s="98"/>
      <c r="J86" s="98"/>
      <c r="K86" s="31"/>
    </row>
    <row r="87" spans="1:11" ht="12.75" customHeight="1" x14ac:dyDescent="0.2">
      <c r="A87" s="39"/>
      <c r="B87" s="41"/>
      <c r="C87" s="128" t="s">
        <v>103</v>
      </c>
      <c r="D87" s="42" t="s">
        <v>103</v>
      </c>
      <c r="E87" s="43" t="s">
        <v>103</v>
      </c>
      <c r="F87" s="134" t="s">
        <v>103</v>
      </c>
      <c r="G87" s="45" t="s">
        <v>101</v>
      </c>
      <c r="H87" s="99"/>
      <c r="I87" s="99"/>
      <c r="J87" s="99"/>
      <c r="K87" s="40"/>
    </row>
    <row r="88" spans="1:11" ht="12.75" customHeight="1" x14ac:dyDescent="0.2">
      <c r="A88" s="57" t="s">
        <v>103</v>
      </c>
      <c r="B88" s="41" t="s">
        <v>103</v>
      </c>
      <c r="C88" s="128" t="s">
        <v>103</v>
      </c>
      <c r="D88" s="42" t="s">
        <v>103</v>
      </c>
      <c r="E88" s="43" t="s">
        <v>103</v>
      </c>
      <c r="F88" s="134" t="s">
        <v>103</v>
      </c>
      <c r="G88" s="45" t="s">
        <v>101</v>
      </c>
      <c r="H88" s="100" t="s">
        <v>103</v>
      </c>
      <c r="I88" s="100" t="s">
        <v>103</v>
      </c>
      <c r="J88" s="100" t="s">
        <v>103</v>
      </c>
      <c r="K88" s="51" t="s">
        <v>103</v>
      </c>
    </row>
    <row r="89" spans="1:11" ht="12.75" customHeight="1" x14ac:dyDescent="0.2">
      <c r="A89" s="39"/>
      <c r="B89" s="41"/>
      <c r="C89" s="128" t="s">
        <v>103</v>
      </c>
      <c r="D89" s="42" t="s">
        <v>103</v>
      </c>
      <c r="E89" s="43" t="s">
        <v>103</v>
      </c>
      <c r="F89" s="134" t="s">
        <v>103</v>
      </c>
      <c r="G89" s="45" t="s">
        <v>101</v>
      </c>
      <c r="H89" s="99"/>
      <c r="I89" s="99"/>
      <c r="J89" s="99"/>
      <c r="K89" s="40"/>
    </row>
    <row r="90" spans="1:11" ht="12.75" customHeight="1" x14ac:dyDescent="0.2">
      <c r="A90" s="30"/>
      <c r="B90" s="32"/>
      <c r="C90" s="127" t="s">
        <v>103</v>
      </c>
      <c r="D90" s="33" t="s">
        <v>103</v>
      </c>
      <c r="E90" s="34" t="s">
        <v>103</v>
      </c>
      <c r="F90" s="133" t="s">
        <v>103</v>
      </c>
      <c r="G90" s="36" t="s">
        <v>101</v>
      </c>
      <c r="H90" s="98"/>
      <c r="I90" s="98"/>
      <c r="J90" s="98"/>
      <c r="K90" s="31"/>
    </row>
    <row r="91" spans="1:11" ht="12.75" customHeight="1" x14ac:dyDescent="0.2">
      <c r="A91" s="39"/>
      <c r="B91" s="41"/>
      <c r="C91" s="128" t="s">
        <v>103</v>
      </c>
      <c r="D91" s="42" t="s">
        <v>103</v>
      </c>
      <c r="E91" s="43" t="s">
        <v>103</v>
      </c>
      <c r="F91" s="134" t="s">
        <v>103</v>
      </c>
      <c r="G91" s="45" t="s">
        <v>101</v>
      </c>
      <c r="H91" s="99"/>
      <c r="I91" s="99"/>
      <c r="J91" s="99"/>
      <c r="K91" s="40"/>
    </row>
    <row r="92" spans="1:11" ht="12.75" customHeight="1" x14ac:dyDescent="0.2">
      <c r="A92" s="57" t="s">
        <v>103</v>
      </c>
      <c r="B92" s="41" t="s">
        <v>103</v>
      </c>
      <c r="C92" s="128" t="s">
        <v>103</v>
      </c>
      <c r="D92" s="42" t="s">
        <v>103</v>
      </c>
      <c r="E92" s="43" t="s">
        <v>103</v>
      </c>
      <c r="F92" s="134" t="s">
        <v>103</v>
      </c>
      <c r="G92" s="45" t="s">
        <v>101</v>
      </c>
      <c r="H92" s="100" t="s">
        <v>103</v>
      </c>
      <c r="I92" s="100" t="s">
        <v>103</v>
      </c>
      <c r="J92" s="100" t="s">
        <v>103</v>
      </c>
      <c r="K92" s="51" t="s">
        <v>103</v>
      </c>
    </row>
    <row r="93" spans="1:11" ht="12.75" customHeight="1" x14ac:dyDescent="0.2">
      <c r="A93" s="39"/>
      <c r="B93" s="41"/>
      <c r="C93" s="128" t="s">
        <v>103</v>
      </c>
      <c r="D93" s="42" t="s">
        <v>103</v>
      </c>
      <c r="E93" s="43" t="s">
        <v>103</v>
      </c>
      <c r="F93" s="134" t="s">
        <v>103</v>
      </c>
      <c r="G93" s="45" t="s">
        <v>101</v>
      </c>
      <c r="H93" s="99"/>
      <c r="I93" s="99"/>
      <c r="J93" s="99"/>
      <c r="K93" s="40"/>
    </row>
    <row r="94" spans="1:11" ht="12.75" customHeight="1" x14ac:dyDescent="0.2">
      <c r="A94" s="30"/>
      <c r="B94" s="32"/>
      <c r="C94" s="127" t="s">
        <v>103</v>
      </c>
      <c r="D94" s="33" t="s">
        <v>103</v>
      </c>
      <c r="E94" s="34" t="s">
        <v>103</v>
      </c>
      <c r="F94" s="133" t="s">
        <v>103</v>
      </c>
      <c r="G94" s="36" t="s">
        <v>101</v>
      </c>
      <c r="H94" s="98"/>
      <c r="I94" s="98"/>
      <c r="J94" s="98"/>
      <c r="K94" s="31"/>
    </row>
    <row r="95" spans="1:11" ht="12.75" customHeight="1" x14ac:dyDescent="0.2">
      <c r="A95" s="39"/>
      <c r="B95" s="41"/>
      <c r="C95" s="128" t="s">
        <v>103</v>
      </c>
      <c r="D95" s="42" t="s">
        <v>103</v>
      </c>
      <c r="E95" s="43" t="s">
        <v>103</v>
      </c>
      <c r="F95" s="134" t="s">
        <v>103</v>
      </c>
      <c r="G95" s="45" t="s">
        <v>101</v>
      </c>
      <c r="H95" s="99"/>
      <c r="I95" s="99"/>
      <c r="J95" s="99"/>
      <c r="K95" s="40"/>
    </row>
    <row r="96" spans="1:11" ht="12.75" customHeight="1" x14ac:dyDescent="0.2">
      <c r="A96" s="57" t="s">
        <v>103</v>
      </c>
      <c r="B96" s="41" t="s">
        <v>103</v>
      </c>
      <c r="C96" s="128" t="s">
        <v>103</v>
      </c>
      <c r="D96" s="42" t="s">
        <v>103</v>
      </c>
      <c r="E96" s="43" t="s">
        <v>103</v>
      </c>
      <c r="F96" s="134" t="s">
        <v>103</v>
      </c>
      <c r="G96" s="45" t="s">
        <v>101</v>
      </c>
      <c r="H96" s="100" t="s">
        <v>103</v>
      </c>
      <c r="I96" s="100" t="s">
        <v>103</v>
      </c>
      <c r="J96" s="100" t="s">
        <v>103</v>
      </c>
      <c r="K96" s="51" t="s">
        <v>103</v>
      </c>
    </row>
    <row r="97" spans="1:11" ht="12.75" customHeight="1" x14ac:dyDescent="0.2">
      <c r="A97" s="39"/>
      <c r="B97" s="41"/>
      <c r="C97" s="128" t="s">
        <v>103</v>
      </c>
      <c r="D97" s="42" t="s">
        <v>103</v>
      </c>
      <c r="E97" s="43" t="s">
        <v>103</v>
      </c>
      <c r="F97" s="134" t="s">
        <v>103</v>
      </c>
      <c r="G97" s="45" t="s">
        <v>101</v>
      </c>
      <c r="H97" s="99"/>
      <c r="I97" s="99"/>
      <c r="J97" s="99"/>
      <c r="K97" s="40"/>
    </row>
    <row r="98" spans="1:11" ht="12.75" customHeight="1" x14ac:dyDescent="0.2">
      <c r="A98" s="30"/>
      <c r="B98" s="32"/>
      <c r="C98" s="127" t="s">
        <v>103</v>
      </c>
      <c r="D98" s="33" t="s">
        <v>103</v>
      </c>
      <c r="E98" s="34" t="s">
        <v>103</v>
      </c>
      <c r="F98" s="133" t="s">
        <v>103</v>
      </c>
      <c r="G98" s="36" t="s">
        <v>101</v>
      </c>
      <c r="H98" s="98"/>
      <c r="I98" s="98"/>
      <c r="J98" s="98"/>
      <c r="K98" s="31"/>
    </row>
    <row r="99" spans="1:11" ht="12.75" customHeight="1" x14ac:dyDescent="0.2">
      <c r="A99" s="39"/>
      <c r="B99" s="41"/>
      <c r="C99" s="128" t="s">
        <v>103</v>
      </c>
      <c r="D99" s="42" t="s">
        <v>103</v>
      </c>
      <c r="E99" s="43" t="s">
        <v>103</v>
      </c>
      <c r="F99" s="134" t="s">
        <v>103</v>
      </c>
      <c r="G99" s="45" t="s">
        <v>101</v>
      </c>
      <c r="H99" s="99"/>
      <c r="I99" s="99"/>
      <c r="J99" s="99"/>
      <c r="K99" s="40"/>
    </row>
    <row r="100" spans="1:11" ht="12.75" customHeight="1" x14ac:dyDescent="0.2">
      <c r="A100" s="57" t="s">
        <v>103</v>
      </c>
      <c r="B100" s="41" t="s">
        <v>103</v>
      </c>
      <c r="C100" s="128" t="s">
        <v>103</v>
      </c>
      <c r="D100" s="42" t="s">
        <v>103</v>
      </c>
      <c r="E100" s="43" t="s">
        <v>103</v>
      </c>
      <c r="F100" s="134" t="s">
        <v>103</v>
      </c>
      <c r="G100" s="45" t="s">
        <v>101</v>
      </c>
      <c r="H100" s="100" t="s">
        <v>103</v>
      </c>
      <c r="I100" s="100" t="s">
        <v>103</v>
      </c>
      <c r="J100" s="100" t="s">
        <v>103</v>
      </c>
      <c r="K100" s="51" t="s">
        <v>103</v>
      </c>
    </row>
    <row r="101" spans="1:11" ht="12.75" customHeight="1" x14ac:dyDescent="0.2">
      <c r="A101" s="39"/>
      <c r="B101" s="41"/>
      <c r="C101" s="128" t="s">
        <v>103</v>
      </c>
      <c r="D101" s="42" t="s">
        <v>103</v>
      </c>
      <c r="E101" s="43" t="s">
        <v>103</v>
      </c>
      <c r="F101" s="134" t="s">
        <v>103</v>
      </c>
      <c r="G101" s="45" t="s">
        <v>101</v>
      </c>
      <c r="H101" s="99"/>
      <c r="I101" s="99"/>
      <c r="J101" s="99"/>
      <c r="K101" s="40"/>
    </row>
    <row r="102" spans="1:11" ht="12.75" customHeight="1" x14ac:dyDescent="0.2">
      <c r="A102" s="30"/>
      <c r="B102" s="32"/>
      <c r="C102" s="127" t="s">
        <v>103</v>
      </c>
      <c r="D102" s="33" t="s">
        <v>103</v>
      </c>
      <c r="E102" s="34" t="s">
        <v>103</v>
      </c>
      <c r="F102" s="133" t="s">
        <v>103</v>
      </c>
      <c r="G102" s="36" t="s">
        <v>101</v>
      </c>
      <c r="H102" s="98"/>
      <c r="I102" s="98"/>
      <c r="J102" s="98"/>
      <c r="K102" s="31"/>
    </row>
    <row r="103" spans="1:11" ht="12.75" customHeight="1" x14ac:dyDescent="0.2">
      <c r="A103" s="39"/>
      <c r="B103" s="41"/>
      <c r="C103" s="128" t="s">
        <v>103</v>
      </c>
      <c r="D103" s="42" t="s">
        <v>103</v>
      </c>
      <c r="E103" s="43" t="s">
        <v>103</v>
      </c>
      <c r="F103" s="134" t="s">
        <v>103</v>
      </c>
      <c r="G103" s="45" t="s">
        <v>101</v>
      </c>
      <c r="H103" s="99"/>
      <c r="I103" s="99"/>
      <c r="J103" s="99"/>
      <c r="K103" s="40"/>
    </row>
    <row r="104" spans="1:11" ht="12.75" customHeight="1" x14ac:dyDescent="0.2">
      <c r="A104" s="57" t="s">
        <v>103</v>
      </c>
      <c r="B104" s="41" t="s">
        <v>103</v>
      </c>
      <c r="C104" s="128" t="s">
        <v>103</v>
      </c>
      <c r="D104" s="42" t="s">
        <v>103</v>
      </c>
      <c r="E104" s="43" t="s">
        <v>103</v>
      </c>
      <c r="F104" s="134" t="s">
        <v>103</v>
      </c>
      <c r="G104" s="45" t="s">
        <v>101</v>
      </c>
      <c r="H104" s="100" t="s">
        <v>103</v>
      </c>
      <c r="I104" s="100" t="s">
        <v>103</v>
      </c>
      <c r="J104" s="100" t="s">
        <v>103</v>
      </c>
      <c r="K104" s="51" t="s">
        <v>103</v>
      </c>
    </row>
    <row r="105" spans="1:11" ht="12.75" customHeight="1" x14ac:dyDescent="0.2">
      <c r="A105" s="39"/>
      <c r="B105" s="41"/>
      <c r="C105" s="128" t="s">
        <v>103</v>
      </c>
      <c r="D105" s="42" t="s">
        <v>103</v>
      </c>
      <c r="E105" s="43" t="s">
        <v>103</v>
      </c>
      <c r="F105" s="134" t="s">
        <v>103</v>
      </c>
      <c r="G105" s="45" t="s">
        <v>101</v>
      </c>
      <c r="H105" s="99"/>
      <c r="I105" s="99"/>
      <c r="J105" s="99"/>
      <c r="K105" s="40"/>
    </row>
    <row r="106" spans="1:11" ht="12.75" customHeight="1" x14ac:dyDescent="0.2">
      <c r="A106" s="30"/>
      <c r="B106" s="32"/>
      <c r="C106" s="127" t="s">
        <v>103</v>
      </c>
      <c r="D106" s="33" t="s">
        <v>103</v>
      </c>
      <c r="E106" s="34" t="s">
        <v>103</v>
      </c>
      <c r="F106" s="133" t="s">
        <v>103</v>
      </c>
      <c r="G106" s="36" t="s">
        <v>101</v>
      </c>
      <c r="H106" s="98"/>
      <c r="I106" s="98"/>
      <c r="J106" s="98"/>
      <c r="K106" s="31"/>
    </row>
    <row r="107" spans="1:11" ht="12.75" customHeight="1" x14ac:dyDescent="0.2">
      <c r="A107" s="39"/>
      <c r="B107" s="41"/>
      <c r="C107" s="128" t="s">
        <v>103</v>
      </c>
      <c r="D107" s="42" t="s">
        <v>103</v>
      </c>
      <c r="E107" s="43" t="s">
        <v>103</v>
      </c>
      <c r="F107" s="134" t="s">
        <v>103</v>
      </c>
      <c r="G107" s="45" t="s">
        <v>101</v>
      </c>
      <c r="H107" s="99"/>
      <c r="I107" s="99"/>
      <c r="J107" s="99"/>
      <c r="K107" s="40"/>
    </row>
    <row r="108" spans="1:11" ht="12.75" customHeight="1" x14ac:dyDescent="0.2">
      <c r="A108" s="57" t="s">
        <v>103</v>
      </c>
      <c r="B108" s="41" t="s">
        <v>103</v>
      </c>
      <c r="C108" s="128" t="s">
        <v>103</v>
      </c>
      <c r="D108" s="42" t="s">
        <v>103</v>
      </c>
      <c r="E108" s="43" t="s">
        <v>103</v>
      </c>
      <c r="F108" s="134" t="s">
        <v>103</v>
      </c>
      <c r="G108" s="45" t="s">
        <v>101</v>
      </c>
      <c r="H108" s="100" t="s">
        <v>103</v>
      </c>
      <c r="I108" s="100" t="s">
        <v>103</v>
      </c>
      <c r="J108" s="100" t="s">
        <v>103</v>
      </c>
      <c r="K108" s="51" t="s">
        <v>103</v>
      </c>
    </row>
    <row r="109" spans="1:11" ht="12.75" customHeight="1" x14ac:dyDescent="0.2">
      <c r="A109" s="39"/>
      <c r="B109" s="41"/>
      <c r="C109" s="128" t="s">
        <v>103</v>
      </c>
      <c r="D109" s="42" t="s">
        <v>103</v>
      </c>
      <c r="E109" s="43" t="s">
        <v>103</v>
      </c>
      <c r="F109" s="134" t="s">
        <v>103</v>
      </c>
      <c r="G109" s="45" t="s">
        <v>101</v>
      </c>
      <c r="H109" s="99"/>
      <c r="I109" s="99"/>
      <c r="J109" s="99"/>
      <c r="K109" s="40"/>
    </row>
    <row r="110" spans="1:11" ht="12.75" customHeight="1" x14ac:dyDescent="0.2">
      <c r="A110" s="30"/>
      <c r="B110" s="32"/>
      <c r="C110" s="127" t="s">
        <v>103</v>
      </c>
      <c r="D110" s="33" t="s">
        <v>103</v>
      </c>
      <c r="E110" s="34" t="s">
        <v>103</v>
      </c>
      <c r="F110" s="133" t="s">
        <v>103</v>
      </c>
      <c r="G110" s="36" t="s">
        <v>101</v>
      </c>
      <c r="H110" s="98"/>
      <c r="I110" s="98"/>
      <c r="J110" s="98"/>
      <c r="K110" s="31"/>
    </row>
    <row r="111" spans="1:11" ht="12.75" customHeight="1" x14ac:dyDescent="0.2">
      <c r="A111" s="39"/>
      <c r="B111" s="41"/>
      <c r="C111" s="128" t="s">
        <v>103</v>
      </c>
      <c r="D111" s="42" t="s">
        <v>103</v>
      </c>
      <c r="E111" s="43" t="s">
        <v>103</v>
      </c>
      <c r="F111" s="134" t="s">
        <v>103</v>
      </c>
      <c r="G111" s="45" t="s">
        <v>101</v>
      </c>
      <c r="H111" s="99"/>
      <c r="I111" s="99"/>
      <c r="J111" s="99"/>
      <c r="K111" s="40"/>
    </row>
    <row r="112" spans="1:11" ht="12.75" customHeight="1" x14ac:dyDescent="0.2">
      <c r="A112" s="57" t="s">
        <v>103</v>
      </c>
      <c r="B112" s="41" t="s">
        <v>103</v>
      </c>
      <c r="C112" s="128" t="s">
        <v>103</v>
      </c>
      <c r="D112" s="42" t="s">
        <v>103</v>
      </c>
      <c r="E112" s="43" t="s">
        <v>103</v>
      </c>
      <c r="F112" s="134" t="s">
        <v>103</v>
      </c>
      <c r="G112" s="45" t="s">
        <v>101</v>
      </c>
      <c r="H112" s="100" t="s">
        <v>103</v>
      </c>
      <c r="I112" s="100" t="s">
        <v>103</v>
      </c>
      <c r="J112" s="100" t="s">
        <v>103</v>
      </c>
      <c r="K112" s="51" t="s">
        <v>103</v>
      </c>
    </row>
    <row r="113" spans="1:11" ht="12.75" customHeight="1" x14ac:dyDescent="0.2">
      <c r="A113" s="39"/>
      <c r="B113" s="41"/>
      <c r="C113" s="128" t="s">
        <v>103</v>
      </c>
      <c r="D113" s="42" t="s">
        <v>103</v>
      </c>
      <c r="E113" s="43" t="s">
        <v>103</v>
      </c>
      <c r="F113" s="134" t="s">
        <v>103</v>
      </c>
      <c r="G113" s="45" t="s">
        <v>101</v>
      </c>
      <c r="H113" s="99"/>
      <c r="I113" s="99"/>
      <c r="J113" s="99"/>
      <c r="K113" s="40"/>
    </row>
    <row r="114" spans="1:11" ht="12.75" customHeight="1" x14ac:dyDescent="0.2">
      <c r="A114" s="30"/>
      <c r="B114" s="32"/>
      <c r="C114" s="127" t="s">
        <v>103</v>
      </c>
      <c r="D114" s="33" t="s">
        <v>103</v>
      </c>
      <c r="E114" s="34" t="s">
        <v>103</v>
      </c>
      <c r="F114" s="133" t="s">
        <v>103</v>
      </c>
      <c r="G114" s="36" t="s">
        <v>101</v>
      </c>
      <c r="H114" s="98"/>
      <c r="I114" s="98"/>
      <c r="J114" s="98"/>
      <c r="K114" s="31"/>
    </row>
    <row r="115" spans="1:11" ht="12.75" customHeight="1" x14ac:dyDescent="0.2">
      <c r="A115" s="39"/>
      <c r="B115" s="41"/>
      <c r="C115" s="128" t="s">
        <v>103</v>
      </c>
      <c r="D115" s="42" t="s">
        <v>103</v>
      </c>
      <c r="E115" s="43" t="s">
        <v>103</v>
      </c>
      <c r="F115" s="134" t="s">
        <v>103</v>
      </c>
      <c r="G115" s="45" t="s">
        <v>101</v>
      </c>
      <c r="H115" s="99"/>
      <c r="I115" s="99"/>
      <c r="J115" s="99"/>
      <c r="K115" s="40"/>
    </row>
    <row r="116" spans="1:11" ht="12.75" customHeight="1" x14ac:dyDescent="0.2">
      <c r="A116" s="57" t="s">
        <v>103</v>
      </c>
      <c r="B116" s="41" t="s">
        <v>103</v>
      </c>
      <c r="C116" s="128" t="s">
        <v>103</v>
      </c>
      <c r="D116" s="42" t="s">
        <v>103</v>
      </c>
      <c r="E116" s="43" t="s">
        <v>103</v>
      </c>
      <c r="F116" s="134" t="s">
        <v>103</v>
      </c>
      <c r="G116" s="45" t="s">
        <v>101</v>
      </c>
      <c r="H116" s="100" t="s">
        <v>103</v>
      </c>
      <c r="I116" s="100" t="s">
        <v>103</v>
      </c>
      <c r="J116" s="100" t="s">
        <v>103</v>
      </c>
      <c r="K116" s="51" t="s">
        <v>103</v>
      </c>
    </row>
    <row r="117" spans="1:11" ht="12.75" customHeight="1" x14ac:dyDescent="0.2">
      <c r="A117" s="39"/>
      <c r="B117" s="41"/>
      <c r="C117" s="128" t="s">
        <v>103</v>
      </c>
      <c r="D117" s="42" t="s">
        <v>103</v>
      </c>
      <c r="E117" s="43" t="s">
        <v>103</v>
      </c>
      <c r="F117" s="134" t="s">
        <v>103</v>
      </c>
      <c r="G117" s="45" t="s">
        <v>101</v>
      </c>
      <c r="H117" s="99"/>
      <c r="I117" s="99"/>
      <c r="J117" s="99"/>
      <c r="K117" s="40"/>
    </row>
    <row r="118" spans="1:11" ht="12.75" customHeight="1" x14ac:dyDescent="0.2">
      <c r="A118" s="30"/>
      <c r="B118" s="32"/>
      <c r="C118" s="127" t="s">
        <v>103</v>
      </c>
      <c r="D118" s="33" t="s">
        <v>103</v>
      </c>
      <c r="E118" s="34" t="s">
        <v>103</v>
      </c>
      <c r="F118" s="133" t="s">
        <v>103</v>
      </c>
      <c r="G118" s="36" t="s">
        <v>101</v>
      </c>
      <c r="H118" s="98"/>
      <c r="I118" s="98"/>
      <c r="J118" s="98"/>
      <c r="K118" s="31"/>
    </row>
    <row r="119" spans="1:11" ht="12.75" customHeight="1" x14ac:dyDescent="0.2">
      <c r="A119" s="39"/>
      <c r="B119" s="41"/>
      <c r="C119" s="128" t="s">
        <v>103</v>
      </c>
      <c r="D119" s="42" t="s">
        <v>103</v>
      </c>
      <c r="E119" s="43" t="s">
        <v>103</v>
      </c>
      <c r="F119" s="134" t="s">
        <v>103</v>
      </c>
      <c r="G119" s="45" t="s">
        <v>101</v>
      </c>
      <c r="H119" s="99"/>
      <c r="I119" s="99"/>
      <c r="J119" s="99"/>
      <c r="K119" s="40"/>
    </row>
    <row r="120" spans="1:11" ht="12.75" customHeight="1" x14ac:dyDescent="0.2">
      <c r="A120" s="57" t="s">
        <v>103</v>
      </c>
      <c r="B120" s="41" t="s">
        <v>103</v>
      </c>
      <c r="C120" s="128" t="s">
        <v>103</v>
      </c>
      <c r="D120" s="42" t="s">
        <v>103</v>
      </c>
      <c r="E120" s="43" t="s">
        <v>103</v>
      </c>
      <c r="F120" s="134" t="s">
        <v>103</v>
      </c>
      <c r="G120" s="45" t="s">
        <v>101</v>
      </c>
      <c r="H120" s="100" t="s">
        <v>103</v>
      </c>
      <c r="I120" s="100" t="s">
        <v>103</v>
      </c>
      <c r="J120" s="100" t="s">
        <v>103</v>
      </c>
      <c r="K120" s="51" t="s">
        <v>103</v>
      </c>
    </row>
    <row r="121" spans="1:11" ht="12.75" customHeight="1" x14ac:dyDescent="0.2">
      <c r="A121" s="39"/>
      <c r="B121" s="41"/>
      <c r="C121" s="128" t="s">
        <v>103</v>
      </c>
      <c r="D121" s="42" t="s">
        <v>103</v>
      </c>
      <c r="E121" s="43" t="s">
        <v>103</v>
      </c>
      <c r="F121" s="134" t="s">
        <v>103</v>
      </c>
      <c r="G121" s="45" t="s">
        <v>101</v>
      </c>
      <c r="H121" s="99"/>
      <c r="I121" s="99"/>
      <c r="J121" s="99"/>
      <c r="K121" s="40"/>
    </row>
    <row r="122" spans="1:11" ht="12.75" customHeight="1" x14ac:dyDescent="0.2">
      <c r="A122" s="30"/>
      <c r="B122" s="32"/>
      <c r="C122" s="127" t="s">
        <v>103</v>
      </c>
      <c r="D122" s="33" t="s">
        <v>103</v>
      </c>
      <c r="E122" s="34" t="s">
        <v>103</v>
      </c>
      <c r="F122" s="133" t="s">
        <v>103</v>
      </c>
      <c r="G122" s="36" t="s">
        <v>101</v>
      </c>
      <c r="H122" s="98"/>
      <c r="I122" s="98"/>
      <c r="J122" s="98"/>
      <c r="K122" s="31"/>
    </row>
    <row r="123" spans="1:11" ht="12.75" customHeight="1" x14ac:dyDescent="0.2">
      <c r="A123" s="39"/>
      <c r="B123" s="41"/>
      <c r="C123" s="128" t="s">
        <v>103</v>
      </c>
      <c r="D123" s="42" t="s">
        <v>103</v>
      </c>
      <c r="E123" s="43" t="s">
        <v>103</v>
      </c>
      <c r="F123" s="134" t="s">
        <v>103</v>
      </c>
      <c r="G123" s="45" t="s">
        <v>101</v>
      </c>
      <c r="H123" s="99"/>
      <c r="I123" s="99"/>
      <c r="J123" s="99"/>
      <c r="K123" s="40"/>
    </row>
    <row r="124" spans="1:11" ht="12.75" customHeight="1" x14ac:dyDescent="0.2">
      <c r="A124" s="57" t="s">
        <v>103</v>
      </c>
      <c r="B124" s="41" t="s">
        <v>103</v>
      </c>
      <c r="C124" s="128" t="s">
        <v>103</v>
      </c>
      <c r="D124" s="42" t="s">
        <v>103</v>
      </c>
      <c r="E124" s="43" t="s">
        <v>103</v>
      </c>
      <c r="F124" s="134" t="s">
        <v>103</v>
      </c>
      <c r="G124" s="45" t="s">
        <v>101</v>
      </c>
      <c r="H124" s="100" t="s">
        <v>103</v>
      </c>
      <c r="I124" s="100" t="s">
        <v>103</v>
      </c>
      <c r="J124" s="100" t="s">
        <v>103</v>
      </c>
      <c r="K124" s="51" t="s">
        <v>103</v>
      </c>
    </row>
    <row r="125" spans="1:11" ht="12.75" customHeight="1" x14ac:dyDescent="0.2">
      <c r="A125" s="39"/>
      <c r="B125" s="41"/>
      <c r="C125" s="128" t="s">
        <v>103</v>
      </c>
      <c r="D125" s="42" t="s">
        <v>103</v>
      </c>
      <c r="E125" s="43" t="s">
        <v>103</v>
      </c>
      <c r="F125" s="134" t="s">
        <v>103</v>
      </c>
      <c r="G125" s="45" t="s">
        <v>101</v>
      </c>
      <c r="H125" s="99"/>
      <c r="I125" s="99"/>
      <c r="J125" s="99"/>
      <c r="K125" s="40"/>
    </row>
    <row r="126" spans="1:11" x14ac:dyDescent="0.2">
      <c r="A126" s="30"/>
      <c r="B126" s="32"/>
      <c r="C126" s="127" t="s">
        <v>103</v>
      </c>
      <c r="D126" s="33" t="s">
        <v>103</v>
      </c>
      <c r="E126" s="34" t="s">
        <v>103</v>
      </c>
      <c r="F126" s="133" t="s">
        <v>103</v>
      </c>
      <c r="G126" s="36" t="s">
        <v>101</v>
      </c>
      <c r="H126" s="98"/>
      <c r="I126" s="98"/>
      <c r="J126" s="98"/>
      <c r="K126" s="31"/>
    </row>
    <row r="127" spans="1:11" x14ac:dyDescent="0.2">
      <c r="A127" s="39"/>
      <c r="B127" s="41"/>
      <c r="C127" s="128" t="s">
        <v>103</v>
      </c>
      <c r="D127" s="42" t="s">
        <v>103</v>
      </c>
      <c r="E127" s="43" t="s">
        <v>103</v>
      </c>
      <c r="F127" s="134" t="s">
        <v>103</v>
      </c>
      <c r="G127" s="45" t="s">
        <v>101</v>
      </c>
      <c r="H127" s="99"/>
      <c r="I127" s="99"/>
      <c r="J127" s="99"/>
      <c r="K127" s="40"/>
    </row>
    <row r="128" spans="1:11" ht="15.75" x14ac:dyDescent="0.2">
      <c r="A128" s="57" t="s">
        <v>103</v>
      </c>
      <c r="B128" s="41" t="s">
        <v>103</v>
      </c>
      <c r="C128" s="128" t="s">
        <v>103</v>
      </c>
      <c r="D128" s="42" t="s">
        <v>103</v>
      </c>
      <c r="E128" s="43" t="s">
        <v>103</v>
      </c>
      <c r="F128" s="134" t="s">
        <v>103</v>
      </c>
      <c r="G128" s="45" t="s">
        <v>101</v>
      </c>
      <c r="H128" s="100" t="s">
        <v>103</v>
      </c>
      <c r="I128" s="100" t="s">
        <v>103</v>
      </c>
      <c r="J128" s="100" t="s">
        <v>103</v>
      </c>
      <c r="K128" s="51" t="s">
        <v>103</v>
      </c>
    </row>
    <row r="129" spans="1:11" x14ac:dyDescent="0.2">
      <c r="A129" s="39"/>
      <c r="B129" s="41"/>
      <c r="C129" s="128" t="s">
        <v>103</v>
      </c>
      <c r="D129" s="42" t="s">
        <v>103</v>
      </c>
      <c r="E129" s="43" t="s">
        <v>103</v>
      </c>
      <c r="F129" s="134" t="s">
        <v>103</v>
      </c>
      <c r="G129" s="45" t="s">
        <v>101</v>
      </c>
      <c r="H129" s="99"/>
      <c r="I129" s="99"/>
      <c r="J129" s="99"/>
      <c r="K129" s="40"/>
    </row>
    <row r="130" spans="1:11" x14ac:dyDescent="0.2">
      <c r="A130" s="30"/>
      <c r="B130" s="32"/>
      <c r="C130" s="127" t="s">
        <v>103</v>
      </c>
      <c r="D130" s="33" t="s">
        <v>103</v>
      </c>
      <c r="E130" s="34" t="s">
        <v>103</v>
      </c>
      <c r="F130" s="133" t="s">
        <v>103</v>
      </c>
      <c r="G130" s="36" t="s">
        <v>101</v>
      </c>
      <c r="H130" s="98"/>
      <c r="I130" s="98"/>
      <c r="J130" s="98"/>
      <c r="K130" s="31"/>
    </row>
    <row r="131" spans="1:11" x14ac:dyDescent="0.2">
      <c r="A131" s="39"/>
      <c r="B131" s="41"/>
      <c r="C131" s="128" t="s">
        <v>103</v>
      </c>
      <c r="D131" s="42" t="s">
        <v>103</v>
      </c>
      <c r="E131" s="43" t="s">
        <v>103</v>
      </c>
      <c r="F131" s="134" t="s">
        <v>103</v>
      </c>
      <c r="G131" s="45" t="s">
        <v>101</v>
      </c>
      <c r="H131" s="99"/>
      <c r="I131" s="99"/>
      <c r="J131" s="99"/>
      <c r="K131" s="40"/>
    </row>
    <row r="132" spans="1:11" ht="15.75" x14ac:dyDescent="0.2">
      <c r="A132" s="57" t="s">
        <v>103</v>
      </c>
      <c r="B132" s="41" t="s">
        <v>103</v>
      </c>
      <c r="C132" s="128" t="s">
        <v>103</v>
      </c>
      <c r="D132" s="42" t="s">
        <v>103</v>
      </c>
      <c r="E132" s="43" t="s">
        <v>103</v>
      </c>
      <c r="F132" s="134" t="s">
        <v>103</v>
      </c>
      <c r="G132" s="45" t="s">
        <v>101</v>
      </c>
      <c r="H132" s="100" t="s">
        <v>103</v>
      </c>
      <c r="I132" s="100" t="s">
        <v>103</v>
      </c>
      <c r="J132" s="100" t="s">
        <v>103</v>
      </c>
      <c r="K132" s="51" t="s">
        <v>103</v>
      </c>
    </row>
    <row r="133" spans="1:11" x14ac:dyDescent="0.2">
      <c r="A133" s="39"/>
      <c r="B133" s="41"/>
      <c r="C133" s="128" t="s">
        <v>103</v>
      </c>
      <c r="D133" s="42" t="s">
        <v>103</v>
      </c>
      <c r="E133" s="43" t="s">
        <v>103</v>
      </c>
      <c r="F133" s="134" t="s">
        <v>103</v>
      </c>
      <c r="G133" s="45" t="s">
        <v>101</v>
      </c>
      <c r="H133" s="99"/>
      <c r="I133" s="99"/>
      <c r="J133" s="99"/>
      <c r="K133" s="40"/>
    </row>
    <row r="134" spans="1:11" x14ac:dyDescent="0.2">
      <c r="A134" s="30"/>
      <c r="B134" s="32"/>
      <c r="C134" s="127" t="s">
        <v>103</v>
      </c>
      <c r="D134" s="33" t="s">
        <v>103</v>
      </c>
      <c r="E134" s="34" t="s">
        <v>103</v>
      </c>
      <c r="F134" s="133" t="s">
        <v>103</v>
      </c>
      <c r="G134" s="36" t="s">
        <v>101</v>
      </c>
      <c r="H134" s="98"/>
      <c r="I134" s="98"/>
      <c r="J134" s="98"/>
      <c r="K134" s="31"/>
    </row>
    <row r="135" spans="1:11" x14ac:dyDescent="0.2">
      <c r="A135" s="39"/>
      <c r="B135" s="41"/>
      <c r="C135" s="128" t="s">
        <v>103</v>
      </c>
      <c r="D135" s="42" t="s">
        <v>103</v>
      </c>
      <c r="E135" s="43" t="s">
        <v>103</v>
      </c>
      <c r="F135" s="134" t="s">
        <v>103</v>
      </c>
      <c r="G135" s="45" t="s">
        <v>101</v>
      </c>
      <c r="H135" s="99"/>
      <c r="I135" s="99"/>
      <c r="J135" s="99"/>
      <c r="K135" s="40"/>
    </row>
    <row r="136" spans="1:11" ht="15.75" x14ac:dyDescent="0.2">
      <c r="A136" s="57" t="s">
        <v>103</v>
      </c>
      <c r="B136" s="41" t="s">
        <v>103</v>
      </c>
      <c r="C136" s="128" t="s">
        <v>103</v>
      </c>
      <c r="D136" s="42" t="s">
        <v>103</v>
      </c>
      <c r="E136" s="43" t="s">
        <v>103</v>
      </c>
      <c r="F136" s="134" t="s">
        <v>103</v>
      </c>
      <c r="G136" s="45" t="s">
        <v>101</v>
      </c>
      <c r="H136" s="100" t="s">
        <v>103</v>
      </c>
      <c r="I136" s="100" t="s">
        <v>103</v>
      </c>
      <c r="J136" s="100" t="s">
        <v>103</v>
      </c>
      <c r="K136" s="51" t="s">
        <v>103</v>
      </c>
    </row>
    <row r="137" spans="1:11" x14ac:dyDescent="0.2">
      <c r="A137" s="39"/>
      <c r="B137" s="41"/>
      <c r="C137" s="128" t="s">
        <v>103</v>
      </c>
      <c r="D137" s="42" t="s">
        <v>103</v>
      </c>
      <c r="E137" s="43" t="s">
        <v>103</v>
      </c>
      <c r="F137" s="134" t="s">
        <v>103</v>
      </c>
      <c r="G137" s="45" t="s">
        <v>101</v>
      </c>
      <c r="H137" s="99"/>
      <c r="I137" s="99"/>
      <c r="J137" s="99"/>
      <c r="K137" s="40"/>
    </row>
    <row r="138" spans="1:11" x14ac:dyDescent="0.2">
      <c r="A138" s="30"/>
      <c r="B138" s="32"/>
      <c r="C138" s="127" t="s">
        <v>103</v>
      </c>
      <c r="D138" s="33" t="s">
        <v>103</v>
      </c>
      <c r="E138" s="34" t="s">
        <v>103</v>
      </c>
      <c r="F138" s="133" t="s">
        <v>103</v>
      </c>
      <c r="G138" s="36" t="s">
        <v>101</v>
      </c>
      <c r="H138" s="98"/>
      <c r="I138" s="98"/>
      <c r="J138" s="98"/>
      <c r="K138" s="31"/>
    </row>
    <row r="139" spans="1:11" x14ac:dyDescent="0.2">
      <c r="A139" s="39"/>
      <c r="B139" s="41"/>
      <c r="C139" s="128" t="s">
        <v>103</v>
      </c>
      <c r="D139" s="42" t="s">
        <v>103</v>
      </c>
      <c r="E139" s="43" t="s">
        <v>103</v>
      </c>
      <c r="F139" s="134" t="s">
        <v>103</v>
      </c>
      <c r="G139" s="45" t="s">
        <v>101</v>
      </c>
      <c r="H139" s="99"/>
      <c r="I139" s="99"/>
      <c r="J139" s="99"/>
      <c r="K139" s="40"/>
    </row>
    <row r="140" spans="1:11" ht="15.75" x14ac:dyDescent="0.2">
      <c r="A140" s="57" t="s">
        <v>103</v>
      </c>
      <c r="B140" s="41" t="s">
        <v>103</v>
      </c>
      <c r="C140" s="128" t="s">
        <v>103</v>
      </c>
      <c r="D140" s="42" t="s">
        <v>103</v>
      </c>
      <c r="E140" s="43" t="s">
        <v>103</v>
      </c>
      <c r="F140" s="134" t="s">
        <v>103</v>
      </c>
      <c r="G140" s="45" t="s">
        <v>101</v>
      </c>
      <c r="H140" s="100" t="s">
        <v>103</v>
      </c>
      <c r="I140" s="100" t="s">
        <v>103</v>
      </c>
      <c r="J140" s="100" t="s">
        <v>103</v>
      </c>
      <c r="K140" s="51" t="s">
        <v>103</v>
      </c>
    </row>
    <row r="141" spans="1:11" x14ac:dyDescent="0.2">
      <c r="A141" s="39"/>
      <c r="B141" s="41"/>
      <c r="C141" s="128" t="s">
        <v>103</v>
      </c>
      <c r="D141" s="42" t="s">
        <v>103</v>
      </c>
      <c r="E141" s="43" t="s">
        <v>103</v>
      </c>
      <c r="F141" s="134" t="s">
        <v>103</v>
      </c>
      <c r="G141" s="45" t="s">
        <v>101</v>
      </c>
      <c r="H141" s="99"/>
      <c r="I141" s="99"/>
      <c r="J141" s="99"/>
      <c r="K141" s="40"/>
    </row>
    <row r="142" spans="1:11" x14ac:dyDescent="0.2">
      <c r="A142" s="30"/>
      <c r="B142" s="32"/>
      <c r="C142" s="127" t="s">
        <v>103</v>
      </c>
      <c r="D142" s="33" t="s">
        <v>103</v>
      </c>
      <c r="E142" s="34" t="s">
        <v>103</v>
      </c>
      <c r="F142" s="133" t="s">
        <v>103</v>
      </c>
      <c r="G142" s="36" t="s">
        <v>101</v>
      </c>
      <c r="H142" s="98"/>
      <c r="I142" s="98"/>
      <c r="J142" s="98"/>
      <c r="K142" s="31"/>
    </row>
    <row r="143" spans="1:11" x14ac:dyDescent="0.2">
      <c r="A143" s="39"/>
      <c r="B143" s="41"/>
      <c r="C143" s="128" t="s">
        <v>103</v>
      </c>
      <c r="D143" s="42" t="s">
        <v>103</v>
      </c>
      <c r="E143" s="43" t="s">
        <v>103</v>
      </c>
      <c r="F143" s="134" t="s">
        <v>103</v>
      </c>
      <c r="G143" s="45" t="s">
        <v>101</v>
      </c>
      <c r="H143" s="99"/>
      <c r="I143" s="99"/>
      <c r="J143" s="99"/>
      <c r="K143" s="40"/>
    </row>
    <row r="144" spans="1:11" ht="15.75" x14ac:dyDescent="0.2">
      <c r="A144" s="57" t="s">
        <v>103</v>
      </c>
      <c r="B144" s="41" t="s">
        <v>103</v>
      </c>
      <c r="C144" s="128" t="s">
        <v>103</v>
      </c>
      <c r="D144" s="42" t="s">
        <v>103</v>
      </c>
      <c r="E144" s="43" t="s">
        <v>103</v>
      </c>
      <c r="F144" s="134" t="s">
        <v>103</v>
      </c>
      <c r="G144" s="45" t="s">
        <v>101</v>
      </c>
      <c r="H144" s="100" t="s">
        <v>103</v>
      </c>
      <c r="I144" s="100" t="s">
        <v>103</v>
      </c>
      <c r="J144" s="100" t="s">
        <v>103</v>
      </c>
      <c r="K144" s="51" t="s">
        <v>103</v>
      </c>
    </row>
    <row r="145" spans="1:11" x14ac:dyDescent="0.2">
      <c r="A145" s="39"/>
      <c r="B145" s="41"/>
      <c r="C145" s="128" t="s">
        <v>103</v>
      </c>
      <c r="D145" s="42" t="s">
        <v>103</v>
      </c>
      <c r="E145" s="43" t="s">
        <v>103</v>
      </c>
      <c r="F145" s="134" t="s">
        <v>103</v>
      </c>
      <c r="G145" s="45" t="s">
        <v>101</v>
      </c>
      <c r="H145" s="99"/>
      <c r="I145" s="99"/>
      <c r="J145" s="99"/>
      <c r="K145" s="40"/>
    </row>
    <row r="146" spans="1:11" x14ac:dyDescent="0.2">
      <c r="A146" s="30"/>
      <c r="B146" s="32"/>
      <c r="C146" s="127" t="s">
        <v>103</v>
      </c>
      <c r="D146" s="33" t="s">
        <v>103</v>
      </c>
      <c r="E146" s="34" t="s">
        <v>103</v>
      </c>
      <c r="F146" s="133" t="s">
        <v>103</v>
      </c>
      <c r="G146" s="36" t="s">
        <v>101</v>
      </c>
      <c r="H146" s="98"/>
      <c r="I146" s="98"/>
      <c r="J146" s="98"/>
      <c r="K146" s="31"/>
    </row>
    <row r="147" spans="1:11" x14ac:dyDescent="0.2">
      <c r="A147" s="39"/>
      <c r="B147" s="41"/>
      <c r="C147" s="128" t="s">
        <v>103</v>
      </c>
      <c r="D147" s="42" t="s">
        <v>103</v>
      </c>
      <c r="E147" s="43" t="s">
        <v>103</v>
      </c>
      <c r="F147" s="134" t="s">
        <v>103</v>
      </c>
      <c r="G147" s="45" t="s">
        <v>101</v>
      </c>
      <c r="H147" s="99"/>
      <c r="I147" s="99"/>
      <c r="J147" s="99"/>
      <c r="K147" s="40"/>
    </row>
    <row r="148" spans="1:11" ht="15.75" x14ac:dyDescent="0.2">
      <c r="A148" s="57" t="s">
        <v>103</v>
      </c>
      <c r="B148" s="41" t="s">
        <v>103</v>
      </c>
      <c r="C148" s="128" t="s">
        <v>103</v>
      </c>
      <c r="D148" s="42" t="s">
        <v>103</v>
      </c>
      <c r="E148" s="43" t="s">
        <v>103</v>
      </c>
      <c r="F148" s="134" t="s">
        <v>103</v>
      </c>
      <c r="G148" s="45" t="s">
        <v>101</v>
      </c>
      <c r="H148" s="100" t="s">
        <v>103</v>
      </c>
      <c r="I148" s="100" t="s">
        <v>103</v>
      </c>
      <c r="J148" s="100" t="s">
        <v>103</v>
      </c>
      <c r="K148" s="51" t="s">
        <v>103</v>
      </c>
    </row>
    <row r="149" spans="1:11" x14ac:dyDescent="0.2">
      <c r="A149" s="39"/>
      <c r="B149" s="41"/>
      <c r="C149" s="128" t="s">
        <v>103</v>
      </c>
      <c r="D149" s="42" t="s">
        <v>103</v>
      </c>
      <c r="E149" s="43" t="s">
        <v>103</v>
      </c>
      <c r="F149" s="134" t="s">
        <v>103</v>
      </c>
      <c r="G149" s="45" t="s">
        <v>101</v>
      </c>
      <c r="H149" s="99"/>
      <c r="I149" s="99"/>
      <c r="J149" s="99"/>
      <c r="K149" s="40"/>
    </row>
    <row r="150" spans="1:11" x14ac:dyDescent="0.2">
      <c r="A150" s="30"/>
      <c r="B150" s="32"/>
      <c r="C150" s="127" t="s">
        <v>103</v>
      </c>
      <c r="D150" s="33" t="s">
        <v>103</v>
      </c>
      <c r="E150" s="34" t="s">
        <v>103</v>
      </c>
      <c r="F150" s="133" t="s">
        <v>103</v>
      </c>
      <c r="G150" s="36" t="s">
        <v>101</v>
      </c>
      <c r="H150" s="98"/>
      <c r="I150" s="98"/>
      <c r="J150" s="98"/>
      <c r="K150" s="31"/>
    </row>
    <row r="151" spans="1:11" x14ac:dyDescent="0.2">
      <c r="A151" s="39"/>
      <c r="B151" s="41"/>
      <c r="C151" s="128" t="s">
        <v>103</v>
      </c>
      <c r="D151" s="42" t="s">
        <v>103</v>
      </c>
      <c r="E151" s="43" t="s">
        <v>103</v>
      </c>
      <c r="F151" s="134" t="s">
        <v>103</v>
      </c>
      <c r="G151" s="45" t="s">
        <v>101</v>
      </c>
      <c r="H151" s="99"/>
      <c r="I151" s="99"/>
      <c r="J151" s="99"/>
      <c r="K151" s="40"/>
    </row>
    <row r="152" spans="1:11" ht="15.75" x14ac:dyDescent="0.2">
      <c r="A152" s="57" t="s">
        <v>103</v>
      </c>
      <c r="B152" s="41" t="s">
        <v>103</v>
      </c>
      <c r="C152" s="128" t="s">
        <v>103</v>
      </c>
      <c r="D152" s="42" t="s">
        <v>103</v>
      </c>
      <c r="E152" s="43" t="s">
        <v>103</v>
      </c>
      <c r="F152" s="134" t="s">
        <v>103</v>
      </c>
      <c r="G152" s="45" t="s">
        <v>101</v>
      </c>
      <c r="H152" s="100" t="s">
        <v>103</v>
      </c>
      <c r="I152" s="100" t="s">
        <v>103</v>
      </c>
      <c r="J152" s="100" t="s">
        <v>103</v>
      </c>
      <c r="K152" s="51" t="s">
        <v>103</v>
      </c>
    </row>
    <row r="153" spans="1:11" x14ac:dyDescent="0.2">
      <c r="A153" s="39"/>
      <c r="B153" s="41"/>
      <c r="C153" s="128" t="s">
        <v>103</v>
      </c>
      <c r="D153" s="42" t="s">
        <v>103</v>
      </c>
      <c r="E153" s="43" t="s">
        <v>103</v>
      </c>
      <c r="F153" s="134" t="s">
        <v>103</v>
      </c>
      <c r="G153" s="45" t="s">
        <v>101</v>
      </c>
      <c r="H153" s="99"/>
      <c r="I153" s="99"/>
      <c r="J153" s="99"/>
      <c r="K153" s="40"/>
    </row>
    <row r="154" spans="1:11" x14ac:dyDescent="0.2">
      <c r="A154" s="30"/>
      <c r="B154" s="32"/>
      <c r="C154" s="127" t="s">
        <v>103</v>
      </c>
      <c r="D154" s="33" t="s">
        <v>103</v>
      </c>
      <c r="E154" s="34" t="s">
        <v>103</v>
      </c>
      <c r="F154" s="133" t="s">
        <v>103</v>
      </c>
      <c r="G154" s="36" t="s">
        <v>101</v>
      </c>
      <c r="H154" s="98"/>
      <c r="I154" s="98"/>
      <c r="J154" s="98"/>
      <c r="K154" s="31"/>
    </row>
    <row r="155" spans="1:11" x14ac:dyDescent="0.2">
      <c r="A155" s="39"/>
      <c r="B155" s="41"/>
      <c r="C155" s="128" t="s">
        <v>103</v>
      </c>
      <c r="D155" s="42" t="s">
        <v>103</v>
      </c>
      <c r="E155" s="43" t="s">
        <v>103</v>
      </c>
      <c r="F155" s="134" t="s">
        <v>103</v>
      </c>
      <c r="G155" s="45" t="s">
        <v>101</v>
      </c>
      <c r="H155" s="99"/>
      <c r="I155" s="99"/>
      <c r="J155" s="99"/>
      <c r="K155" s="40"/>
    </row>
    <row r="156" spans="1:11" ht="15.75" x14ac:dyDescent="0.2">
      <c r="A156" s="57" t="s">
        <v>103</v>
      </c>
      <c r="B156" s="41" t="s">
        <v>103</v>
      </c>
      <c r="C156" s="128" t="s">
        <v>103</v>
      </c>
      <c r="D156" s="42" t="s">
        <v>103</v>
      </c>
      <c r="E156" s="43" t="s">
        <v>103</v>
      </c>
      <c r="F156" s="134" t="s">
        <v>103</v>
      </c>
      <c r="G156" s="45" t="s">
        <v>101</v>
      </c>
      <c r="H156" s="100" t="s">
        <v>103</v>
      </c>
      <c r="I156" s="100" t="s">
        <v>103</v>
      </c>
      <c r="J156" s="100" t="s">
        <v>103</v>
      </c>
      <c r="K156" s="51" t="s">
        <v>103</v>
      </c>
    </row>
    <row r="157" spans="1:11" x14ac:dyDescent="0.2">
      <c r="A157" s="39"/>
      <c r="B157" s="41"/>
      <c r="C157" s="128" t="s">
        <v>103</v>
      </c>
      <c r="D157" s="42" t="s">
        <v>103</v>
      </c>
      <c r="E157" s="43" t="s">
        <v>103</v>
      </c>
      <c r="F157" s="134" t="s">
        <v>103</v>
      </c>
      <c r="G157" s="45" t="s">
        <v>101</v>
      </c>
      <c r="H157" s="99"/>
      <c r="I157" s="99"/>
      <c r="J157" s="99"/>
      <c r="K157" s="40"/>
    </row>
    <row r="158" spans="1:11" x14ac:dyDescent="0.2">
      <c r="A158" s="30"/>
      <c r="B158" s="32"/>
      <c r="C158" s="127" t="s">
        <v>103</v>
      </c>
      <c r="D158" s="33" t="s">
        <v>103</v>
      </c>
      <c r="E158" s="34" t="s">
        <v>103</v>
      </c>
      <c r="F158" s="133" t="s">
        <v>103</v>
      </c>
      <c r="G158" s="36" t="s">
        <v>101</v>
      </c>
      <c r="H158" s="98"/>
      <c r="I158" s="98"/>
      <c r="J158" s="98"/>
      <c r="K158" s="31"/>
    </row>
    <row r="159" spans="1:11" x14ac:dyDescent="0.2">
      <c r="A159" s="39"/>
      <c r="B159" s="41"/>
      <c r="C159" s="128" t="s">
        <v>103</v>
      </c>
      <c r="D159" s="42" t="s">
        <v>103</v>
      </c>
      <c r="E159" s="43" t="s">
        <v>103</v>
      </c>
      <c r="F159" s="134" t="s">
        <v>103</v>
      </c>
      <c r="G159" s="45" t="s">
        <v>101</v>
      </c>
      <c r="H159" s="99"/>
      <c r="I159" s="99"/>
      <c r="J159" s="99"/>
      <c r="K159" s="40"/>
    </row>
    <row r="160" spans="1:11" ht="15.75" x14ac:dyDescent="0.2">
      <c r="A160" s="57" t="s">
        <v>103</v>
      </c>
      <c r="B160" s="41" t="s">
        <v>103</v>
      </c>
      <c r="C160" s="128" t="s">
        <v>103</v>
      </c>
      <c r="D160" s="42" t="s">
        <v>103</v>
      </c>
      <c r="E160" s="43" t="s">
        <v>103</v>
      </c>
      <c r="F160" s="134" t="s">
        <v>103</v>
      </c>
      <c r="G160" s="45" t="s">
        <v>101</v>
      </c>
      <c r="H160" s="100" t="s">
        <v>103</v>
      </c>
      <c r="I160" s="100" t="s">
        <v>103</v>
      </c>
      <c r="J160" s="100" t="s">
        <v>103</v>
      </c>
      <c r="K160" s="51" t="s">
        <v>103</v>
      </c>
    </row>
    <row r="161" spans="1:11" x14ac:dyDescent="0.2">
      <c r="A161" s="39"/>
      <c r="B161" s="41"/>
      <c r="C161" s="128" t="s">
        <v>103</v>
      </c>
      <c r="D161" s="42" t="s">
        <v>103</v>
      </c>
      <c r="E161" s="43" t="s">
        <v>103</v>
      </c>
      <c r="F161" s="134" t="s">
        <v>103</v>
      </c>
      <c r="G161" s="45" t="s">
        <v>101</v>
      </c>
      <c r="H161" s="99"/>
      <c r="I161" s="99"/>
      <c r="J161" s="99"/>
      <c r="K161" s="40"/>
    </row>
    <row r="162" spans="1:11" x14ac:dyDescent="0.2">
      <c r="A162" s="30"/>
      <c r="B162" s="32"/>
      <c r="C162" s="127" t="s">
        <v>103</v>
      </c>
      <c r="D162" s="33" t="s">
        <v>103</v>
      </c>
      <c r="E162" s="34" t="s">
        <v>103</v>
      </c>
      <c r="F162" s="133" t="s">
        <v>103</v>
      </c>
      <c r="G162" s="36" t="s">
        <v>101</v>
      </c>
      <c r="H162" s="98"/>
      <c r="I162" s="98"/>
      <c r="J162" s="98"/>
      <c r="K162" s="31"/>
    </row>
    <row r="163" spans="1:11" x14ac:dyDescent="0.2">
      <c r="A163" s="39"/>
      <c r="B163" s="41"/>
      <c r="C163" s="128" t="s">
        <v>103</v>
      </c>
      <c r="D163" s="42" t="s">
        <v>103</v>
      </c>
      <c r="E163" s="43" t="s">
        <v>103</v>
      </c>
      <c r="F163" s="134" t="s">
        <v>103</v>
      </c>
      <c r="G163" s="45" t="s">
        <v>101</v>
      </c>
      <c r="H163" s="99"/>
      <c r="I163" s="99"/>
      <c r="J163" s="99"/>
      <c r="K163" s="40"/>
    </row>
    <row r="164" spans="1:11" ht="15.75" x14ac:dyDescent="0.2">
      <c r="A164" s="57" t="s">
        <v>103</v>
      </c>
      <c r="B164" s="41" t="s">
        <v>103</v>
      </c>
      <c r="C164" s="128" t="s">
        <v>103</v>
      </c>
      <c r="D164" s="42" t="s">
        <v>103</v>
      </c>
      <c r="E164" s="43" t="s">
        <v>103</v>
      </c>
      <c r="F164" s="134" t="s">
        <v>103</v>
      </c>
      <c r="G164" s="45" t="s">
        <v>101</v>
      </c>
      <c r="H164" s="100" t="s">
        <v>103</v>
      </c>
      <c r="I164" s="100" t="s">
        <v>103</v>
      </c>
      <c r="J164" s="100" t="s">
        <v>103</v>
      </c>
      <c r="K164" s="51" t="s">
        <v>103</v>
      </c>
    </row>
    <row r="165" spans="1:11" x14ac:dyDescent="0.2">
      <c r="A165" s="39"/>
      <c r="B165" s="41"/>
      <c r="C165" s="128" t="s">
        <v>103</v>
      </c>
      <c r="D165" s="42" t="s">
        <v>103</v>
      </c>
      <c r="E165" s="43" t="s">
        <v>103</v>
      </c>
      <c r="F165" s="134" t="s">
        <v>103</v>
      </c>
      <c r="G165" s="45" t="s">
        <v>101</v>
      </c>
      <c r="H165" s="99"/>
      <c r="I165" s="99"/>
      <c r="J165" s="99"/>
      <c r="K165" s="40"/>
    </row>
    <row r="166" spans="1:11" x14ac:dyDescent="0.2">
      <c r="A166" s="30"/>
      <c r="B166" s="32"/>
      <c r="C166" s="127" t="s">
        <v>103</v>
      </c>
      <c r="D166" s="33" t="s">
        <v>103</v>
      </c>
      <c r="E166" s="34" t="s">
        <v>103</v>
      </c>
      <c r="F166" s="133" t="s">
        <v>103</v>
      </c>
      <c r="G166" s="36" t="s">
        <v>101</v>
      </c>
      <c r="H166" s="98"/>
      <c r="I166" s="98"/>
      <c r="J166" s="98"/>
      <c r="K166" s="31"/>
    </row>
    <row r="167" spans="1:11" x14ac:dyDescent="0.2">
      <c r="A167" s="39"/>
      <c r="B167" s="41"/>
      <c r="C167" s="128" t="s">
        <v>103</v>
      </c>
      <c r="D167" s="42" t="s">
        <v>103</v>
      </c>
      <c r="E167" s="43" t="s">
        <v>103</v>
      </c>
      <c r="F167" s="134" t="s">
        <v>103</v>
      </c>
      <c r="G167" s="45" t="s">
        <v>101</v>
      </c>
      <c r="H167" s="99"/>
      <c r="I167" s="99"/>
      <c r="J167" s="99"/>
      <c r="K167" s="40"/>
    </row>
    <row r="168" spans="1:11" ht="15.75" x14ac:dyDescent="0.2">
      <c r="A168" s="57" t="s">
        <v>103</v>
      </c>
      <c r="B168" s="41" t="s">
        <v>103</v>
      </c>
      <c r="C168" s="128" t="s">
        <v>103</v>
      </c>
      <c r="D168" s="42" t="s">
        <v>103</v>
      </c>
      <c r="E168" s="43" t="s">
        <v>103</v>
      </c>
      <c r="F168" s="134" t="s">
        <v>103</v>
      </c>
      <c r="G168" s="45" t="s">
        <v>101</v>
      </c>
      <c r="H168" s="100" t="s">
        <v>103</v>
      </c>
      <c r="I168" s="100" t="s">
        <v>103</v>
      </c>
      <c r="J168" s="100" t="s">
        <v>103</v>
      </c>
      <c r="K168" s="51" t="s">
        <v>103</v>
      </c>
    </row>
    <row r="169" spans="1:11" x14ac:dyDescent="0.2">
      <c r="A169" s="39"/>
      <c r="B169" s="41"/>
      <c r="C169" s="128" t="s">
        <v>103</v>
      </c>
      <c r="D169" s="42" t="s">
        <v>103</v>
      </c>
      <c r="E169" s="43" t="s">
        <v>103</v>
      </c>
      <c r="F169" s="134" t="s">
        <v>103</v>
      </c>
      <c r="G169" s="45" t="s">
        <v>101</v>
      </c>
      <c r="H169" s="99"/>
      <c r="I169" s="99"/>
      <c r="J169" s="99"/>
      <c r="K169" s="40"/>
    </row>
    <row r="170" spans="1:11" x14ac:dyDescent="0.2">
      <c r="A170" s="30"/>
      <c r="B170" s="32"/>
      <c r="C170" s="127" t="s">
        <v>103</v>
      </c>
      <c r="D170" s="33" t="s">
        <v>103</v>
      </c>
      <c r="E170" s="34" t="s">
        <v>103</v>
      </c>
      <c r="F170" s="133" t="s">
        <v>103</v>
      </c>
      <c r="G170" s="36" t="s">
        <v>101</v>
      </c>
      <c r="H170" s="98"/>
      <c r="I170" s="98"/>
      <c r="J170" s="98"/>
      <c r="K170" s="31"/>
    </row>
    <row r="171" spans="1:11" x14ac:dyDescent="0.2">
      <c r="A171" s="39"/>
      <c r="B171" s="41"/>
      <c r="C171" s="128" t="s">
        <v>103</v>
      </c>
      <c r="D171" s="42" t="s">
        <v>103</v>
      </c>
      <c r="E171" s="43" t="s">
        <v>103</v>
      </c>
      <c r="F171" s="134" t="s">
        <v>103</v>
      </c>
      <c r="G171" s="45" t="s">
        <v>101</v>
      </c>
      <c r="H171" s="99"/>
      <c r="I171" s="99"/>
      <c r="J171" s="99"/>
      <c r="K171" s="40"/>
    </row>
    <row r="172" spans="1:11" ht="15.75" x14ac:dyDescent="0.2">
      <c r="A172" s="57" t="s">
        <v>103</v>
      </c>
      <c r="B172" s="41" t="s">
        <v>103</v>
      </c>
      <c r="C172" s="128" t="s">
        <v>103</v>
      </c>
      <c r="D172" s="42" t="s">
        <v>103</v>
      </c>
      <c r="E172" s="43" t="s">
        <v>103</v>
      </c>
      <c r="F172" s="134" t="s">
        <v>103</v>
      </c>
      <c r="G172" s="45" t="s">
        <v>101</v>
      </c>
      <c r="H172" s="100" t="s">
        <v>103</v>
      </c>
      <c r="I172" s="100" t="s">
        <v>103</v>
      </c>
      <c r="J172" s="100" t="s">
        <v>103</v>
      </c>
      <c r="K172" s="51" t="s">
        <v>103</v>
      </c>
    </row>
    <row r="173" spans="1:11" x14ac:dyDescent="0.2">
      <c r="A173" s="39"/>
      <c r="B173" s="41"/>
      <c r="C173" s="128" t="s">
        <v>103</v>
      </c>
      <c r="D173" s="42" t="s">
        <v>103</v>
      </c>
      <c r="E173" s="43" t="s">
        <v>103</v>
      </c>
      <c r="F173" s="134" t="s">
        <v>103</v>
      </c>
      <c r="G173" s="45" t="s">
        <v>101</v>
      </c>
      <c r="H173" s="99"/>
      <c r="I173" s="99"/>
      <c r="J173" s="99"/>
      <c r="K173" s="40"/>
    </row>
    <row r="174" spans="1:11" x14ac:dyDescent="0.2">
      <c r="A174" s="30"/>
      <c r="B174" s="32"/>
      <c r="C174" s="127" t="s">
        <v>103</v>
      </c>
      <c r="D174" s="33" t="s">
        <v>103</v>
      </c>
      <c r="E174" s="34" t="s">
        <v>103</v>
      </c>
      <c r="F174" s="133" t="s">
        <v>103</v>
      </c>
      <c r="G174" s="36" t="s">
        <v>101</v>
      </c>
      <c r="H174" s="98"/>
      <c r="I174" s="98"/>
      <c r="J174" s="98"/>
      <c r="K174" s="31"/>
    </row>
    <row r="175" spans="1:11" x14ac:dyDescent="0.2">
      <c r="A175" s="39"/>
      <c r="B175" s="41"/>
      <c r="C175" s="128" t="s">
        <v>103</v>
      </c>
      <c r="D175" s="42" t="s">
        <v>103</v>
      </c>
      <c r="E175" s="43" t="s">
        <v>103</v>
      </c>
      <c r="F175" s="134" t="s">
        <v>103</v>
      </c>
      <c r="G175" s="45" t="s">
        <v>101</v>
      </c>
      <c r="H175" s="99"/>
      <c r="I175" s="99"/>
      <c r="J175" s="99"/>
      <c r="K175" s="40"/>
    </row>
    <row r="176" spans="1:11" ht="15.75" x14ac:dyDescent="0.2">
      <c r="A176" s="57" t="s">
        <v>103</v>
      </c>
      <c r="B176" s="41" t="s">
        <v>103</v>
      </c>
      <c r="C176" s="128" t="s">
        <v>103</v>
      </c>
      <c r="D176" s="42" t="s">
        <v>103</v>
      </c>
      <c r="E176" s="43" t="s">
        <v>103</v>
      </c>
      <c r="F176" s="134" t="s">
        <v>103</v>
      </c>
      <c r="G176" s="45" t="s">
        <v>101</v>
      </c>
      <c r="H176" s="100" t="s">
        <v>103</v>
      </c>
      <c r="I176" s="100" t="s">
        <v>103</v>
      </c>
      <c r="J176" s="100" t="s">
        <v>103</v>
      </c>
      <c r="K176" s="51" t="s">
        <v>103</v>
      </c>
    </row>
    <row r="177" spans="1:11" x14ac:dyDescent="0.2">
      <c r="A177" s="39"/>
      <c r="B177" s="41"/>
      <c r="C177" s="128" t="s">
        <v>103</v>
      </c>
      <c r="D177" s="42" t="s">
        <v>103</v>
      </c>
      <c r="E177" s="43" t="s">
        <v>103</v>
      </c>
      <c r="F177" s="134" t="s">
        <v>103</v>
      </c>
      <c r="G177" s="45" t="s">
        <v>101</v>
      </c>
      <c r="H177" s="99"/>
      <c r="I177" s="99"/>
      <c r="J177" s="99"/>
      <c r="K177" s="40"/>
    </row>
    <row r="178" spans="1:11" x14ac:dyDescent="0.2">
      <c r="A178" s="30"/>
      <c r="B178" s="32"/>
      <c r="C178" s="127" t="s">
        <v>103</v>
      </c>
      <c r="D178" s="33" t="s">
        <v>103</v>
      </c>
      <c r="E178" s="34" t="s">
        <v>103</v>
      </c>
      <c r="F178" s="133" t="s">
        <v>103</v>
      </c>
      <c r="G178" s="36" t="s">
        <v>101</v>
      </c>
      <c r="H178" s="98"/>
      <c r="I178" s="98"/>
      <c r="J178" s="98"/>
      <c r="K178" s="31"/>
    </row>
    <row r="179" spans="1:11" x14ac:dyDescent="0.2">
      <c r="A179" s="39"/>
      <c r="B179" s="41"/>
      <c r="C179" s="128" t="s">
        <v>103</v>
      </c>
      <c r="D179" s="42" t="s">
        <v>103</v>
      </c>
      <c r="E179" s="43" t="s">
        <v>103</v>
      </c>
      <c r="F179" s="134" t="s">
        <v>103</v>
      </c>
      <c r="G179" s="45" t="s">
        <v>101</v>
      </c>
      <c r="H179" s="99"/>
      <c r="I179" s="99"/>
      <c r="J179" s="99"/>
      <c r="K179" s="40"/>
    </row>
    <row r="180" spans="1:11" ht="15.75" x14ac:dyDescent="0.2">
      <c r="A180" s="57" t="s">
        <v>103</v>
      </c>
      <c r="B180" s="41" t="s">
        <v>103</v>
      </c>
      <c r="C180" s="128" t="s">
        <v>103</v>
      </c>
      <c r="D180" s="42" t="s">
        <v>103</v>
      </c>
      <c r="E180" s="43" t="s">
        <v>103</v>
      </c>
      <c r="F180" s="134" t="s">
        <v>103</v>
      </c>
      <c r="G180" s="45" t="s">
        <v>101</v>
      </c>
      <c r="H180" s="100" t="s">
        <v>103</v>
      </c>
      <c r="I180" s="100" t="s">
        <v>103</v>
      </c>
      <c r="J180" s="100" t="s">
        <v>103</v>
      </c>
      <c r="K180" s="51" t="s">
        <v>103</v>
      </c>
    </row>
    <row r="181" spans="1:11" x14ac:dyDescent="0.2">
      <c r="A181" s="39"/>
      <c r="B181" s="41"/>
      <c r="C181" s="128" t="s">
        <v>103</v>
      </c>
      <c r="D181" s="42" t="s">
        <v>103</v>
      </c>
      <c r="E181" s="43" t="s">
        <v>103</v>
      </c>
      <c r="F181" s="134" t="s">
        <v>103</v>
      </c>
      <c r="G181" s="45" t="s">
        <v>101</v>
      </c>
      <c r="H181" s="99"/>
      <c r="I181" s="99"/>
      <c r="J181" s="99"/>
      <c r="K181" s="40"/>
    </row>
    <row r="182" spans="1:11" x14ac:dyDescent="0.2">
      <c r="A182" s="30"/>
      <c r="B182" s="32"/>
      <c r="C182" s="127" t="s">
        <v>103</v>
      </c>
      <c r="D182" s="33" t="s">
        <v>103</v>
      </c>
      <c r="E182" s="34" t="s">
        <v>103</v>
      </c>
      <c r="F182" s="133" t="s">
        <v>103</v>
      </c>
      <c r="G182" s="36" t="s">
        <v>101</v>
      </c>
      <c r="H182" s="98"/>
      <c r="I182" s="98"/>
      <c r="J182" s="98"/>
      <c r="K182" s="31"/>
    </row>
    <row r="183" spans="1:11" x14ac:dyDescent="0.2">
      <c r="A183" s="39"/>
      <c r="B183" s="41"/>
      <c r="C183" s="128" t="s">
        <v>103</v>
      </c>
      <c r="D183" s="42" t="s">
        <v>103</v>
      </c>
      <c r="E183" s="43" t="s">
        <v>103</v>
      </c>
      <c r="F183" s="134" t="s">
        <v>103</v>
      </c>
      <c r="G183" s="45" t="s">
        <v>101</v>
      </c>
      <c r="H183" s="99"/>
      <c r="I183" s="99"/>
      <c r="J183" s="99"/>
      <c r="K183" s="40"/>
    </row>
    <row r="184" spans="1:11" ht="15.75" x14ac:dyDescent="0.2">
      <c r="A184" s="57" t="s">
        <v>103</v>
      </c>
      <c r="B184" s="41" t="s">
        <v>103</v>
      </c>
      <c r="C184" s="128" t="s">
        <v>103</v>
      </c>
      <c r="D184" s="42" t="s">
        <v>103</v>
      </c>
      <c r="E184" s="43" t="s">
        <v>103</v>
      </c>
      <c r="F184" s="134" t="s">
        <v>103</v>
      </c>
      <c r="G184" s="45" t="s">
        <v>101</v>
      </c>
      <c r="H184" s="100" t="s">
        <v>103</v>
      </c>
      <c r="I184" s="100" t="s">
        <v>103</v>
      </c>
      <c r="J184" s="100" t="s">
        <v>103</v>
      </c>
      <c r="K184" s="51" t="s">
        <v>103</v>
      </c>
    </row>
    <row r="185" spans="1:11" x14ac:dyDescent="0.2">
      <c r="A185" s="39"/>
      <c r="B185" s="41"/>
      <c r="C185" s="128" t="s">
        <v>103</v>
      </c>
      <c r="D185" s="42" t="s">
        <v>103</v>
      </c>
      <c r="E185" s="43" t="s">
        <v>103</v>
      </c>
      <c r="F185" s="134" t="s">
        <v>103</v>
      </c>
      <c r="G185" s="45" t="s">
        <v>101</v>
      </c>
      <c r="H185" s="99"/>
      <c r="I185" s="99"/>
      <c r="J185" s="99"/>
      <c r="K185" s="40"/>
    </row>
    <row r="186" spans="1:11" x14ac:dyDescent="0.2">
      <c r="A186" s="30"/>
      <c r="B186" s="32"/>
      <c r="C186" s="127" t="s">
        <v>103</v>
      </c>
      <c r="D186" s="33" t="s">
        <v>103</v>
      </c>
      <c r="E186" s="34" t="s">
        <v>103</v>
      </c>
      <c r="F186" s="133" t="s">
        <v>103</v>
      </c>
      <c r="G186" s="36" t="s">
        <v>101</v>
      </c>
      <c r="H186" s="98"/>
      <c r="I186" s="98"/>
      <c r="J186" s="98"/>
      <c r="K186" s="31"/>
    </row>
    <row r="187" spans="1:11" x14ac:dyDescent="0.2">
      <c r="A187" s="39"/>
      <c r="B187" s="41"/>
      <c r="C187" s="128" t="s">
        <v>103</v>
      </c>
      <c r="D187" s="42" t="s">
        <v>103</v>
      </c>
      <c r="E187" s="43" t="s">
        <v>103</v>
      </c>
      <c r="F187" s="134" t="s">
        <v>103</v>
      </c>
      <c r="G187" s="45" t="s">
        <v>101</v>
      </c>
      <c r="H187" s="99"/>
      <c r="I187" s="99"/>
      <c r="J187" s="99"/>
      <c r="K187" s="40"/>
    </row>
    <row r="188" spans="1:11" ht="15.75" x14ac:dyDescent="0.2">
      <c r="A188" s="57" t="s">
        <v>103</v>
      </c>
      <c r="B188" s="41" t="s">
        <v>103</v>
      </c>
      <c r="C188" s="128" t="s">
        <v>103</v>
      </c>
      <c r="D188" s="42" t="s">
        <v>103</v>
      </c>
      <c r="E188" s="43" t="s">
        <v>103</v>
      </c>
      <c r="F188" s="134" t="s">
        <v>103</v>
      </c>
      <c r="G188" s="45" t="s">
        <v>101</v>
      </c>
      <c r="H188" s="100" t="s">
        <v>103</v>
      </c>
      <c r="I188" s="100" t="s">
        <v>103</v>
      </c>
      <c r="J188" s="100" t="s">
        <v>103</v>
      </c>
      <c r="K188" s="51" t="s">
        <v>103</v>
      </c>
    </row>
    <row r="189" spans="1:11" x14ac:dyDescent="0.2">
      <c r="A189" s="39"/>
      <c r="B189" s="41"/>
      <c r="C189" s="128" t="s">
        <v>103</v>
      </c>
      <c r="D189" s="42" t="s">
        <v>103</v>
      </c>
      <c r="E189" s="43" t="s">
        <v>103</v>
      </c>
      <c r="F189" s="134" t="s">
        <v>103</v>
      </c>
      <c r="G189" s="45" t="s">
        <v>101</v>
      </c>
      <c r="H189" s="99"/>
      <c r="I189" s="99"/>
      <c r="J189" s="99"/>
      <c r="K189" s="40"/>
    </row>
    <row r="190" spans="1:11" x14ac:dyDescent="0.2">
      <c r="A190" s="30"/>
      <c r="B190" s="32"/>
      <c r="C190" s="127" t="s">
        <v>103</v>
      </c>
      <c r="D190" s="33" t="s">
        <v>103</v>
      </c>
      <c r="E190" s="34" t="s">
        <v>103</v>
      </c>
      <c r="F190" s="133" t="s">
        <v>103</v>
      </c>
      <c r="G190" s="36" t="s">
        <v>101</v>
      </c>
      <c r="H190" s="98"/>
      <c r="I190" s="98"/>
      <c r="J190" s="98"/>
      <c r="K190" s="31"/>
    </row>
    <row r="191" spans="1:11" x14ac:dyDescent="0.2">
      <c r="A191" s="39"/>
      <c r="B191" s="41"/>
      <c r="C191" s="128" t="s">
        <v>103</v>
      </c>
      <c r="D191" s="42" t="s">
        <v>103</v>
      </c>
      <c r="E191" s="43" t="s">
        <v>103</v>
      </c>
      <c r="F191" s="134" t="s">
        <v>103</v>
      </c>
      <c r="G191" s="45" t="s">
        <v>101</v>
      </c>
      <c r="H191" s="99"/>
      <c r="I191" s="99"/>
      <c r="J191" s="99"/>
      <c r="K191" s="40"/>
    </row>
    <row r="192" spans="1:11" ht="15.75" x14ac:dyDescent="0.2">
      <c r="A192" s="57" t="s">
        <v>103</v>
      </c>
      <c r="B192" s="41" t="s">
        <v>103</v>
      </c>
      <c r="C192" s="128" t="s">
        <v>103</v>
      </c>
      <c r="D192" s="42" t="s">
        <v>103</v>
      </c>
      <c r="E192" s="43" t="s">
        <v>103</v>
      </c>
      <c r="F192" s="134" t="s">
        <v>103</v>
      </c>
      <c r="G192" s="45" t="s">
        <v>101</v>
      </c>
      <c r="H192" s="100" t="s">
        <v>103</v>
      </c>
      <c r="I192" s="100" t="s">
        <v>103</v>
      </c>
      <c r="J192" s="100" t="s">
        <v>103</v>
      </c>
      <c r="K192" s="51" t="s">
        <v>103</v>
      </c>
    </row>
    <row r="193" spans="1:11" x14ac:dyDescent="0.2">
      <c r="A193" s="39"/>
      <c r="B193" s="41"/>
      <c r="C193" s="128" t="s">
        <v>103</v>
      </c>
      <c r="D193" s="42" t="s">
        <v>103</v>
      </c>
      <c r="E193" s="43" t="s">
        <v>103</v>
      </c>
      <c r="F193" s="134" t="s">
        <v>103</v>
      </c>
      <c r="G193" s="45" t="s">
        <v>101</v>
      </c>
      <c r="H193" s="99"/>
      <c r="I193" s="99"/>
      <c r="J193" s="99"/>
      <c r="K193" s="40"/>
    </row>
    <row r="194" spans="1:11" x14ac:dyDescent="0.2">
      <c r="A194" s="30"/>
      <c r="B194" s="32"/>
      <c r="C194" s="127" t="s">
        <v>103</v>
      </c>
      <c r="D194" s="33" t="s">
        <v>103</v>
      </c>
      <c r="E194" s="34" t="s">
        <v>103</v>
      </c>
      <c r="F194" s="133" t="s">
        <v>103</v>
      </c>
      <c r="G194" s="36" t="s">
        <v>101</v>
      </c>
      <c r="H194" s="98"/>
      <c r="I194" s="98"/>
      <c r="J194" s="98"/>
      <c r="K194" s="31"/>
    </row>
    <row r="195" spans="1:11" x14ac:dyDescent="0.2">
      <c r="A195" s="39"/>
      <c r="B195" s="41"/>
      <c r="C195" s="128" t="s">
        <v>103</v>
      </c>
      <c r="D195" s="42" t="s">
        <v>103</v>
      </c>
      <c r="E195" s="43" t="s">
        <v>103</v>
      </c>
      <c r="F195" s="134" t="s">
        <v>103</v>
      </c>
      <c r="G195" s="45" t="s">
        <v>101</v>
      </c>
      <c r="H195" s="99"/>
      <c r="I195" s="99"/>
      <c r="J195" s="99"/>
      <c r="K195" s="40"/>
    </row>
    <row r="196" spans="1:11" ht="15.75" x14ac:dyDescent="0.2">
      <c r="A196" s="57" t="s">
        <v>103</v>
      </c>
      <c r="B196" s="41" t="s">
        <v>103</v>
      </c>
      <c r="C196" s="128" t="s">
        <v>103</v>
      </c>
      <c r="D196" s="42" t="s">
        <v>103</v>
      </c>
      <c r="E196" s="43" t="s">
        <v>103</v>
      </c>
      <c r="F196" s="134" t="s">
        <v>103</v>
      </c>
      <c r="G196" s="45" t="s">
        <v>101</v>
      </c>
      <c r="H196" s="100" t="s">
        <v>103</v>
      </c>
      <c r="I196" s="100" t="s">
        <v>103</v>
      </c>
      <c r="J196" s="100" t="s">
        <v>103</v>
      </c>
      <c r="K196" s="51" t="s">
        <v>103</v>
      </c>
    </row>
    <row r="197" spans="1:11" x14ac:dyDescent="0.2">
      <c r="A197" s="39"/>
      <c r="B197" s="41"/>
      <c r="C197" s="128" t="s">
        <v>103</v>
      </c>
      <c r="D197" s="42" t="s">
        <v>103</v>
      </c>
      <c r="E197" s="43" t="s">
        <v>103</v>
      </c>
      <c r="F197" s="134" t="s">
        <v>103</v>
      </c>
      <c r="G197" s="45" t="s">
        <v>101</v>
      </c>
      <c r="H197" s="99"/>
      <c r="I197" s="99"/>
      <c r="J197" s="99"/>
      <c r="K197" s="40"/>
    </row>
    <row r="198" spans="1:11" x14ac:dyDescent="0.2">
      <c r="A198" s="30"/>
      <c r="B198" s="32"/>
      <c r="C198" s="127" t="s">
        <v>103</v>
      </c>
      <c r="D198" s="33" t="s">
        <v>103</v>
      </c>
      <c r="E198" s="34" t="s">
        <v>103</v>
      </c>
      <c r="F198" s="133" t="s">
        <v>103</v>
      </c>
      <c r="G198" s="36" t="s">
        <v>101</v>
      </c>
      <c r="H198" s="98"/>
      <c r="I198" s="98"/>
      <c r="J198" s="98"/>
      <c r="K198" s="31"/>
    </row>
    <row r="199" spans="1:11" x14ac:dyDescent="0.2">
      <c r="A199" s="39"/>
      <c r="B199" s="41"/>
      <c r="C199" s="128" t="s">
        <v>103</v>
      </c>
      <c r="D199" s="42" t="s">
        <v>103</v>
      </c>
      <c r="E199" s="43" t="s">
        <v>103</v>
      </c>
      <c r="F199" s="134" t="s">
        <v>103</v>
      </c>
      <c r="G199" s="45" t="s">
        <v>101</v>
      </c>
      <c r="H199" s="99"/>
      <c r="I199" s="99"/>
      <c r="J199" s="99"/>
      <c r="K199" s="40"/>
    </row>
    <row r="200" spans="1:11" ht="15.75" x14ac:dyDescent="0.2">
      <c r="A200" s="57" t="s">
        <v>103</v>
      </c>
      <c r="B200" s="41" t="s">
        <v>103</v>
      </c>
      <c r="C200" s="128" t="s">
        <v>103</v>
      </c>
      <c r="D200" s="42" t="s">
        <v>103</v>
      </c>
      <c r="E200" s="43" t="s">
        <v>103</v>
      </c>
      <c r="F200" s="134" t="s">
        <v>103</v>
      </c>
      <c r="G200" s="45" t="s">
        <v>101</v>
      </c>
      <c r="H200" s="100" t="s">
        <v>103</v>
      </c>
      <c r="I200" s="100" t="s">
        <v>103</v>
      </c>
      <c r="J200" s="100" t="s">
        <v>103</v>
      </c>
      <c r="K200" s="51" t="s">
        <v>103</v>
      </c>
    </row>
    <row r="201" spans="1:11" x14ac:dyDescent="0.2">
      <c r="A201" s="39"/>
      <c r="B201" s="41"/>
      <c r="C201" s="128" t="s">
        <v>103</v>
      </c>
      <c r="D201" s="42" t="s">
        <v>103</v>
      </c>
      <c r="E201" s="43" t="s">
        <v>103</v>
      </c>
      <c r="F201" s="134" t="s">
        <v>103</v>
      </c>
      <c r="G201" s="45" t="s">
        <v>101</v>
      </c>
      <c r="H201" s="99"/>
      <c r="I201" s="99"/>
      <c r="J201" s="99"/>
      <c r="K201" s="40"/>
    </row>
    <row r="202" spans="1:11" x14ac:dyDescent="0.2">
      <c r="A202" s="30"/>
      <c r="B202" s="32"/>
      <c r="C202" s="127" t="s">
        <v>103</v>
      </c>
      <c r="D202" s="33" t="s">
        <v>103</v>
      </c>
      <c r="E202" s="34" t="s">
        <v>103</v>
      </c>
      <c r="F202" s="133" t="s">
        <v>103</v>
      </c>
      <c r="G202" s="36" t="s">
        <v>101</v>
      </c>
      <c r="H202" s="98"/>
      <c r="I202" s="98"/>
      <c r="J202" s="98"/>
      <c r="K202" s="31"/>
    </row>
    <row r="203" spans="1:11" x14ac:dyDescent="0.2">
      <c r="A203" s="39"/>
      <c r="B203" s="41"/>
      <c r="C203" s="128" t="s">
        <v>103</v>
      </c>
      <c r="D203" s="42" t="s">
        <v>103</v>
      </c>
      <c r="E203" s="43" t="s">
        <v>103</v>
      </c>
      <c r="F203" s="134" t="s">
        <v>103</v>
      </c>
      <c r="G203" s="45" t="s">
        <v>101</v>
      </c>
      <c r="H203" s="99"/>
      <c r="I203" s="99"/>
      <c r="J203" s="99"/>
      <c r="K203" s="40"/>
    </row>
    <row r="204" spans="1:11" ht="15.75" x14ac:dyDescent="0.2">
      <c r="A204" s="57" t="s">
        <v>103</v>
      </c>
      <c r="B204" s="41" t="s">
        <v>103</v>
      </c>
      <c r="C204" s="128" t="s">
        <v>103</v>
      </c>
      <c r="D204" s="42" t="s">
        <v>103</v>
      </c>
      <c r="E204" s="43" t="s">
        <v>103</v>
      </c>
      <c r="F204" s="134" t="s">
        <v>103</v>
      </c>
      <c r="G204" s="45" t="s">
        <v>101</v>
      </c>
      <c r="H204" s="100" t="s">
        <v>103</v>
      </c>
      <c r="I204" s="100" t="s">
        <v>103</v>
      </c>
      <c r="J204" s="100" t="s">
        <v>103</v>
      </c>
      <c r="K204" s="51" t="s">
        <v>103</v>
      </c>
    </row>
    <row r="205" spans="1:11" x14ac:dyDescent="0.2">
      <c r="A205" s="39"/>
      <c r="B205" s="41"/>
      <c r="C205" s="128" t="s">
        <v>103</v>
      </c>
      <c r="D205" s="42" t="s">
        <v>103</v>
      </c>
      <c r="E205" s="43" t="s">
        <v>103</v>
      </c>
      <c r="F205" s="134" t="s">
        <v>103</v>
      </c>
      <c r="G205" s="45" t="s">
        <v>101</v>
      </c>
      <c r="H205" s="99"/>
      <c r="I205" s="99"/>
      <c r="J205" s="99"/>
      <c r="K205" s="40"/>
    </row>
  </sheetData>
  <sheetProtection formatCells="0" formatColumns="0" formatRows="0" insertColumns="0" insertRows="0" insertHyperlinks="0" deleteColumns="0" deleteRows="0" sort="0" autoFilter="0" pivotTables="0"/>
  <mergeCells count="5">
    <mergeCell ref="F4:K4"/>
    <mergeCell ref="A1:K1"/>
    <mergeCell ref="A2:K2"/>
    <mergeCell ref="A3:K3"/>
    <mergeCell ref="C4:D4"/>
  </mergeCells>
  <conditionalFormatting sqref="B5">
    <cfRule type="duplicateValues" dxfId="201" priority="96" stopIfTrue="1"/>
  </conditionalFormatting>
  <conditionalFormatting sqref="A6:A125">
    <cfRule type="cellIs" dxfId="200" priority="93" operator="greaterThan">
      <formula>1000</formula>
    </cfRule>
    <cfRule type="cellIs" dxfId="199" priority="94" operator="greaterThan">
      <formula>"&gt;1000"</formula>
    </cfRule>
  </conditionalFormatting>
  <conditionalFormatting sqref="H8">
    <cfRule type="duplicateValues" dxfId="198" priority="92" stopIfTrue="1"/>
  </conditionalFormatting>
  <conditionalFormatting sqref="H8">
    <cfRule type="duplicateValues" dxfId="197" priority="91" stopIfTrue="1"/>
  </conditionalFormatting>
  <conditionalFormatting sqref="I8">
    <cfRule type="duplicateValues" dxfId="196" priority="90" stopIfTrue="1"/>
  </conditionalFormatting>
  <conditionalFormatting sqref="J8">
    <cfRule type="duplicateValues" dxfId="195" priority="89" stopIfTrue="1"/>
  </conditionalFormatting>
  <conditionalFormatting sqref="H124 H120 H116 H112 H108 H104 H100 H96 H92 H88 H84 H80 H76 H72 H68 H64 H60 H56 H52 H48 H44 H40 H36 H32 H28 H24 H20 H16 H12">
    <cfRule type="duplicateValues" dxfId="194" priority="88" stopIfTrue="1"/>
  </conditionalFormatting>
  <conditionalFormatting sqref="H12">
    <cfRule type="duplicateValues" dxfId="193" priority="87" stopIfTrue="1"/>
  </conditionalFormatting>
  <conditionalFormatting sqref="I124 I120 I116 I112 I108 I104 I100 I96 I92 I88 I84 I80 I76 I72 I68 I64 I60 I56 I52 I48 I44 I40 I36 I32 I28 I24 I20 I16 I12">
    <cfRule type="duplicateValues" dxfId="192" priority="86" stopIfTrue="1"/>
  </conditionalFormatting>
  <conditionalFormatting sqref="J124 J120 J116 J112 J108 J104 J100 J96 J92 J88 J84 J80 J76 J72 J68 J64 J60 J56 J52 J48 J44 J40 J36 J32 J28 J24 J20 J16 J12">
    <cfRule type="duplicateValues" dxfId="191" priority="85" stopIfTrue="1"/>
  </conditionalFormatting>
  <conditionalFormatting sqref="K6:K125">
    <cfRule type="duplicateValues" dxfId="190" priority="4972" stopIfTrue="1"/>
  </conditionalFormatting>
  <conditionalFormatting sqref="A126:A129">
    <cfRule type="cellIs" dxfId="189" priority="82" operator="greaterThan">
      <formula>1000</formula>
    </cfRule>
    <cfRule type="cellIs" dxfId="188" priority="83" operator="greaterThan">
      <formula>"&gt;1000"</formula>
    </cfRule>
  </conditionalFormatting>
  <conditionalFormatting sqref="H128">
    <cfRule type="duplicateValues" dxfId="187" priority="81" stopIfTrue="1"/>
  </conditionalFormatting>
  <conditionalFormatting sqref="I128">
    <cfRule type="duplicateValues" dxfId="186" priority="80" stopIfTrue="1"/>
  </conditionalFormatting>
  <conditionalFormatting sqref="J128">
    <cfRule type="duplicateValues" dxfId="185" priority="79" stopIfTrue="1"/>
  </conditionalFormatting>
  <conditionalFormatting sqref="K126:K129">
    <cfRule type="duplicateValues" dxfId="184" priority="84" stopIfTrue="1"/>
  </conditionalFormatting>
  <conditionalFormatting sqref="A130:A133">
    <cfRule type="cellIs" dxfId="183" priority="76" operator="greaterThan">
      <formula>1000</formula>
    </cfRule>
    <cfRule type="cellIs" dxfId="182" priority="77" operator="greaterThan">
      <formula>"&gt;1000"</formula>
    </cfRule>
  </conditionalFormatting>
  <conditionalFormatting sqref="H132">
    <cfRule type="duplicateValues" dxfId="181" priority="75" stopIfTrue="1"/>
  </conditionalFormatting>
  <conditionalFormatting sqref="I132">
    <cfRule type="duplicateValues" dxfId="180" priority="74" stopIfTrue="1"/>
  </conditionalFormatting>
  <conditionalFormatting sqref="J132">
    <cfRule type="duplicateValues" dxfId="179" priority="73" stopIfTrue="1"/>
  </conditionalFormatting>
  <conditionalFormatting sqref="K130:K133">
    <cfRule type="duplicateValues" dxfId="178" priority="78" stopIfTrue="1"/>
  </conditionalFormatting>
  <conditionalFormatting sqref="A134:A137">
    <cfRule type="cellIs" dxfId="177" priority="70" operator="greaterThan">
      <formula>1000</formula>
    </cfRule>
    <cfRule type="cellIs" dxfId="176" priority="71" operator="greaterThan">
      <formula>"&gt;1000"</formula>
    </cfRule>
  </conditionalFormatting>
  <conditionalFormatting sqref="H136">
    <cfRule type="duplicateValues" dxfId="175" priority="69" stopIfTrue="1"/>
  </conditionalFormatting>
  <conditionalFormatting sqref="I136">
    <cfRule type="duplicateValues" dxfId="174" priority="68" stopIfTrue="1"/>
  </conditionalFormatting>
  <conditionalFormatting sqref="J136">
    <cfRule type="duplicateValues" dxfId="173" priority="67" stopIfTrue="1"/>
  </conditionalFormatting>
  <conditionalFormatting sqref="K134:K137">
    <cfRule type="duplicateValues" dxfId="172" priority="72" stopIfTrue="1"/>
  </conditionalFormatting>
  <conditionalFormatting sqref="A138:A141">
    <cfRule type="cellIs" dxfId="171" priority="64" operator="greaterThan">
      <formula>1000</formula>
    </cfRule>
    <cfRule type="cellIs" dxfId="170" priority="65" operator="greaterThan">
      <formula>"&gt;1000"</formula>
    </cfRule>
  </conditionalFormatting>
  <conditionalFormatting sqref="H140">
    <cfRule type="duplicateValues" dxfId="169" priority="63" stopIfTrue="1"/>
  </conditionalFormatting>
  <conditionalFormatting sqref="I140">
    <cfRule type="duplicateValues" dxfId="168" priority="62" stopIfTrue="1"/>
  </conditionalFormatting>
  <conditionalFormatting sqref="J140">
    <cfRule type="duplicateValues" dxfId="167" priority="61" stopIfTrue="1"/>
  </conditionalFormatting>
  <conditionalFormatting sqref="K138:K141">
    <cfRule type="duplicateValues" dxfId="166" priority="66" stopIfTrue="1"/>
  </conditionalFormatting>
  <conditionalFormatting sqref="A142:A149">
    <cfRule type="cellIs" dxfId="165" priority="58" operator="greaterThan">
      <formula>1000</formula>
    </cfRule>
    <cfRule type="cellIs" dxfId="164" priority="59" operator="greaterThan">
      <formula>"&gt;1000"</formula>
    </cfRule>
  </conditionalFormatting>
  <conditionalFormatting sqref="H144 H148">
    <cfRule type="duplicateValues" dxfId="163" priority="57" stopIfTrue="1"/>
  </conditionalFormatting>
  <conditionalFormatting sqref="I144 I148">
    <cfRule type="duplicateValues" dxfId="162" priority="56" stopIfTrue="1"/>
  </conditionalFormatting>
  <conditionalFormatting sqref="J144 J148">
    <cfRule type="duplicateValues" dxfId="161" priority="55" stopIfTrue="1"/>
  </conditionalFormatting>
  <conditionalFormatting sqref="K142:K149">
    <cfRule type="duplicateValues" dxfId="160" priority="60" stopIfTrue="1"/>
  </conditionalFormatting>
  <conditionalFormatting sqref="A150:A153">
    <cfRule type="cellIs" dxfId="159" priority="52" operator="greaterThan">
      <formula>1000</formula>
    </cfRule>
    <cfRule type="cellIs" dxfId="158" priority="53" operator="greaterThan">
      <formula>"&gt;1000"</formula>
    </cfRule>
  </conditionalFormatting>
  <conditionalFormatting sqref="H152">
    <cfRule type="duplicateValues" dxfId="157" priority="51" stopIfTrue="1"/>
  </conditionalFormatting>
  <conditionalFormatting sqref="I152">
    <cfRule type="duplicateValues" dxfId="156" priority="50" stopIfTrue="1"/>
  </conditionalFormatting>
  <conditionalFormatting sqref="J152">
    <cfRule type="duplicateValues" dxfId="155" priority="49" stopIfTrue="1"/>
  </conditionalFormatting>
  <conditionalFormatting sqref="K150:K153">
    <cfRule type="duplicateValues" dxfId="154" priority="54" stopIfTrue="1"/>
  </conditionalFormatting>
  <conditionalFormatting sqref="A154:A161">
    <cfRule type="cellIs" dxfId="153" priority="46" operator="greaterThan">
      <formula>1000</formula>
    </cfRule>
    <cfRule type="cellIs" dxfId="152" priority="47" operator="greaterThan">
      <formula>"&gt;1000"</formula>
    </cfRule>
  </conditionalFormatting>
  <conditionalFormatting sqref="H156 H160">
    <cfRule type="duplicateValues" dxfId="151" priority="45" stopIfTrue="1"/>
  </conditionalFormatting>
  <conditionalFormatting sqref="I156 I160">
    <cfRule type="duplicateValues" dxfId="150" priority="44" stopIfTrue="1"/>
  </conditionalFormatting>
  <conditionalFormatting sqref="J156 J160">
    <cfRule type="duplicateValues" dxfId="149" priority="43" stopIfTrue="1"/>
  </conditionalFormatting>
  <conditionalFormatting sqref="K154:K161">
    <cfRule type="duplicateValues" dxfId="148" priority="48" stopIfTrue="1"/>
  </conditionalFormatting>
  <conditionalFormatting sqref="A162:A173">
    <cfRule type="cellIs" dxfId="147" priority="40" operator="greaterThan">
      <formula>1000</formula>
    </cfRule>
    <cfRule type="cellIs" dxfId="146" priority="41" operator="greaterThan">
      <formula>"&gt;1000"</formula>
    </cfRule>
  </conditionalFormatting>
  <conditionalFormatting sqref="H164 H168 H172">
    <cfRule type="duplicateValues" dxfId="145" priority="39" stopIfTrue="1"/>
  </conditionalFormatting>
  <conditionalFormatting sqref="I164 I168 I172">
    <cfRule type="duplicateValues" dxfId="144" priority="38" stopIfTrue="1"/>
  </conditionalFormatting>
  <conditionalFormatting sqref="J164 J168 J172">
    <cfRule type="duplicateValues" dxfId="143" priority="37" stopIfTrue="1"/>
  </conditionalFormatting>
  <conditionalFormatting sqref="K162:K173">
    <cfRule type="duplicateValues" dxfId="142" priority="42" stopIfTrue="1"/>
  </conditionalFormatting>
  <conditionalFormatting sqref="A174:A185">
    <cfRule type="cellIs" dxfId="141" priority="34" operator="greaterThan">
      <formula>1000</formula>
    </cfRule>
    <cfRule type="cellIs" dxfId="140" priority="35" operator="greaterThan">
      <formula>"&gt;1000"</formula>
    </cfRule>
  </conditionalFormatting>
  <conditionalFormatting sqref="H176 H180 H184">
    <cfRule type="duplicateValues" dxfId="139" priority="33" stopIfTrue="1"/>
  </conditionalFormatting>
  <conditionalFormatting sqref="I176 I180 I184">
    <cfRule type="duplicateValues" dxfId="138" priority="32" stopIfTrue="1"/>
  </conditionalFormatting>
  <conditionalFormatting sqref="J176 J180 J184">
    <cfRule type="duplicateValues" dxfId="137" priority="31" stopIfTrue="1"/>
  </conditionalFormatting>
  <conditionalFormatting sqref="K174:K185">
    <cfRule type="duplicateValues" dxfId="136" priority="36" stopIfTrue="1"/>
  </conditionalFormatting>
  <conditionalFormatting sqref="A186:A189">
    <cfRule type="cellIs" dxfId="135" priority="28" operator="greaterThan">
      <formula>1000</formula>
    </cfRule>
    <cfRule type="cellIs" dxfId="134" priority="29" operator="greaterThan">
      <formula>"&gt;1000"</formula>
    </cfRule>
  </conditionalFormatting>
  <conditionalFormatting sqref="H188">
    <cfRule type="duplicateValues" dxfId="133" priority="27" stopIfTrue="1"/>
  </conditionalFormatting>
  <conditionalFormatting sqref="I188">
    <cfRule type="duplicateValues" dxfId="132" priority="26" stopIfTrue="1"/>
  </conditionalFormatting>
  <conditionalFormatting sqref="J188">
    <cfRule type="duplicateValues" dxfId="131" priority="25" stopIfTrue="1"/>
  </conditionalFormatting>
  <conditionalFormatting sqref="K186:K189">
    <cfRule type="duplicateValues" dxfId="130" priority="30" stopIfTrue="1"/>
  </conditionalFormatting>
  <conditionalFormatting sqref="A190:A193">
    <cfRule type="cellIs" dxfId="129" priority="22" operator="greaterThan">
      <formula>1000</formula>
    </cfRule>
    <cfRule type="cellIs" dxfId="128" priority="23" operator="greaterThan">
      <formula>"&gt;1000"</formula>
    </cfRule>
  </conditionalFormatting>
  <conditionalFormatting sqref="H192">
    <cfRule type="duplicateValues" dxfId="127" priority="21" stopIfTrue="1"/>
  </conditionalFormatting>
  <conditionalFormatting sqref="I192">
    <cfRule type="duplicateValues" dxfId="126" priority="20" stopIfTrue="1"/>
  </conditionalFormatting>
  <conditionalFormatting sqref="J192">
    <cfRule type="duplicateValues" dxfId="125" priority="19" stopIfTrue="1"/>
  </conditionalFormatting>
  <conditionalFormatting sqref="K190:K193">
    <cfRule type="duplicateValues" dxfId="124" priority="24" stopIfTrue="1"/>
  </conditionalFormatting>
  <conditionalFormatting sqref="A194:A197">
    <cfRule type="cellIs" dxfId="123" priority="16" operator="greaterThan">
      <formula>1000</formula>
    </cfRule>
    <cfRule type="cellIs" dxfId="122" priority="17" operator="greaterThan">
      <formula>"&gt;1000"</formula>
    </cfRule>
  </conditionalFormatting>
  <conditionalFormatting sqref="H196">
    <cfRule type="duplicateValues" dxfId="121" priority="15" stopIfTrue="1"/>
  </conditionalFormatting>
  <conditionalFormatting sqref="I196">
    <cfRule type="duplicateValues" dxfId="120" priority="14" stopIfTrue="1"/>
  </conditionalFormatting>
  <conditionalFormatting sqref="J196">
    <cfRule type="duplicateValues" dxfId="119" priority="13" stopIfTrue="1"/>
  </conditionalFormatting>
  <conditionalFormatting sqref="K194:K197">
    <cfRule type="duplicateValues" dxfId="118" priority="18" stopIfTrue="1"/>
  </conditionalFormatting>
  <conditionalFormatting sqref="A198:A201">
    <cfRule type="cellIs" dxfId="117" priority="10" operator="greaterThan">
      <formula>1000</formula>
    </cfRule>
    <cfRule type="cellIs" dxfId="116" priority="11" operator="greaterThan">
      <formula>"&gt;1000"</formula>
    </cfRule>
  </conditionalFormatting>
  <conditionalFormatting sqref="H200">
    <cfRule type="duplicateValues" dxfId="115" priority="9" stopIfTrue="1"/>
  </conditionalFormatting>
  <conditionalFormatting sqref="I200">
    <cfRule type="duplicateValues" dxfId="114" priority="8" stopIfTrue="1"/>
  </conditionalFormatting>
  <conditionalFormatting sqref="J200">
    <cfRule type="duplicateValues" dxfId="113" priority="7" stopIfTrue="1"/>
  </conditionalFormatting>
  <conditionalFormatting sqref="K198:K201">
    <cfRule type="duplicateValues" dxfId="112" priority="12" stopIfTrue="1"/>
  </conditionalFormatting>
  <conditionalFormatting sqref="A202:A205">
    <cfRule type="cellIs" dxfId="111" priority="4" operator="greaterThan">
      <formula>1000</formula>
    </cfRule>
    <cfRule type="cellIs" dxfId="110" priority="5" operator="greaterThan">
      <formula>"&gt;1000"</formula>
    </cfRule>
  </conditionalFormatting>
  <conditionalFormatting sqref="H204">
    <cfRule type="duplicateValues" dxfId="109" priority="3" stopIfTrue="1"/>
  </conditionalFormatting>
  <conditionalFormatting sqref="I204">
    <cfRule type="duplicateValues" dxfId="108" priority="2" stopIfTrue="1"/>
  </conditionalFormatting>
  <conditionalFormatting sqref="J204">
    <cfRule type="duplicateValues" dxfId="107" priority="1" stopIfTrue="1"/>
  </conditionalFormatting>
  <conditionalFormatting sqref="K202:K205">
    <cfRule type="duplicateValues" dxfId="106" priority="6" stopIfTrue="1"/>
  </conditionalFormatting>
  <printOptions horizontalCentered="1"/>
  <pageMargins left="0.51" right="0.12" top="0.62992125984251968" bottom="0.39370078740157483" header="0.39370078740157483" footer="0.23622047244094491"/>
  <pageSetup paperSize="9" scale="74" orientation="portrait" horizontalDpi="300" verticalDpi="300" r:id="rId1"/>
  <headerFooter alignWithMargins="0">
    <oddFooter>&amp;C&amp;P</oddFooter>
  </headerFooter>
  <rowBreaks count="3" manualBreakCount="3">
    <brk id="45" max="10" man="1"/>
    <brk id="73" max="10" man="1"/>
    <brk id="105" max="1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7">
    <tabColor rgb="FF00FFFF"/>
    <pageSetUpPr fitToPage="1"/>
  </sheetPr>
  <dimension ref="A1:K205"/>
  <sheetViews>
    <sheetView view="pageBreakPreview" zoomScale="110" zoomScaleSheetLayoutView="110" workbookViewId="0">
      <selection activeCell="D11" sqref="D11"/>
    </sheetView>
  </sheetViews>
  <sheetFormatPr defaultRowHeight="12.75" x14ac:dyDescent="0.2"/>
  <cols>
    <col min="1" max="1" width="7.42578125" style="47" customWidth="1"/>
    <col min="2" max="2" width="30.7109375" style="46" customWidth="1"/>
    <col min="3" max="3" width="9.85546875" style="46" customWidth="1"/>
    <col min="4" max="4" width="26.5703125" style="46" customWidth="1"/>
    <col min="5" max="5" width="7" style="46" hidden="1" customWidth="1"/>
    <col min="6" max="6" width="8.28515625" style="113" customWidth="1"/>
    <col min="7" max="7" width="8.28515625" style="46" customWidth="1"/>
    <col min="8" max="10" width="6.42578125" style="46" customWidth="1"/>
    <col min="11" max="11" width="8.28515625" style="47" customWidth="1"/>
    <col min="12" max="16384" width="9.140625" style="46"/>
  </cols>
  <sheetData>
    <row r="1" spans="1:11" s="37" customFormat="1" ht="30" customHeight="1" x14ac:dyDescent="0.2">
      <c r="A1" s="198" t="str">
        <f>KAPAK!A2</f>
        <v>Türkiye Atletizm Federasyonu</v>
      </c>
      <c r="B1" s="198"/>
      <c r="C1" s="198"/>
      <c r="D1" s="198"/>
      <c r="E1" s="198"/>
      <c r="F1" s="198"/>
      <c r="G1" s="198"/>
      <c r="H1" s="198"/>
      <c r="I1" s="198"/>
      <c r="J1" s="198"/>
      <c r="K1" s="198"/>
    </row>
    <row r="2" spans="1:11" s="37" customFormat="1" ht="15.75" x14ac:dyDescent="0.2">
      <c r="A2" s="199" t="str">
        <f>KAPAK!B26</f>
        <v>ATLETİZM GELİŞTİRME GRUP YARIŞMALARI</v>
      </c>
      <c r="B2" s="199"/>
      <c r="C2" s="199"/>
      <c r="D2" s="199"/>
      <c r="E2" s="199"/>
      <c r="F2" s="199"/>
      <c r="G2" s="199"/>
      <c r="H2" s="199"/>
      <c r="I2" s="199"/>
      <c r="J2" s="199"/>
      <c r="K2" s="199"/>
    </row>
    <row r="3" spans="1:11" s="37" customFormat="1" ht="14.25" customHeight="1" x14ac:dyDescent="0.2">
      <c r="A3" s="101"/>
      <c r="B3" s="101"/>
      <c r="C3" s="200" t="str">
        <f>KAPAK!B29</f>
        <v>Kayseri</v>
      </c>
      <c r="D3" s="200"/>
      <c r="E3" s="101"/>
      <c r="F3" s="114"/>
      <c r="G3" s="101"/>
      <c r="H3" s="101"/>
      <c r="I3" s="101"/>
      <c r="J3" s="101"/>
      <c r="K3" s="101"/>
    </row>
    <row r="4" spans="1:11" s="37" customFormat="1" ht="16.5" customHeight="1" x14ac:dyDescent="0.2">
      <c r="A4" s="53" t="str">
        <f>KAPAK!B28</f>
        <v>YILDIZ  KIZLAR (2001 /2002)</v>
      </c>
      <c r="B4" s="53"/>
      <c r="C4" s="201">
        <f>KAPAK!B27</f>
        <v>2000</v>
      </c>
      <c r="D4" s="201"/>
      <c r="E4" s="54"/>
      <c r="F4" s="194" t="str">
        <f>KAPAK!B30</f>
        <v>20 NİSAN 2015 10.00</v>
      </c>
      <c r="G4" s="194"/>
      <c r="H4" s="194"/>
      <c r="I4" s="194"/>
      <c r="J4" s="194"/>
      <c r="K4" s="194"/>
    </row>
    <row r="5" spans="1:11" s="27" customFormat="1" ht="43.5" customHeight="1" x14ac:dyDescent="0.2">
      <c r="A5" s="136" t="s">
        <v>5</v>
      </c>
      <c r="B5" s="137" t="s">
        <v>24</v>
      </c>
      <c r="C5" s="149" t="s">
        <v>1</v>
      </c>
      <c r="D5" s="137" t="s">
        <v>3</v>
      </c>
      <c r="E5" s="137" t="s">
        <v>8</v>
      </c>
      <c r="F5" s="150" t="s">
        <v>7</v>
      </c>
      <c r="G5" s="151" t="s">
        <v>15</v>
      </c>
      <c r="H5" s="153" t="s">
        <v>26</v>
      </c>
      <c r="I5" s="153" t="s">
        <v>27</v>
      </c>
      <c r="J5" s="153" t="s">
        <v>28</v>
      </c>
      <c r="K5" s="137" t="s">
        <v>29</v>
      </c>
    </row>
    <row r="6" spans="1:11" s="37" customFormat="1" ht="12.75" customHeight="1" x14ac:dyDescent="0.2">
      <c r="A6" s="30"/>
      <c r="B6" s="32"/>
      <c r="C6" s="127">
        <f>IF(A8="","",INDEX('TAKIM KAYIT'!$D$6:$D$1250,MATCH(C8,'TAKIM KAYIT'!$D$6:$D$1250,0)-2))</f>
        <v>461</v>
      </c>
      <c r="D6" s="33" t="str">
        <f>IF(ISERROR(VLOOKUP($C6,'START LİSTE'!$B$6:$F$1025,2,0)),"",VLOOKUP($C6,'START LİSTE'!$B$6:$F$1025,2,0))</f>
        <v>AYŞE DOBO</v>
      </c>
      <c r="E6" s="34" t="str">
        <f>IF(ISERROR(VLOOKUP($C6,'START LİSTE'!$B$6:$F$1025,4,0)),"",VLOOKUP($C6,'START LİSTE'!$B$6:$F$1025,4,0))</f>
        <v>T</v>
      </c>
      <c r="F6" s="133" t="str">
        <f>IF(ISERROR(VLOOKUP($C6,'FERDİ SONUÇ'!$B$6:$H$1069,6,0)),"",VLOOKUP($C6,'FERDİ SONUÇ'!$B$6:$H$1069,6,0))</f>
        <v xml:space="preserve"> </v>
      </c>
      <c r="G6" s="55">
        <f>IF(OR(E6="",F6="DQ", F6="DNF", F6="DNS", F6=""),"-",VLOOKUP(C6,'FERDİ SONUÇ'!$B$6:$H$1069,7,0))</f>
        <v>24</v>
      </c>
      <c r="H6" s="98"/>
      <c r="I6" s="98"/>
      <c r="J6" s="98"/>
      <c r="K6" s="31"/>
    </row>
    <row r="7" spans="1:11" s="37" customFormat="1" ht="12.75" customHeight="1" x14ac:dyDescent="0.2">
      <c r="A7" s="39"/>
      <c r="B7" s="41"/>
      <c r="C7" s="128">
        <f>IF(A8="","",INDEX('TAKIM KAYIT'!$D$6:$D$1250,MATCH(C8,'TAKIM KAYIT'!$D$6:$D$1250,0)-1))</f>
        <v>462</v>
      </c>
      <c r="D7" s="42" t="str">
        <f>IF(ISERROR(VLOOKUP($C7,'START LİSTE'!$B$6:$F$1025,2,0)),"",VLOOKUP($C7,'START LİSTE'!$B$6:$F$1025,2,0))</f>
        <v>SONGÜL NURBIYIK</v>
      </c>
      <c r="E7" s="43" t="str">
        <f>IF(ISERROR(VLOOKUP($C7,'START LİSTE'!$B$6:$F$1025,4,0)),"",VLOOKUP($C7,'START LİSTE'!$B$6:$F$1025,4,0))</f>
        <v>T</v>
      </c>
      <c r="F7" s="134" t="str">
        <f>IF(ISERROR(VLOOKUP($C7,'FERDİ SONUÇ'!$B$6:$H$1069,6,0)),"",VLOOKUP($C7,'FERDİ SONUÇ'!$B$6:$H$1069,6,0))</f>
        <v xml:space="preserve"> </v>
      </c>
      <c r="G7" s="56">
        <f>IF(OR(E7="",F7="DQ", F7="DNF", F7="DNS", F7=""),"-",VLOOKUP(C7,'FERDİ SONUÇ'!$B$6:$H$1069,7,0))</f>
        <v>23</v>
      </c>
      <c r="H7" s="99"/>
      <c r="I7" s="99"/>
      <c r="J7" s="99"/>
      <c r="K7" s="40"/>
    </row>
    <row r="8" spans="1:11" s="37" customFormat="1" ht="12.75" customHeight="1" x14ac:dyDescent="0.2">
      <c r="A8" s="57">
        <f>IF(ISERROR(SMALL('TAKIM KAYIT'!$A$6:$A$1250,1)),"",SMALL('TAKIM KAYIT'!$A$6:$A$1250,1))</f>
        <v>1</v>
      </c>
      <c r="B8" s="41" t="str">
        <f>IF(A8="","",VLOOKUP(A8,'TAKIM KAYIT'!$A$6:$O$1250,3,0))</f>
        <v>KAHRAMANMARAŞ</v>
      </c>
      <c r="C8" s="128">
        <f>IF(A8="","",VLOOKUP(A8,'TAKIM KAYIT'!$A$6:$O$1250,4,FALSE))</f>
        <v>463</v>
      </c>
      <c r="D8" s="42" t="str">
        <f>IF(ISERROR(VLOOKUP($C8,'START LİSTE'!$B$6:$F$1025,2,0)),"",VLOOKUP($C8,'START LİSTE'!$B$6:$F$1025,2,0))</f>
        <v>FATMA KOZLU</v>
      </c>
      <c r="E8" s="43" t="str">
        <f>IF(ISERROR(VLOOKUP($C8,'START LİSTE'!$B$6:$F$1025,4,0)),"",VLOOKUP($C8,'START LİSTE'!$B$6:$F$1025,4,0))</f>
        <v>T</v>
      </c>
      <c r="F8" s="134" t="str">
        <f>IF(ISERROR(VLOOKUP($C8,'FERDİ SONUÇ'!$B$6:$H$1069,6,0)),"",VLOOKUP($C8,'FERDİ SONUÇ'!$B$6:$H$1069,6,0))</f>
        <v xml:space="preserve"> </v>
      </c>
      <c r="G8" s="56">
        <f>IF(OR(E8="",F8="DQ", F8="DNF", F8="DNS", F8=""),"-",VLOOKUP(C8,'FERDİ SONUÇ'!$B$6:$H$1069,7,0))</f>
        <v>27</v>
      </c>
      <c r="H8" s="51">
        <f>IF(A8="","",VLOOKUP(A8,'TAKIM KAYIT'!$A$6:$P$1250,11,0))</f>
        <v>0</v>
      </c>
      <c r="I8" s="51">
        <f>IF(A8="","",VLOOKUP(A8,'TAKIM KAYIT'!$A$6:$P$1250,12,0))</f>
        <v>0</v>
      </c>
      <c r="J8" s="100">
        <f>IF(A8="","",VLOOKUP(A8,'TAKIM KAYIT'!$A$6:$P$1250,13,0))</f>
        <v>0</v>
      </c>
      <c r="K8" s="51">
        <f>IF(A8="","",VLOOKUP(A8,'TAKIM KAYIT'!$A$6:$P$1250,15,0))</f>
        <v>0</v>
      </c>
    </row>
    <row r="9" spans="1:11" s="37" customFormat="1" ht="12.75" customHeight="1" x14ac:dyDescent="0.2">
      <c r="A9" s="39"/>
      <c r="B9" s="41"/>
      <c r="C9" s="128">
        <f>IF(A8="","",INDEX('TAKIM KAYIT'!$D$6:$D$1250,MATCH(C8,'TAKIM KAYIT'!$D$6:$D$1250,0)+1))</f>
        <v>464</v>
      </c>
      <c r="D9" s="42" t="str">
        <f>IF(ISERROR(VLOOKUP($C9,'START LİSTE'!$B$6:$F$1025,2,0)),"",VLOOKUP($C9,'START LİSTE'!$B$6:$F$1025,2,0))</f>
        <v>HÜSNA NUR DANIŞMAN</v>
      </c>
      <c r="E9" s="43" t="str">
        <f>IF(ISERROR(VLOOKUP($C9,'START LİSTE'!$B$6:$F$1025,4,0)),"",VLOOKUP($C9,'START LİSTE'!$B$6:$F$1025,4,0))</f>
        <v>T</v>
      </c>
      <c r="F9" s="134" t="str">
        <f>IF(ISERROR(VLOOKUP($C9,'FERDİ SONUÇ'!$B$6:$H$1069,6,0)),"",VLOOKUP($C9,'FERDİ SONUÇ'!$B$6:$H$1069,6,0))</f>
        <v xml:space="preserve"> </v>
      </c>
      <c r="G9" s="56">
        <f>IF(OR(E9="",F9="DQ", F9="DNF", F9="DNS", F9=""),"-",VLOOKUP(C9,'FERDİ SONUÇ'!$B$6:$H$1069,7,0))</f>
        <v>19</v>
      </c>
      <c r="H9" s="99"/>
      <c r="I9" s="99"/>
      <c r="J9" s="99"/>
      <c r="K9" s="40"/>
    </row>
    <row r="10" spans="1:11" ht="12.75" customHeight="1" x14ac:dyDescent="0.2">
      <c r="A10" s="30"/>
      <c r="B10" s="32"/>
      <c r="C10" s="127">
        <f>IF(A12="","",INDEX('TAKIM KAYIT'!$D$6:$D$1250,MATCH(C12,'TAKIM KAYIT'!$D$6:$D$1250,0)-2))</f>
        <v>380</v>
      </c>
      <c r="D10" s="33" t="str">
        <f>IF(ISERROR(VLOOKUP($C10,'START LİSTE'!$B$6:$F$1025,2,0)),"",VLOOKUP($C10,'START LİSTE'!$B$6:$F$1025,2,0))</f>
        <v>NAİME AKSAK</v>
      </c>
      <c r="E10" s="34" t="str">
        <f>IF(ISERROR(VLOOKUP($C10,'START LİSTE'!$B$6:$F$1025,4,0)),"",VLOOKUP($C10,'START LİSTE'!$B$6:$F$1025,4,0))</f>
        <v>T</v>
      </c>
      <c r="F10" s="133">
        <f>IF(ISERROR(VLOOKUP($C10,'FERDİ SONUÇ'!$B$6:$H$1069,6,0)),"",VLOOKUP($C10,'FERDİ SONUÇ'!$B$6:$H$1069,6,0))</f>
        <v>850</v>
      </c>
      <c r="G10" s="55">
        <f>IF(OR(E10="",F10="DQ", F10="DNF", F10="DNS", F10=""),"-",VLOOKUP(C10,'FERDİ SONUÇ'!$B$6:$H$1069,7,0))</f>
        <v>4</v>
      </c>
      <c r="H10" s="98"/>
      <c r="I10" s="98"/>
      <c r="J10" s="98"/>
      <c r="K10" s="31"/>
    </row>
    <row r="11" spans="1:11" ht="12.75" customHeight="1" x14ac:dyDescent="0.2">
      <c r="A11" s="39"/>
      <c r="B11" s="41"/>
      <c r="C11" s="128">
        <f>IF(A12="","",INDEX('TAKIM KAYIT'!$D$6:$D$1250,MATCH(C12,'TAKIM KAYIT'!$D$6:$D$1250,0)-1))</f>
        <v>381</v>
      </c>
      <c r="D11" s="42" t="str">
        <f>IF(ISERROR(VLOOKUP($C11,'START LİSTE'!$B$6:$F$1025,2,0)),"",VLOOKUP($C11,'START LİSTE'!$B$6:$F$1025,2,0))</f>
        <v>SEVDA ÇELİK</v>
      </c>
      <c r="E11" s="43" t="str">
        <f>IF(ISERROR(VLOOKUP($C11,'START LİSTE'!$B$6:$F$1025,4,0)),"",VLOOKUP($C11,'START LİSTE'!$B$6:$F$1025,4,0))</f>
        <v>T</v>
      </c>
      <c r="F11" s="134" t="str">
        <f>IF(ISERROR(VLOOKUP($C11,'FERDİ SONUÇ'!$B$6:$H$1069,6,0)),"",VLOOKUP($C11,'FERDİ SONUÇ'!$B$6:$H$1069,6,0))</f>
        <v xml:space="preserve"> </v>
      </c>
      <c r="G11" s="56">
        <f>IF(OR(E11="",F11="DQ", F11="DNF", F11="DNS", F11=""),"-",VLOOKUP(C11,'FERDİ SONUÇ'!$B$6:$H$1069,7,0))</f>
        <v>16</v>
      </c>
      <c r="H11" s="99"/>
      <c r="I11" s="99"/>
      <c r="J11" s="99"/>
      <c r="K11" s="40"/>
    </row>
    <row r="12" spans="1:11" ht="12.75" customHeight="1" x14ac:dyDescent="0.2">
      <c r="A12" s="118">
        <f>IF(ISERROR(SMALL('TAKIM KAYIT'!$A$6:$A$1250,1)),"",SMALL('TAKIM KAYIT'!$A$6:$A$1250,2))</f>
        <v>2</v>
      </c>
      <c r="B12" s="41" t="str">
        <f>IF(A12="","",VLOOKUP(A12,'TAKIM KAYIT'!$A$6:$O$1250,3,0))</f>
        <v>KAYSERİ</v>
      </c>
      <c r="C12" s="128">
        <f>IF(A12="","",VLOOKUP(A12,'TAKIM KAYIT'!$A$6:$O$1250,4,FALSE))</f>
        <v>382</v>
      </c>
      <c r="D12" s="42" t="str">
        <f>IF(ISERROR(VLOOKUP($C12,'START LİSTE'!$B$6:$F$1025,2,0)),"",VLOOKUP($C12,'START LİSTE'!$B$6:$F$1025,2,0))</f>
        <v>HANİFE GÖKÇE</v>
      </c>
      <c r="E12" s="43" t="str">
        <f>IF(ISERROR(VLOOKUP($C12,'START LİSTE'!$B$6:$F$1025,4,0)),"",VLOOKUP($C12,'START LİSTE'!$B$6:$F$1025,4,0))</f>
        <v>T</v>
      </c>
      <c r="F12" s="134" t="str">
        <f>IF(ISERROR(VLOOKUP($C12,'FERDİ SONUÇ'!$B$6:$H$1069,6,0)),"",VLOOKUP($C12,'FERDİ SONUÇ'!$B$6:$H$1069,6,0))</f>
        <v xml:space="preserve"> </v>
      </c>
      <c r="G12" s="56">
        <f>IF(OR(E12="",F12="DQ", F12="DNF", F12="DNS", F12=""),"-",VLOOKUP(C12,'FERDİ SONUÇ'!$B$6:$H$1069,7,0))</f>
        <v>20</v>
      </c>
      <c r="H12" s="51">
        <f>IF(A12="","",VLOOKUP(A12,'TAKIM KAYIT'!$A$6:$P$1250,11,0))</f>
        <v>0</v>
      </c>
      <c r="I12" s="51">
        <f>IF(A12="","",VLOOKUP(A12,'TAKIM KAYIT'!$A$6:$P$1250,12,0))</f>
        <v>0</v>
      </c>
      <c r="J12" s="51">
        <f>IF(A12="","",VLOOKUP(A12,'TAKIM KAYIT'!$A$6:$P$1250,13,0))</f>
        <v>0</v>
      </c>
      <c r="K12" s="51">
        <f>IF(A12="","",VLOOKUP(A12,'TAKIM KAYIT'!$A$6:$P$1250,15,0))</f>
        <v>0</v>
      </c>
    </row>
    <row r="13" spans="1:11" ht="12.75" customHeight="1" x14ac:dyDescent="0.2">
      <c r="A13" s="39"/>
      <c r="B13" s="41"/>
      <c r="C13" s="128">
        <f>IF(A12="","",INDEX('TAKIM KAYIT'!$D$6:$D$1250,MATCH(C12,'TAKIM KAYIT'!$D$6:$D$1250,0)+1))</f>
        <v>383</v>
      </c>
      <c r="D13" s="42" t="str">
        <f>IF(ISERROR(VLOOKUP($C13,'START LİSTE'!$B$6:$F$1025,2,0)),"",VLOOKUP($C13,'START LİSTE'!$B$6:$F$1025,2,0))</f>
        <v>AYNUR GÜVEN</v>
      </c>
      <c r="E13" s="43" t="str">
        <f>IF(ISERROR(VLOOKUP($C13,'START LİSTE'!$B$6:$F$1025,4,0)),"",VLOOKUP($C13,'START LİSTE'!$B$6:$F$1025,4,0))</f>
        <v>T</v>
      </c>
      <c r="F13" s="134" t="str">
        <f>IF(ISERROR(VLOOKUP($C13,'FERDİ SONUÇ'!$B$6:$H$1069,6,0)),"",VLOOKUP($C13,'FERDİ SONUÇ'!$B$6:$H$1069,6,0))</f>
        <v xml:space="preserve"> </v>
      </c>
      <c r="G13" s="56">
        <f>IF(OR(E13="",F13="DQ", F13="DNF", F13="DNS", F13=""),"-",VLOOKUP(C13,'FERDİ SONUÇ'!$B$6:$H$1069,7,0))</f>
        <v>21</v>
      </c>
      <c r="H13" s="99"/>
      <c r="I13" s="99"/>
      <c r="J13" s="99"/>
      <c r="K13" s="40"/>
    </row>
    <row r="14" spans="1:11" ht="12.75" customHeight="1" x14ac:dyDescent="0.2">
      <c r="A14" s="30"/>
      <c r="B14" s="32"/>
      <c r="C14" s="127">
        <f>IF(A16="","",INDEX('TAKIM KAYIT'!$D$6:$D$1250,MATCH(C16,'TAKIM KAYIT'!$D$6:$D$1250,0)-2))</f>
        <v>330</v>
      </c>
      <c r="D14" s="33" t="str">
        <f>IF(ISERROR(VLOOKUP($C14,'START LİSTE'!$B$6:$F$1025,2,0)),"",VLOOKUP($C14,'START LİSTE'!$B$6:$F$1025,2,0))</f>
        <v>GÜLBAHAR KÜÇÜKKKAYA</v>
      </c>
      <c r="E14" s="34" t="str">
        <f>IF(ISERROR(VLOOKUP($C14,'START LİSTE'!$B$6:$F$1025,4,0)),"",VLOOKUP($C14,'START LİSTE'!$B$6:$F$1025,4,0))</f>
        <v>T</v>
      </c>
      <c r="F14" s="133" t="str">
        <f>IF(ISERROR(VLOOKUP($C14,'FERDİ SONUÇ'!$B$6:$H$1069,6,0)),"",VLOOKUP($C14,'FERDİ SONUÇ'!$B$6:$H$1069,6,0))</f>
        <v>DNF</v>
      </c>
      <c r="G14" s="55" t="str">
        <f>IF(OR(E14="",F14="DQ", F14="DNF", F14="DNS", F14=""),"-",VLOOKUP(C14,'FERDİ SONUÇ'!$B$6:$H$1069,7,0))</f>
        <v>-</v>
      </c>
      <c r="H14" s="98"/>
      <c r="I14" s="98"/>
      <c r="J14" s="98"/>
      <c r="K14" s="31"/>
    </row>
    <row r="15" spans="1:11" ht="12.75" customHeight="1" x14ac:dyDescent="0.2">
      <c r="A15" s="39"/>
      <c r="B15" s="41"/>
      <c r="C15" s="128">
        <f>IF(A16="","",INDEX('TAKIM KAYIT'!$D$6:$D$1250,MATCH(C16,'TAKIM KAYIT'!$D$6:$D$1250,0)-1))</f>
        <v>331</v>
      </c>
      <c r="D15" s="42" t="str">
        <f>IF(ISERROR(VLOOKUP($C15,'START LİSTE'!$B$6:$F$1025,2,0)),"",VLOOKUP($C15,'START LİSTE'!$B$6:$F$1025,2,0))</f>
        <v>ESRA AKBAN</v>
      </c>
      <c r="E15" s="43" t="str">
        <f>IF(ISERROR(VLOOKUP($C15,'START LİSTE'!$B$6:$F$1025,4,0)),"",VLOOKUP($C15,'START LİSTE'!$B$6:$F$1025,4,0))</f>
        <v>T</v>
      </c>
      <c r="F15" s="134" t="str">
        <f>IF(ISERROR(VLOOKUP($C15,'FERDİ SONUÇ'!$B$6:$H$1069,6,0)),"",VLOOKUP($C15,'FERDİ SONUÇ'!$B$6:$H$1069,6,0))</f>
        <v xml:space="preserve"> </v>
      </c>
      <c r="G15" s="56">
        <f>IF(OR(E15="",F15="DQ", F15="DNF", F15="DNS", F15=""),"-",VLOOKUP(C15,'FERDİ SONUÇ'!$B$6:$H$1069,7,0))</f>
        <v>18</v>
      </c>
      <c r="H15" s="99"/>
      <c r="I15" s="99"/>
      <c r="J15" s="99"/>
      <c r="K15" s="40"/>
    </row>
    <row r="16" spans="1:11" ht="12.75" customHeight="1" x14ac:dyDescent="0.2">
      <c r="A16" s="57">
        <f>IF(ISERROR(SMALL('TAKIM KAYIT'!$A$6:$A$1250,1)),"",SMALL('TAKIM KAYIT'!$A$6:$A$1250,3))</f>
        <v>3</v>
      </c>
      <c r="B16" s="41" t="str">
        <f>IF(A16="","",VLOOKUP(A16,'TAKIM KAYIT'!$A$6:$O$1250,3,0))</f>
        <v>MERSİN</v>
      </c>
      <c r="C16" s="128">
        <f>IF(A16="","",VLOOKUP(A16,'TAKIM KAYIT'!$A$6:$O$1250,4,FALSE))</f>
        <v>332</v>
      </c>
      <c r="D16" s="42" t="str">
        <f>IF(ISERROR(VLOOKUP($C16,'START LİSTE'!$B$6:$F$1025,2,0)),"",VLOOKUP($C16,'START LİSTE'!$B$6:$F$1025,2,0))</f>
        <v>HALE DEMİR</v>
      </c>
      <c r="E16" s="43" t="str">
        <f>IF(ISERROR(VLOOKUP($C16,'START LİSTE'!$B$6:$F$1025,4,0)),"",VLOOKUP($C16,'START LİSTE'!$B$6:$F$1025,4,0))</f>
        <v>T</v>
      </c>
      <c r="F16" s="134" t="str">
        <f>IF(ISERROR(VLOOKUP($C16,'FERDİ SONUÇ'!$B$6:$H$1069,6,0)),"",VLOOKUP($C16,'FERDİ SONUÇ'!$B$6:$H$1069,6,0))</f>
        <v xml:space="preserve"> </v>
      </c>
      <c r="G16" s="56">
        <f>IF(OR(E16="",F16="DQ", F16="DNF", F16="DNS", F16=""),"-",VLOOKUP(C16,'FERDİ SONUÇ'!$B$6:$H$1069,7,0))</f>
        <v>13</v>
      </c>
      <c r="H16" s="51">
        <f>IF(A16="","",VLOOKUP(A16,'TAKIM KAYIT'!$A$6:$P$1250,11,0))</f>
        <v>0</v>
      </c>
      <c r="I16" s="51">
        <f>IF(A16="","",VLOOKUP(A16,'TAKIM KAYIT'!$A$6:$P$1250,12,0))</f>
        <v>0</v>
      </c>
      <c r="J16" s="51">
        <f>IF(A16="","",VLOOKUP(A16,'TAKIM KAYIT'!$A$6:$P$1250,13,0))</f>
        <v>0</v>
      </c>
      <c r="K16" s="51">
        <f>IF(A16="","",VLOOKUP(A16,'TAKIM KAYIT'!$A$6:$P$1250,15,0))</f>
        <v>0</v>
      </c>
    </row>
    <row r="17" spans="1:11" ht="12.75" customHeight="1" x14ac:dyDescent="0.2">
      <c r="A17" s="39"/>
      <c r="B17" s="41"/>
      <c r="C17" s="128">
        <f>IF(A16="","",INDEX('TAKIM KAYIT'!$D$6:$D$1250,MATCH(C16,'TAKIM KAYIT'!$D$6:$D$1250,0)+1))</f>
        <v>333</v>
      </c>
      <c r="D17" s="42" t="str">
        <f>IF(ISERROR(VLOOKUP($C17,'START LİSTE'!$B$6:$F$1025,2,0)),"",VLOOKUP($C17,'START LİSTE'!$B$6:$F$1025,2,0))</f>
        <v>İPEK OTURAN</v>
      </c>
      <c r="E17" s="43" t="str">
        <f>IF(ISERROR(VLOOKUP($C17,'START LİSTE'!$B$6:$F$1025,4,0)),"",VLOOKUP($C17,'START LİSTE'!$B$6:$F$1025,4,0))</f>
        <v>T</v>
      </c>
      <c r="F17" s="134" t="str">
        <f>IF(ISERROR(VLOOKUP($C17,'FERDİ SONUÇ'!$B$6:$H$1069,6,0)),"",VLOOKUP($C17,'FERDİ SONUÇ'!$B$6:$H$1069,6,0))</f>
        <v xml:space="preserve"> </v>
      </c>
      <c r="G17" s="56">
        <f>IF(OR(E17="",F17="DQ", F17="DNF", F17="DNS", F17=""),"-",VLOOKUP(C17,'FERDİ SONUÇ'!$B$6:$H$1069,7,0))</f>
        <v>12</v>
      </c>
      <c r="H17" s="99"/>
      <c r="I17" s="99"/>
      <c r="J17" s="99"/>
      <c r="K17" s="40"/>
    </row>
    <row r="18" spans="1:11" ht="12.75" customHeight="1" x14ac:dyDescent="0.2">
      <c r="A18" s="30"/>
      <c r="B18" s="32"/>
      <c r="C18" s="127">
        <f>IF(A20="","",INDEX('TAKIM KAYIT'!$D$6:$D$1250,MATCH(C20,'TAKIM KAYIT'!$D$6:$D$1250,0)-2))</f>
        <v>585</v>
      </c>
      <c r="D18" s="33" t="str">
        <f>IF(ISERROR(VLOOKUP($C18,'START LİSTE'!$B$6:$F$1025,2,0)),"",VLOOKUP($C18,'START LİSTE'!$B$6:$F$1025,2,0))</f>
        <v>AMİNE ÇAM</v>
      </c>
      <c r="E18" s="34" t="str">
        <f>IF(ISERROR(VLOOKUP($C18,'START LİSTE'!$B$6:$F$1025,4,0)),"",VLOOKUP($C18,'START LİSTE'!$B$6:$F$1025,4,0))</f>
        <v>T</v>
      </c>
      <c r="F18" s="133">
        <f>IF(ISERROR(VLOOKUP($C18,'FERDİ SONUÇ'!$B$6:$H$1069,6,0)),"",VLOOKUP($C18,'FERDİ SONUÇ'!$B$6:$H$1069,6,0))</f>
        <v>914</v>
      </c>
      <c r="G18" s="36">
        <f>IF(OR(E18="",F18="DQ", F18="DNF", F18="DNS", F18=""),"-",VLOOKUP(C18,'FERDİ SONUÇ'!$B$6:$H$1069,7,0))</f>
        <v>8</v>
      </c>
      <c r="H18" s="95"/>
      <c r="I18" s="95"/>
      <c r="J18" s="95"/>
      <c r="K18" s="31"/>
    </row>
    <row r="19" spans="1:11" ht="12.75" customHeight="1" x14ac:dyDescent="0.2">
      <c r="A19" s="39"/>
      <c r="B19" s="41"/>
      <c r="C19" s="128">
        <f>IF(A20="","",INDEX('TAKIM KAYIT'!$D$6:$D$1250,MATCH(C20,'TAKIM KAYIT'!$D$6:$D$1250,0)-1))</f>
        <v>586</v>
      </c>
      <c r="D19" s="42" t="str">
        <f>IF(ISERROR(VLOOKUP($C19,'START LİSTE'!$B$6:$F$1025,2,0)),"",VLOOKUP($C19,'START LİSTE'!$B$6:$F$1025,2,0))</f>
        <v>İKRA GÜLTEN</v>
      </c>
      <c r="E19" s="43" t="str">
        <f>IF(ISERROR(VLOOKUP($C19,'START LİSTE'!$B$6:$F$1025,4,0)),"",VLOOKUP($C19,'START LİSTE'!$B$6:$F$1025,4,0))</f>
        <v>T</v>
      </c>
      <c r="F19" s="134">
        <f>IF(ISERROR(VLOOKUP($C19,'FERDİ SONUÇ'!$B$6:$H$1069,6,0)),"",VLOOKUP($C19,'FERDİ SONUÇ'!$B$6:$H$1069,6,0))</f>
        <v>917</v>
      </c>
      <c r="G19" s="45">
        <f>IF(OR(E19="",F19="DQ", F19="DNF", F19="DNS", F19=""),"-",VLOOKUP(C19,'FERDİ SONUÇ'!$B$6:$H$1069,7,0))</f>
        <v>9</v>
      </c>
      <c r="H19" s="96"/>
      <c r="I19" s="96"/>
      <c r="J19" s="96"/>
      <c r="K19" s="40"/>
    </row>
    <row r="20" spans="1:11" ht="12.75" customHeight="1" x14ac:dyDescent="0.2">
      <c r="A20" s="57">
        <f>IF(ISERROR(SMALL('TAKIM KAYIT'!$A$6:$A$1250,1)),"",SMALL('TAKIM KAYIT'!$A$6:$A$1250,4))</f>
        <v>4</v>
      </c>
      <c r="B20" s="41" t="str">
        <f>IF(A20="","",VLOOKUP(A20,'TAKIM KAYIT'!$A$6:$O$1250,3,0))</f>
        <v>SİVAS</v>
      </c>
      <c r="C20" s="128">
        <f>IF(A20="","",VLOOKUP(A20,'TAKIM KAYIT'!$A$6:$O$1250,4,FALSE))</f>
        <v>587</v>
      </c>
      <c r="D20" s="42" t="str">
        <f>IF(ISERROR(VLOOKUP($C20,'START LİSTE'!$B$6:$F$1025,2,0)),"",VLOOKUP($C20,'START LİSTE'!$B$6:$F$1025,2,0))</f>
        <v>ESRA HANÇERLİ</v>
      </c>
      <c r="E20" s="43" t="str">
        <f>IF(ISERROR(VLOOKUP($C20,'START LİSTE'!$B$6:$F$1025,4,0)),"",VLOOKUP($C20,'START LİSTE'!$B$6:$F$1025,4,0))</f>
        <v>T</v>
      </c>
      <c r="F20" s="134">
        <f>IF(ISERROR(VLOOKUP($C20,'FERDİ SONUÇ'!$B$6:$H$1069,6,0)),"",VLOOKUP($C20,'FERDİ SONUÇ'!$B$6:$H$1069,6,0))</f>
        <v>917</v>
      </c>
      <c r="G20" s="45">
        <f>IF(OR(E20="",F20="DQ", F20="DNF", F20="DNS", F20=""),"-",VLOOKUP(C20,'FERDİ SONUÇ'!$B$6:$H$1069,7,0))</f>
        <v>10</v>
      </c>
      <c r="H20" s="51">
        <f>IF(A20="","",VLOOKUP(A20,'TAKIM KAYIT'!$A$6:$P$1250,11,0))</f>
        <v>0</v>
      </c>
      <c r="I20" s="51">
        <f>IF(A20="","",VLOOKUP(A20,'TAKIM KAYIT'!$A$6:$P$1250,12,0))</f>
        <v>0</v>
      </c>
      <c r="J20" s="51">
        <f>IF(A20="","",VLOOKUP(A20,'TAKIM KAYIT'!$A$6:$P$1250,13,0))</f>
        <v>0</v>
      </c>
      <c r="K20" s="51">
        <f>IF(A20="","",VLOOKUP(A20,'TAKIM KAYIT'!$A$6:$P$1250,15,0))</f>
        <v>0</v>
      </c>
    </row>
    <row r="21" spans="1:11" ht="12.75" customHeight="1" x14ac:dyDescent="0.2">
      <c r="A21" s="39"/>
      <c r="B21" s="41"/>
      <c r="C21" s="128">
        <f>IF(A20="","",INDEX('TAKIM KAYIT'!$D$6:$D$1250,MATCH(C20,'TAKIM KAYIT'!$D$6:$D$1250,0)+1))</f>
        <v>588</v>
      </c>
      <c r="D21" s="42" t="str">
        <f>IF(ISERROR(VLOOKUP($C21,'START LİSTE'!$B$6:$F$1025,2,0)),"",VLOOKUP($C21,'START LİSTE'!$B$6:$F$1025,2,0))</f>
        <v>TÜLAY DOĞRU</v>
      </c>
      <c r="E21" s="43" t="str">
        <f>IF(ISERROR(VLOOKUP($C21,'START LİSTE'!$B$6:$F$1025,4,0)),"",VLOOKUP($C21,'START LİSTE'!$B$6:$F$1025,4,0))</f>
        <v>T</v>
      </c>
      <c r="F21" s="134" t="str">
        <f>IF(ISERROR(VLOOKUP($C21,'FERDİ SONUÇ'!$B$6:$H$1069,6,0)),"",VLOOKUP($C21,'FERDİ SONUÇ'!$B$6:$H$1069,6,0))</f>
        <v xml:space="preserve"> </v>
      </c>
      <c r="G21" s="45">
        <f>IF(OR(E21="",F21="DQ", F21="DNF", F21="DNS", F21=""),"-",VLOOKUP(C21,'FERDİ SONUÇ'!$B$6:$H$1069,7,0))</f>
        <v>15</v>
      </c>
      <c r="H21" s="96"/>
      <c r="I21" s="96"/>
      <c r="J21" s="96"/>
      <c r="K21" s="40"/>
    </row>
    <row r="22" spans="1:11" ht="12.75" customHeight="1" x14ac:dyDescent="0.2">
      <c r="A22" s="30"/>
      <c r="B22" s="32"/>
      <c r="C22" s="127">
        <f>IF(A24="","",INDEX('TAKIM KAYIT'!$D$6:$D$1250,MATCH(C24,'TAKIM KAYIT'!$D$6:$D$1250,0)-2))</f>
        <v>310</v>
      </c>
      <c r="D22" s="33" t="str">
        <f>IF(ISERROR(VLOOKUP($C22,'START LİSTE'!$B$6:$F$1025,2,0)),"",VLOOKUP($C22,'START LİSTE'!$B$6:$F$1025,2,0))</f>
        <v>BÜŞRA DOĞAN</v>
      </c>
      <c r="E22" s="34" t="str">
        <f>IF(ISERROR(VLOOKUP($C22,'START LİSTE'!$B$6:$F$1025,4,0)),"",VLOOKUP($C22,'START LİSTE'!$B$6:$F$1025,4,0))</f>
        <v>T</v>
      </c>
      <c r="F22" s="133" t="str">
        <f>IF(ISERROR(VLOOKUP($C22,'FERDİ SONUÇ'!$B$6:$H$1069,6,0)),"",VLOOKUP($C22,'FERDİ SONUÇ'!$B$6:$H$1069,6,0))</f>
        <v xml:space="preserve"> </v>
      </c>
      <c r="G22" s="36">
        <f>IF(OR(E22="",F22="DQ", F22="DNF", F22="DNS", F22=""),"-",VLOOKUP(C22,'FERDİ SONUÇ'!$B$6:$H$1069,7,0))</f>
        <v>11</v>
      </c>
      <c r="H22" s="95"/>
      <c r="I22" s="95"/>
      <c r="J22" s="95"/>
      <c r="K22" s="31"/>
    </row>
    <row r="23" spans="1:11" ht="12.75" customHeight="1" x14ac:dyDescent="0.2">
      <c r="A23" s="39"/>
      <c r="B23" s="41"/>
      <c r="C23" s="128">
        <f>IF(A24="","",INDEX('TAKIM KAYIT'!$D$6:$D$1250,MATCH(C24,'TAKIM KAYIT'!$D$6:$D$1250,0)-1))</f>
        <v>311</v>
      </c>
      <c r="D23" s="42" t="str">
        <f>IF(ISERROR(VLOOKUP($C23,'START LİSTE'!$B$6:$F$1025,2,0)),"",VLOOKUP($C23,'START LİSTE'!$B$6:$F$1025,2,0))</f>
        <v>ELİF DOĞAN</v>
      </c>
      <c r="E23" s="43" t="str">
        <f>IF(ISERROR(VLOOKUP($C23,'START LİSTE'!$B$6:$F$1025,4,0)),"",VLOOKUP($C23,'START LİSTE'!$B$6:$F$1025,4,0))</f>
        <v>T</v>
      </c>
      <c r="F23" s="134">
        <f>IF(ISERROR(VLOOKUP($C23,'FERDİ SONUÇ'!$B$6:$H$1069,6,0)),"",VLOOKUP($C23,'FERDİ SONUÇ'!$B$6:$H$1069,6,0))</f>
        <v>909</v>
      </c>
      <c r="G23" s="45">
        <f>IF(OR(E23="",F23="DQ", F23="DNF", F23="DNS", F23=""),"-",VLOOKUP(C23,'FERDİ SONUÇ'!$B$6:$H$1069,7,0))</f>
        <v>7</v>
      </c>
      <c r="H23" s="96"/>
      <c r="I23" s="96"/>
      <c r="J23" s="96"/>
      <c r="K23" s="40"/>
    </row>
    <row r="24" spans="1:11" ht="12.75" customHeight="1" x14ac:dyDescent="0.2">
      <c r="A24" s="57">
        <f>IF(ISERROR(SMALL('TAKIM KAYIT'!$A$6:$A$1250,1)),"",SMALL('TAKIM KAYIT'!$A$6:$A$1250,5))</f>
        <v>5</v>
      </c>
      <c r="B24" s="41" t="str">
        <f>IF(A24="","",VLOOKUP(A24,'TAKIM KAYIT'!$A$6:$O$1250,3,0))</f>
        <v>HATAY</v>
      </c>
      <c r="C24" s="128">
        <f>IF(A24="","",VLOOKUP(A24,'TAKIM KAYIT'!$A$6:$O$1250,4,FALSE))</f>
        <v>312</v>
      </c>
      <c r="D24" s="42" t="str">
        <f>IF(ISERROR(VLOOKUP($C24,'START LİSTE'!$B$6:$F$1025,2,0)),"",VLOOKUP($C24,'START LİSTE'!$B$6:$F$1025,2,0))</f>
        <v>RABİA YILDIZ</v>
      </c>
      <c r="E24" s="43" t="str">
        <f>IF(ISERROR(VLOOKUP($C24,'START LİSTE'!$B$6:$F$1025,4,0)),"",VLOOKUP($C24,'START LİSTE'!$B$6:$F$1025,4,0))</f>
        <v>T</v>
      </c>
      <c r="F24" s="134" t="str">
        <f>IF(ISERROR(VLOOKUP($C24,'FERDİ SONUÇ'!$B$6:$H$1069,6,0)),"",VLOOKUP($C24,'FERDİ SONUÇ'!$B$6:$H$1069,6,0))</f>
        <v xml:space="preserve"> </v>
      </c>
      <c r="G24" s="45">
        <f>IF(OR(E24="",F24="DQ", F24="DNF", F24="DNS", F24=""),"-",VLOOKUP(C24,'FERDİ SONUÇ'!$B$6:$H$1069,7,0))</f>
        <v>17</v>
      </c>
      <c r="H24" s="51">
        <f>IF(A24="","",VLOOKUP(A24,'TAKIM KAYIT'!$A$6:$P$1250,11,0))</f>
        <v>0</v>
      </c>
      <c r="I24" s="51">
        <f>IF(A24="","",VLOOKUP(A24,'TAKIM KAYIT'!$A$6:$P$1250,12,0))</f>
        <v>0</v>
      </c>
      <c r="J24" s="51">
        <f>IF(A24="","",VLOOKUP(A24,'TAKIM KAYIT'!$A$6:$P$1250,13,0))</f>
        <v>0</v>
      </c>
      <c r="K24" s="51">
        <f>IF(A24="","",VLOOKUP(A24,'TAKIM KAYIT'!$A$6:$P$1250,15,0))</f>
        <v>0</v>
      </c>
    </row>
    <row r="25" spans="1:11" ht="12.75" customHeight="1" x14ac:dyDescent="0.2">
      <c r="A25" s="39"/>
      <c r="B25" s="41"/>
      <c r="C25" s="128">
        <f>IF(A24="","",INDEX('TAKIM KAYIT'!$D$6:$D$1250,MATCH(C24,'TAKIM KAYIT'!$D$6:$D$1250,0)+1))</f>
        <v>313</v>
      </c>
      <c r="D25" s="42" t="str">
        <f>IF(ISERROR(VLOOKUP($C25,'START LİSTE'!$B$6:$F$1025,2,0)),"",VLOOKUP($C25,'START LİSTE'!$B$6:$F$1025,2,0))</f>
        <v>EDA GENÇOĞLU</v>
      </c>
      <c r="E25" s="43" t="str">
        <f>IF(ISERROR(VLOOKUP($C25,'START LİSTE'!$B$6:$F$1025,4,0)),"",VLOOKUP($C25,'START LİSTE'!$B$6:$F$1025,4,0))</f>
        <v>T</v>
      </c>
      <c r="F25" s="134">
        <f>IF(ISERROR(VLOOKUP($C25,'FERDİ SONUÇ'!$B$6:$H$1069,6,0)),"",VLOOKUP($C25,'FERDİ SONUÇ'!$B$6:$H$1069,6,0))</f>
        <v>857</v>
      </c>
      <c r="G25" s="45">
        <f>IF(OR(E25="",F25="DQ", F25="DNF", F25="DNS", F25=""),"-",VLOOKUP(C25,'FERDİ SONUÇ'!$B$6:$H$1069,7,0))</f>
        <v>5</v>
      </c>
      <c r="H25" s="96"/>
      <c r="I25" s="96"/>
      <c r="J25" s="96"/>
      <c r="K25" s="40"/>
    </row>
    <row r="26" spans="1:11" ht="12.75" customHeight="1" x14ac:dyDescent="0.2">
      <c r="A26" s="30"/>
      <c r="B26" s="32"/>
      <c r="C26" s="127">
        <f>IF(A28="","",INDEX('TAKIM KAYIT'!$D$6:$D$1250,MATCH(C28,'TAKIM KAYIT'!$D$6:$D$1250,0)-2))</f>
        <v>270</v>
      </c>
      <c r="D26" s="33" t="str">
        <f>IF(ISERROR(VLOOKUP($C26,'START LİSTE'!$B$6:$F$1025,2,0)),"",VLOOKUP($C26,'START LİSTE'!$B$6:$F$1025,2,0))</f>
        <v>HATİCE NUR MERT</v>
      </c>
      <c r="E26" s="34" t="str">
        <f>IF(ISERROR(VLOOKUP($C26,'START LİSTE'!$B$6:$F$1025,4,0)),"",VLOOKUP($C26,'START LİSTE'!$B$6:$F$1025,4,0))</f>
        <v>T</v>
      </c>
      <c r="F26" s="133">
        <f>IF(ISERROR(VLOOKUP($C26,'FERDİ SONUÇ'!$B$6:$H$1069,6,0)),"",VLOOKUP($C26,'FERDİ SONUÇ'!$B$6:$H$1069,6,0))</f>
        <v>858</v>
      </c>
      <c r="G26" s="36">
        <f>IF(OR(E26="",F26="DQ", F26="DNF", F26="DNS", F26=""),"-",VLOOKUP(C26,'FERDİ SONUÇ'!$B$6:$H$1069,7,0))</f>
        <v>6</v>
      </c>
      <c r="H26" s="95"/>
      <c r="I26" s="95"/>
      <c r="J26" s="95"/>
      <c r="K26" s="31"/>
    </row>
    <row r="27" spans="1:11" ht="12.75" customHeight="1" x14ac:dyDescent="0.2">
      <c r="A27" s="39"/>
      <c r="B27" s="41"/>
      <c r="C27" s="128">
        <f>IF(A28="","",INDEX('TAKIM KAYIT'!$D$6:$D$1250,MATCH(C28,'TAKIM KAYIT'!$D$6:$D$1250,0)-1))</f>
        <v>271</v>
      </c>
      <c r="D27" s="42" t="str">
        <f>IF(ISERROR(VLOOKUP($C27,'START LİSTE'!$B$6:$F$1025,2,0)),"",VLOOKUP($C27,'START LİSTE'!$B$6:$F$1025,2,0))</f>
        <v>KÜBRA TATAR</v>
      </c>
      <c r="E27" s="43" t="str">
        <f>IF(ISERROR(VLOOKUP($C27,'START LİSTE'!$B$6:$F$1025,4,0)),"",VLOOKUP($C27,'START LİSTE'!$B$6:$F$1025,4,0))</f>
        <v>T</v>
      </c>
      <c r="F27" s="134">
        <f>IF(ISERROR(VLOOKUP($C27,'FERDİ SONUÇ'!$B$6:$H$1069,6,0)),"",VLOOKUP($C27,'FERDİ SONUÇ'!$B$6:$H$1069,6,0))</f>
        <v>824</v>
      </c>
      <c r="G27" s="45">
        <f>IF(OR(E27="",F27="DQ", F27="DNF", F27="DNS", F27=""),"-",VLOOKUP(C27,'FERDİ SONUÇ'!$B$6:$H$1069,7,0))</f>
        <v>2</v>
      </c>
      <c r="H27" s="96"/>
      <c r="I27" s="96"/>
      <c r="J27" s="96"/>
      <c r="K27" s="40"/>
    </row>
    <row r="28" spans="1:11" ht="12.75" customHeight="1" x14ac:dyDescent="0.2">
      <c r="A28" s="57">
        <f>IF(ISERROR(SMALL('TAKIM KAYIT'!$A$6:$A$1250,1)),"",SMALL('TAKIM KAYIT'!$A$6:$A$1250,6))</f>
        <v>6</v>
      </c>
      <c r="B28" s="41" t="str">
        <f>IF(A28="","",VLOOKUP(A28,'TAKIM KAYIT'!$A$6:$O$1250,3,0))</f>
        <v xml:space="preserve">GAZİANTEP </v>
      </c>
      <c r="C28" s="128">
        <f>IF(A28="","",VLOOKUP(A28,'TAKIM KAYIT'!$A$6:$O$1250,4,FALSE))</f>
        <v>272</v>
      </c>
      <c r="D28" s="42" t="str">
        <f>IF(ISERROR(VLOOKUP($C28,'START LİSTE'!$B$6:$F$1025,2,0)),"",VLOOKUP($C28,'START LİSTE'!$B$6:$F$1025,2,0))</f>
        <v>CANSEL KURTBOĞAN</v>
      </c>
      <c r="E28" s="43" t="str">
        <f>IF(ISERROR(VLOOKUP($C28,'START LİSTE'!$B$6:$F$1025,4,0)),"",VLOOKUP($C28,'START LİSTE'!$B$6:$F$1025,4,0))</f>
        <v>T</v>
      </c>
      <c r="F28" s="134">
        <f>IF(ISERROR(VLOOKUP($C28,'FERDİ SONUÇ'!$B$6:$H$1069,6,0)),"",VLOOKUP($C28,'FERDİ SONUÇ'!$B$6:$H$1069,6,0))</f>
        <v>842</v>
      </c>
      <c r="G28" s="45">
        <f>IF(OR(E28="",F28="DQ", F28="DNF", F28="DNS", F28=""),"-",VLOOKUP(C28,'FERDİ SONUÇ'!$B$6:$H$1069,7,0))</f>
        <v>3</v>
      </c>
      <c r="H28" s="51">
        <f>IF(A28="","",VLOOKUP(A28,'TAKIM KAYIT'!$A$6:$P$1250,11,0))</f>
        <v>0</v>
      </c>
      <c r="I28" s="51">
        <f>IF(A28="","",VLOOKUP(A28,'TAKIM KAYIT'!$A$6:$P$1250,12,0))</f>
        <v>0</v>
      </c>
      <c r="J28" s="51">
        <f>IF(A28="","",VLOOKUP(A28,'TAKIM KAYIT'!$A$6:$P$1250,13,0))</f>
        <v>0</v>
      </c>
      <c r="K28" s="51">
        <f>IF(A28="","",VLOOKUP(A28,'TAKIM KAYIT'!$A$6:$P$1250,15,0))</f>
        <v>0</v>
      </c>
    </row>
    <row r="29" spans="1:11" ht="12.75" customHeight="1" x14ac:dyDescent="0.2">
      <c r="A29" s="39"/>
      <c r="B29" s="41"/>
      <c r="C29" s="128">
        <f>IF(A28="","",INDEX('TAKIM KAYIT'!$D$6:$D$1250,MATCH(C28,'TAKIM KAYIT'!$D$6:$D$1250,0)+1))</f>
        <v>273</v>
      </c>
      <c r="D29" s="42" t="str">
        <f>IF(ISERROR(VLOOKUP($C29,'START LİSTE'!$B$6:$F$1025,2,0)),"",VLOOKUP($C29,'START LİSTE'!$B$6:$F$1025,2,0))</f>
        <v>NURSENA DEMİRALAY</v>
      </c>
      <c r="E29" s="43" t="str">
        <f>IF(ISERROR(VLOOKUP($C29,'START LİSTE'!$B$6:$F$1025,4,0)),"",VLOOKUP($C29,'START LİSTE'!$B$6:$F$1025,4,0))</f>
        <v>T</v>
      </c>
      <c r="F29" s="134">
        <f>IF(ISERROR(VLOOKUP($C29,'FERDİ SONUÇ'!$B$6:$H$1069,6,0)),"",VLOOKUP($C29,'FERDİ SONUÇ'!$B$6:$H$1069,6,0))</f>
        <v>804</v>
      </c>
      <c r="G29" s="45">
        <f>IF(OR(E29="",F29="DQ", F29="DNF", F29="DNS", F29=""),"-",VLOOKUP(C29,'FERDİ SONUÇ'!$B$6:$H$1069,7,0))</f>
        <v>1</v>
      </c>
      <c r="H29" s="96"/>
      <c r="I29" s="96"/>
      <c r="J29" s="96"/>
      <c r="K29" s="40"/>
    </row>
    <row r="30" spans="1:11" ht="12.75" customHeight="1" x14ac:dyDescent="0.2">
      <c r="A30" s="30"/>
      <c r="B30" s="32"/>
      <c r="C30" s="127">
        <f>IF(A32="","",INDEX('TAKIM KAYIT'!$D$6:$D$1250,MATCH(C32,'TAKIM KAYIT'!$D$6:$D$1250,0)-2))</f>
        <v>801</v>
      </c>
      <c r="D30" s="33" t="str">
        <f>IF(ISERROR(VLOOKUP($C30,'START LİSTE'!$B$6:$F$1025,2,0)),"",VLOOKUP($C30,'START LİSTE'!$B$6:$F$1025,2,0))</f>
        <v>ELİF PAK</v>
      </c>
      <c r="E30" s="34" t="str">
        <f>IF(ISERROR(VLOOKUP($C30,'START LİSTE'!$B$6:$F$1025,4,0)),"",VLOOKUP($C30,'START LİSTE'!$B$6:$F$1025,4,0))</f>
        <v>T</v>
      </c>
      <c r="F30" s="133" t="str">
        <f>IF(ISERROR(VLOOKUP($C30,'FERDİ SONUÇ'!$B$6:$H$1069,6,0)),"",VLOOKUP($C30,'FERDİ SONUÇ'!$B$6:$H$1069,6,0))</f>
        <v xml:space="preserve"> </v>
      </c>
      <c r="G30" s="36">
        <f>IF(OR(E30="",F30="DQ", F30="DNF", F30="DNS", F30=""),"-",VLOOKUP(C30,'FERDİ SONUÇ'!$B$6:$H$1069,7,0))</f>
        <v>22</v>
      </c>
      <c r="H30" s="95"/>
      <c r="I30" s="95"/>
      <c r="J30" s="95"/>
      <c r="K30" s="31"/>
    </row>
    <row r="31" spans="1:11" ht="12.75" customHeight="1" x14ac:dyDescent="0.2">
      <c r="A31" s="39"/>
      <c r="B31" s="41"/>
      <c r="C31" s="128">
        <f>IF(A32="","",INDEX('TAKIM KAYIT'!$D$6:$D$1250,MATCH(C32,'TAKIM KAYIT'!$D$6:$D$1250,0)-1))</f>
        <v>802</v>
      </c>
      <c r="D31" s="42" t="str">
        <f>IF(ISERROR(VLOOKUP($C31,'START LİSTE'!$B$6:$F$1025,2,0)),"",VLOOKUP($C31,'START LİSTE'!$B$6:$F$1025,2,0))</f>
        <v>HATİCE GÜL</v>
      </c>
      <c r="E31" s="43" t="str">
        <f>IF(ISERROR(VLOOKUP($C31,'START LİSTE'!$B$6:$F$1025,4,0)),"",VLOOKUP($C31,'START LİSTE'!$B$6:$F$1025,4,0))</f>
        <v>T</v>
      </c>
      <c r="F31" s="134" t="str">
        <f>IF(ISERROR(VLOOKUP($C31,'FERDİ SONUÇ'!$B$6:$H$1069,6,0)),"",VLOOKUP($C31,'FERDİ SONUÇ'!$B$6:$H$1069,6,0))</f>
        <v>DNF</v>
      </c>
      <c r="G31" s="45" t="str">
        <f>IF(OR(E31="",F31="DQ", F31="DNF", F31="DNS", F31=""),"-",VLOOKUP(C31,'FERDİ SONUÇ'!$B$6:$H$1069,7,0))</f>
        <v>-</v>
      </c>
      <c r="H31" s="96"/>
      <c r="I31" s="96"/>
      <c r="J31" s="96"/>
      <c r="K31" s="40"/>
    </row>
    <row r="32" spans="1:11" ht="12.75" customHeight="1" x14ac:dyDescent="0.2">
      <c r="A32" s="57">
        <f>IF(ISERROR(SMALL('TAKIM KAYIT'!$A$6:$A$1250,1)),"",SMALL('TAKIM KAYIT'!$A$6:$A$1250,7))</f>
        <v>7</v>
      </c>
      <c r="B32" s="41" t="str">
        <f>IF(A32="","",VLOOKUP(A32,'TAKIM KAYIT'!$A$6:$O$1250,3,0))</f>
        <v>OSMANİYE</v>
      </c>
      <c r="C32" s="128">
        <f>IF(A32="","",VLOOKUP(A32,'TAKIM KAYIT'!$A$6:$O$1250,4,FALSE))</f>
        <v>803</v>
      </c>
      <c r="D32" s="42" t="str">
        <f>IF(ISERROR(VLOOKUP($C32,'START LİSTE'!$B$6:$F$1025,2,0)),"",VLOOKUP($C32,'START LİSTE'!$B$6:$F$1025,2,0))</f>
        <v>ŞİRİN AKTAŞ</v>
      </c>
      <c r="E32" s="43" t="str">
        <f>IF(ISERROR(VLOOKUP($C32,'START LİSTE'!$B$6:$F$1025,4,0)),"",VLOOKUP($C32,'START LİSTE'!$B$6:$F$1025,4,0))</f>
        <v>T</v>
      </c>
      <c r="F32" s="134" t="str">
        <f>IF(ISERROR(VLOOKUP($C32,'FERDİ SONUÇ'!$B$6:$H$1069,6,0)),"",VLOOKUP($C32,'FERDİ SONUÇ'!$B$6:$H$1069,6,0))</f>
        <v>DNF</v>
      </c>
      <c r="G32" s="45" t="str">
        <f>IF(OR(E32="",F32="DQ", F32="DNF", F32="DNS", F32=""),"-",VLOOKUP(C32,'FERDİ SONUÇ'!$B$6:$H$1069,7,0))</f>
        <v>-</v>
      </c>
      <c r="H32" s="51">
        <f>IF(A32="","",VLOOKUP(A32,'TAKIM KAYIT'!$A$6:$P$1250,11,0))</f>
        <v>0</v>
      </c>
      <c r="I32" s="51">
        <f>IF(A32="","",VLOOKUP(A32,'TAKIM KAYIT'!$A$6:$P$1250,12,0))</f>
        <v>0</v>
      </c>
      <c r="J32" s="51">
        <f>IF(A32="","",VLOOKUP(A32,'TAKIM KAYIT'!$A$6:$P$1250,13,0))</f>
        <v>0</v>
      </c>
      <c r="K32" s="51">
        <f>IF(A32="","",VLOOKUP(A32,'TAKIM KAYIT'!$A$6:$P$1250,15,0))</f>
        <v>0</v>
      </c>
    </row>
    <row r="33" spans="1:11" ht="12.75" customHeight="1" x14ac:dyDescent="0.2">
      <c r="A33" s="39"/>
      <c r="B33" s="41"/>
      <c r="C33" s="128">
        <f>IF(A32="","",INDEX('TAKIM KAYIT'!$D$6:$D$1250,MATCH(C32,'TAKIM KAYIT'!$D$6:$D$1250,0)+1))</f>
        <v>804</v>
      </c>
      <c r="D33" s="42" t="str">
        <f>IF(ISERROR(VLOOKUP($C33,'START LİSTE'!$B$6:$F$1025,2,0)),"",VLOOKUP($C33,'START LİSTE'!$B$6:$F$1025,2,0))</f>
        <v>MERYEM YILDIZ</v>
      </c>
      <c r="E33" s="43" t="str">
        <f>IF(ISERROR(VLOOKUP($C33,'START LİSTE'!$B$6:$F$1025,4,0)),"",VLOOKUP($C33,'START LİSTE'!$B$6:$F$1025,4,0))</f>
        <v>T</v>
      </c>
      <c r="F33" s="134" t="str">
        <f>IF(ISERROR(VLOOKUP($C33,'FERDİ SONUÇ'!$B$6:$H$1069,6,0)),"",VLOOKUP($C33,'FERDİ SONUÇ'!$B$6:$H$1069,6,0))</f>
        <v>DNF</v>
      </c>
      <c r="G33" s="45" t="str">
        <f>IF(OR(E33="",F33="DQ", F33="DNF", F33="DNS", F33=""),"-",VLOOKUP(C33,'FERDİ SONUÇ'!$B$6:$H$1069,7,0))</f>
        <v>-</v>
      </c>
      <c r="H33" s="96"/>
      <c r="I33" s="96"/>
      <c r="J33" s="96"/>
      <c r="K33" s="40"/>
    </row>
    <row r="34" spans="1:11" ht="12.75" customHeight="1" x14ac:dyDescent="0.2">
      <c r="A34" s="30"/>
      <c r="B34" s="32"/>
      <c r="C34" s="127">
        <f>IF(A36="","",INDEX('TAKIM KAYIT'!$D$6:$D$1250,MATCH(C36,'TAKIM KAYIT'!$D$6:$D$1250,0)-2))</f>
        <v>10</v>
      </c>
      <c r="D34" s="33" t="str">
        <f>IF(ISERROR(VLOOKUP($C34,'START LİSTE'!$B$6:$F$1025,2,0)),"",VLOOKUP($C34,'START LİSTE'!$B$6:$F$1025,2,0))</f>
        <v>SUEDA TEKDEMİR</v>
      </c>
      <c r="E34" s="34" t="str">
        <f>IF(ISERROR(VLOOKUP($C34,'START LİSTE'!$B$6:$F$1025,4,0)),"",VLOOKUP($C34,'START LİSTE'!$B$6:$F$1025,4,0))</f>
        <v>T</v>
      </c>
      <c r="F34" s="133" t="str">
        <f>IF(ISERROR(VLOOKUP($C34,'FERDİ SONUÇ'!$B$6:$H$1069,6,0)),"",VLOOKUP($C34,'FERDİ SONUÇ'!$B$6:$H$1069,6,0))</f>
        <v xml:space="preserve"> </v>
      </c>
      <c r="G34" s="36">
        <f>IF(OR(E34="",F34="DQ", F34="DNF", F34="DNS", F34=""),"-",VLOOKUP(C34,'FERDİ SONUÇ'!$B$6:$H$1069,7,0))</f>
        <v>14</v>
      </c>
      <c r="H34" s="95"/>
      <c r="I34" s="95"/>
      <c r="J34" s="95"/>
      <c r="K34" s="31"/>
    </row>
    <row r="35" spans="1:11" ht="12.75" customHeight="1" x14ac:dyDescent="0.2">
      <c r="A35" s="39"/>
      <c r="B35" s="41"/>
      <c r="C35" s="128">
        <f>IF(A36="","",INDEX('TAKIM KAYIT'!$D$6:$D$1250,MATCH(C36,'TAKIM KAYIT'!$D$6:$D$1250,0)-1))</f>
        <v>11</v>
      </c>
      <c r="D35" s="42" t="str">
        <f>IF(ISERROR(VLOOKUP($C35,'START LİSTE'!$B$6:$F$1025,2,0)),"",VLOOKUP($C35,'START LİSTE'!$B$6:$F$1025,2,0))</f>
        <v>YAREN GÜLENGÜL</v>
      </c>
      <c r="E35" s="43" t="str">
        <f>IF(ISERROR(VLOOKUP($C35,'START LİSTE'!$B$6:$F$1025,4,0)),"",VLOOKUP($C35,'START LİSTE'!$B$6:$F$1025,4,0))</f>
        <v>T</v>
      </c>
      <c r="F35" s="134" t="str">
        <f>IF(ISERROR(VLOOKUP($C35,'FERDİ SONUÇ'!$B$6:$H$1069,6,0)),"",VLOOKUP($C35,'FERDİ SONUÇ'!$B$6:$H$1069,6,0))</f>
        <v xml:space="preserve"> </v>
      </c>
      <c r="G35" s="45">
        <f>IF(OR(E35="",F35="DQ", F35="DNF", F35="DNS", F35=""),"-",VLOOKUP(C35,'FERDİ SONUÇ'!$B$6:$H$1069,7,0))</f>
        <v>25</v>
      </c>
      <c r="H35" s="96"/>
      <c r="I35" s="96"/>
      <c r="J35" s="96"/>
      <c r="K35" s="40"/>
    </row>
    <row r="36" spans="1:11" ht="12.75" customHeight="1" x14ac:dyDescent="0.2">
      <c r="A36" s="57">
        <f>IF(ISERROR(SMALL('TAKIM KAYIT'!$A$6:$A$1250,1)),"",SMALL('TAKIM KAYIT'!$A$6:$A$1250,8))</f>
        <v>8</v>
      </c>
      <c r="B36" s="41" t="str">
        <f>IF(A36="","",VLOOKUP(A36,'TAKIM KAYIT'!$A$6:$O$1250,3,0))</f>
        <v>ADANA</v>
      </c>
      <c r="C36" s="128">
        <f>IF(A36="","",VLOOKUP(A36,'TAKIM KAYIT'!$A$6:$O$1250,4,FALSE))</f>
        <v>12</v>
      </c>
      <c r="D36" s="42" t="str">
        <f>IF(ISERROR(VLOOKUP($C36,'START LİSTE'!$B$6:$F$1025,2,0)),"",VLOOKUP($C36,'START LİSTE'!$B$6:$F$1025,2,0))</f>
        <v>HÜRÜ SEREN BAŞTAN</v>
      </c>
      <c r="E36" s="43" t="str">
        <f>IF(ISERROR(VLOOKUP($C36,'START LİSTE'!$B$6:$F$1025,4,0)),"",VLOOKUP($C36,'START LİSTE'!$B$6:$F$1025,4,0))</f>
        <v>T</v>
      </c>
      <c r="F36" s="134" t="str">
        <f>IF(ISERROR(VLOOKUP($C36,'FERDİ SONUÇ'!$B$6:$H$1069,6,0)),"",VLOOKUP($C36,'FERDİ SONUÇ'!$B$6:$H$1069,6,0))</f>
        <v xml:space="preserve"> </v>
      </c>
      <c r="G36" s="45">
        <f>IF(OR(E36="",F36="DQ", F36="DNF", F36="DNS", F36=""),"-",VLOOKUP(C36,'FERDİ SONUÇ'!$B$6:$H$1069,7,0))</f>
        <v>26</v>
      </c>
      <c r="H36" s="51">
        <f>IF(A36="","",VLOOKUP(A36,'TAKIM KAYIT'!$A$6:$P$1250,11,0))</f>
        <v>0</v>
      </c>
      <c r="I36" s="51">
        <f>IF(A36="","",VLOOKUP(A36,'TAKIM KAYIT'!$A$6:$P$1250,12,0))</f>
        <v>0</v>
      </c>
      <c r="J36" s="51">
        <f>IF(A36="","",VLOOKUP(A36,'TAKIM KAYIT'!$A$6:$P$1250,13,0))</f>
        <v>0</v>
      </c>
      <c r="K36" s="51">
        <f>IF(A36="","",VLOOKUP(A36,'TAKIM KAYIT'!$A$6:$P$1250,15,0))</f>
        <v>0</v>
      </c>
    </row>
    <row r="37" spans="1:11" ht="12.75" customHeight="1" x14ac:dyDescent="0.2">
      <c r="A37" s="39"/>
      <c r="B37" s="41"/>
      <c r="C37" s="128">
        <f>IF(A36="","",INDEX('TAKIM KAYIT'!$D$6:$D$1250,MATCH(C36,'TAKIM KAYIT'!$D$6:$D$1250,0)+1))</f>
        <v>13</v>
      </c>
      <c r="D37" s="42" t="str">
        <f>IF(ISERROR(VLOOKUP($C37,'START LİSTE'!$B$6:$F$1025,2,0)),"",VLOOKUP($C37,'START LİSTE'!$B$6:$F$1025,2,0))</f>
        <v>NAZMİYE ÖLMEZ</v>
      </c>
      <c r="E37" s="43" t="str">
        <f>IF(ISERROR(VLOOKUP($C37,'START LİSTE'!$B$6:$F$1025,4,0)),"",VLOOKUP($C37,'START LİSTE'!$B$6:$F$1025,4,0))</f>
        <v>T</v>
      </c>
      <c r="F37" s="134" t="str">
        <f>IF(ISERROR(VLOOKUP($C37,'FERDİ SONUÇ'!$B$6:$H$1069,6,0)),"",VLOOKUP($C37,'FERDİ SONUÇ'!$B$6:$H$1069,6,0))</f>
        <v xml:space="preserve"> </v>
      </c>
      <c r="G37" s="45">
        <f>IF(OR(E37="",F37="DQ", F37="DNF", F37="DNS", F37=""),"-",VLOOKUP(C37,'FERDİ SONUÇ'!$B$6:$H$1069,7,0))</f>
        <v>28</v>
      </c>
      <c r="H37" s="96"/>
      <c r="I37" s="96"/>
      <c r="J37" s="96"/>
      <c r="K37" s="40"/>
    </row>
    <row r="38" spans="1:11" ht="12.75" customHeight="1" x14ac:dyDescent="0.2">
      <c r="A38" s="30"/>
      <c r="B38" s="32"/>
      <c r="C38" s="127" t="e">
        <f>IF(A40="","",INDEX('TAKIM KAYIT'!$D$6:$D$1250,MATCH(C40,'TAKIM KAYIT'!$D$6:$D$1250,0)-2))</f>
        <v>#NUM!</v>
      </c>
      <c r="D38" s="33" t="str">
        <f>IF(ISERROR(VLOOKUP($C38,'START LİSTE'!$B$6:$F$1025,2,0)),"",VLOOKUP($C38,'START LİSTE'!$B$6:$F$1025,2,0))</f>
        <v/>
      </c>
      <c r="E38" s="34" t="str">
        <f>IF(ISERROR(VLOOKUP($C38,'START LİSTE'!$B$6:$F$1025,4,0)),"",VLOOKUP($C38,'START LİSTE'!$B$6:$F$1025,4,0))</f>
        <v/>
      </c>
      <c r="F38" s="133" t="str">
        <f>IF(ISERROR(VLOOKUP($C38,'FERDİ SONUÇ'!$B$6:$H$1069,6,0)),"",VLOOKUP($C38,'FERDİ SONUÇ'!$B$6:$H$1069,6,0))</f>
        <v/>
      </c>
      <c r="G38" s="36" t="str">
        <f>IF(OR(E38="",F38="DQ", F38="DNF", F38="DNS", F38=""),"-",VLOOKUP(C38,'FERDİ SONUÇ'!$B$6:$H$1069,7,0))</f>
        <v>-</v>
      </c>
      <c r="H38" s="95"/>
      <c r="I38" s="95"/>
      <c r="J38" s="95"/>
      <c r="K38" s="31"/>
    </row>
    <row r="39" spans="1:11" ht="12.75" customHeight="1" x14ac:dyDescent="0.2">
      <c r="A39" s="39"/>
      <c r="B39" s="41"/>
      <c r="C39" s="128" t="e">
        <f>IF(A40="","",INDEX('TAKIM KAYIT'!$D$6:$D$1250,MATCH(C40,'TAKIM KAYIT'!$D$6:$D$1250,0)-1))</f>
        <v>#NUM!</v>
      </c>
      <c r="D39" s="42" t="str">
        <f>IF(ISERROR(VLOOKUP($C39,'START LİSTE'!$B$6:$F$1025,2,0)),"",VLOOKUP($C39,'START LİSTE'!$B$6:$F$1025,2,0))</f>
        <v/>
      </c>
      <c r="E39" s="43" t="str">
        <f>IF(ISERROR(VLOOKUP($C39,'START LİSTE'!$B$6:$F$1025,4,0)),"",VLOOKUP($C39,'START LİSTE'!$B$6:$F$1025,4,0))</f>
        <v/>
      </c>
      <c r="F39" s="134" t="str">
        <f>IF(ISERROR(VLOOKUP($C39,'FERDİ SONUÇ'!$B$6:$H$1069,6,0)),"",VLOOKUP($C39,'FERDİ SONUÇ'!$B$6:$H$1069,6,0))</f>
        <v/>
      </c>
      <c r="G39" s="45" t="str">
        <f>IF(OR(E39="",F39="DQ", F39="DNF", F39="DNS", F39=""),"-",VLOOKUP(C39,'FERDİ SONUÇ'!$B$6:$H$1069,7,0))</f>
        <v>-</v>
      </c>
      <c r="H39" s="96"/>
      <c r="I39" s="96"/>
      <c r="J39" s="96"/>
      <c r="K39" s="40"/>
    </row>
    <row r="40" spans="1:11" ht="12.75" customHeight="1" x14ac:dyDescent="0.2">
      <c r="A40" s="57" t="e">
        <f>IF(ISERROR(SMALL('TAKIM KAYIT'!$A$6:$A$1250,1)),"",SMALL('TAKIM KAYIT'!$A$6:$A$1250,9))</f>
        <v>#NUM!</v>
      </c>
      <c r="B40" s="41" t="e">
        <f>IF(A40="","",VLOOKUP(A40,'TAKIM KAYIT'!$A$6:$O$1250,3,0))</f>
        <v>#NUM!</v>
      </c>
      <c r="C40" s="128" t="e">
        <f>IF(A40="","",VLOOKUP(A40,'TAKIM KAYIT'!$A$6:$O$1250,4,FALSE))</f>
        <v>#NUM!</v>
      </c>
      <c r="D40" s="42" t="str">
        <f>IF(ISERROR(VLOOKUP($C40,'START LİSTE'!$B$6:$F$1025,2,0)),"",VLOOKUP($C40,'START LİSTE'!$B$6:$F$1025,2,0))</f>
        <v/>
      </c>
      <c r="E40" s="43" t="str">
        <f>IF(ISERROR(VLOOKUP($C40,'START LİSTE'!$B$6:$F$1025,4,0)),"",VLOOKUP($C40,'START LİSTE'!$B$6:$F$1025,4,0))</f>
        <v/>
      </c>
      <c r="F40" s="134" t="str">
        <f>IF(ISERROR(VLOOKUP($C40,'FERDİ SONUÇ'!$B$6:$H$1069,6,0)),"",VLOOKUP($C40,'FERDİ SONUÇ'!$B$6:$H$1069,6,0))</f>
        <v/>
      </c>
      <c r="G40" s="45" t="str">
        <f>IF(OR(E40="",F40="DQ", F40="DNF", F40="DNS", F40=""),"-",VLOOKUP(C40,'FERDİ SONUÇ'!$B$6:$H$1069,7,0))</f>
        <v>-</v>
      </c>
      <c r="H40" s="51" t="e">
        <f>IF(A40="","",VLOOKUP(A40,'TAKIM KAYIT'!$A$6:$P$1250,11,0))</f>
        <v>#NUM!</v>
      </c>
      <c r="I40" s="51" t="e">
        <f>IF(A40="","",VLOOKUP(A40,'TAKIM KAYIT'!$A$6:$P$1250,12,0))</f>
        <v>#NUM!</v>
      </c>
      <c r="J40" s="51" t="e">
        <f>IF(A40="","",VLOOKUP(A40,'TAKIM KAYIT'!$A$6:$P$1250,13,0))</f>
        <v>#NUM!</v>
      </c>
      <c r="K40" s="51" t="e">
        <f>IF(A40="","",VLOOKUP(A40,'TAKIM KAYIT'!$A$6:$P$1250,15,0))</f>
        <v>#NUM!</v>
      </c>
    </row>
    <row r="41" spans="1:11" ht="12.75" customHeight="1" x14ac:dyDescent="0.2">
      <c r="A41" s="39"/>
      <c r="B41" s="41"/>
      <c r="C41" s="128" t="e">
        <f>IF(A40="","",INDEX('TAKIM KAYIT'!$D$6:$D$1250,MATCH(C40,'TAKIM KAYIT'!$D$6:$D$1250,0)+1))</f>
        <v>#NUM!</v>
      </c>
      <c r="D41" s="42" t="str">
        <f>IF(ISERROR(VLOOKUP($C41,'START LİSTE'!$B$6:$F$1025,2,0)),"",VLOOKUP($C41,'START LİSTE'!$B$6:$F$1025,2,0))</f>
        <v/>
      </c>
      <c r="E41" s="43" t="str">
        <f>IF(ISERROR(VLOOKUP($C41,'START LİSTE'!$B$6:$F$1025,4,0)),"",VLOOKUP($C41,'START LİSTE'!$B$6:$F$1025,4,0))</f>
        <v/>
      </c>
      <c r="F41" s="134" t="str">
        <f>IF(ISERROR(VLOOKUP($C41,'FERDİ SONUÇ'!$B$6:$H$1069,6,0)),"",VLOOKUP($C41,'FERDİ SONUÇ'!$B$6:$H$1069,6,0))</f>
        <v/>
      </c>
      <c r="G41" s="45" t="str">
        <f>IF(OR(E41="",F41="DQ", F41="DNF", F41="DNS", F41=""),"-",VLOOKUP(C41,'FERDİ SONUÇ'!$B$6:$H$1069,7,0))</f>
        <v>-</v>
      </c>
      <c r="H41" s="96"/>
      <c r="I41" s="96"/>
      <c r="J41" s="96"/>
      <c r="K41" s="40"/>
    </row>
    <row r="42" spans="1:11" ht="12.75" customHeight="1" x14ac:dyDescent="0.2">
      <c r="A42" s="30"/>
      <c r="B42" s="32"/>
      <c r="C42" s="127" t="e">
        <f>IF(A44="","",INDEX('TAKIM KAYIT'!$D$6:$D$1250,MATCH(C44,'TAKIM KAYIT'!$D$6:$D$1250,0)-2))</f>
        <v>#NUM!</v>
      </c>
      <c r="D42" s="33" t="str">
        <f>IF(ISERROR(VLOOKUP($C42,'START LİSTE'!$B$6:$F$1025,2,0)),"",VLOOKUP($C42,'START LİSTE'!$B$6:$F$1025,2,0))</f>
        <v/>
      </c>
      <c r="E42" s="34" t="str">
        <f>IF(ISERROR(VLOOKUP($C42,'START LİSTE'!$B$6:$F$1025,4,0)),"",VLOOKUP($C42,'START LİSTE'!$B$6:$F$1025,4,0))</f>
        <v/>
      </c>
      <c r="F42" s="133" t="str">
        <f>IF(ISERROR(VLOOKUP($C42,'FERDİ SONUÇ'!$B$6:$H$1069,6,0)),"",VLOOKUP($C42,'FERDİ SONUÇ'!$B$6:$H$1069,6,0))</f>
        <v/>
      </c>
      <c r="G42" s="36" t="str">
        <f>IF(OR(E42="",F42="DQ", F42="DNF", F42="DNS", F42=""),"-",VLOOKUP(C42,'FERDİ SONUÇ'!$B$6:$H$1069,7,0))</f>
        <v>-</v>
      </c>
      <c r="H42" s="95"/>
      <c r="I42" s="95"/>
      <c r="J42" s="95"/>
      <c r="K42" s="31"/>
    </row>
    <row r="43" spans="1:11" ht="12.75" customHeight="1" x14ac:dyDescent="0.2">
      <c r="A43" s="39"/>
      <c r="B43" s="41"/>
      <c r="C43" s="128" t="e">
        <f>IF(A44="","",INDEX('TAKIM KAYIT'!$D$6:$D$1250,MATCH(C44,'TAKIM KAYIT'!$D$6:$D$1250,0)-1))</f>
        <v>#NUM!</v>
      </c>
      <c r="D43" s="42" t="str">
        <f>IF(ISERROR(VLOOKUP($C43,'START LİSTE'!$B$6:$F$1025,2,0)),"",VLOOKUP($C43,'START LİSTE'!$B$6:$F$1025,2,0))</f>
        <v/>
      </c>
      <c r="E43" s="43" t="str">
        <f>IF(ISERROR(VLOOKUP($C43,'START LİSTE'!$B$6:$F$1025,4,0)),"",VLOOKUP($C43,'START LİSTE'!$B$6:$F$1025,4,0))</f>
        <v/>
      </c>
      <c r="F43" s="134" t="str">
        <f>IF(ISERROR(VLOOKUP($C43,'FERDİ SONUÇ'!$B$6:$H$1069,6,0)),"",VLOOKUP($C43,'FERDİ SONUÇ'!$B$6:$H$1069,6,0))</f>
        <v/>
      </c>
      <c r="G43" s="45" t="str">
        <f>IF(OR(E43="",F43="DQ", F43="DNF", F43="DNS", F43=""),"-",VLOOKUP(C43,'FERDİ SONUÇ'!$B$6:$H$1069,7,0))</f>
        <v>-</v>
      </c>
      <c r="H43" s="96"/>
      <c r="I43" s="96"/>
      <c r="J43" s="96"/>
      <c r="K43" s="40"/>
    </row>
    <row r="44" spans="1:11" ht="12.75" customHeight="1" x14ac:dyDescent="0.2">
      <c r="A44" s="57" t="e">
        <f>IF(ISERROR(SMALL('TAKIM KAYIT'!$A$6:$A$1250,1)),"",SMALL('TAKIM KAYIT'!$A$6:$A$1250,10))</f>
        <v>#NUM!</v>
      </c>
      <c r="B44" s="41" t="e">
        <f>IF(A44="","",VLOOKUP(A44,'TAKIM KAYIT'!$A$6:$O$1250,3,0))</f>
        <v>#NUM!</v>
      </c>
      <c r="C44" s="128" t="e">
        <f>IF(A44="","",VLOOKUP(A44,'TAKIM KAYIT'!$A$6:$O$1250,4,FALSE))</f>
        <v>#NUM!</v>
      </c>
      <c r="D44" s="42" t="str">
        <f>IF(ISERROR(VLOOKUP($C44,'START LİSTE'!$B$6:$F$1025,2,0)),"",VLOOKUP($C44,'START LİSTE'!$B$6:$F$1025,2,0))</f>
        <v/>
      </c>
      <c r="E44" s="43" t="str">
        <f>IF(ISERROR(VLOOKUP($C44,'START LİSTE'!$B$6:$F$1025,4,0)),"",VLOOKUP($C44,'START LİSTE'!$B$6:$F$1025,4,0))</f>
        <v/>
      </c>
      <c r="F44" s="134" t="str">
        <f>IF(ISERROR(VLOOKUP($C44,'FERDİ SONUÇ'!$B$6:$H$1069,6,0)),"",VLOOKUP($C44,'FERDİ SONUÇ'!$B$6:$H$1069,6,0))</f>
        <v/>
      </c>
      <c r="G44" s="45" t="str">
        <f>IF(OR(E44="",F44="DQ", F44="DNF", F44="DNS", F44=""),"-",VLOOKUP(C44,'FERDİ SONUÇ'!$B$6:$H$1069,7,0))</f>
        <v>-</v>
      </c>
      <c r="H44" s="51" t="e">
        <f>IF(A44="","",VLOOKUP(A44,'TAKIM KAYIT'!$A$6:$P$1250,11,0))</f>
        <v>#NUM!</v>
      </c>
      <c r="I44" s="51" t="e">
        <f>IF(A44="","",VLOOKUP(A44,'TAKIM KAYIT'!$A$6:$P$1250,12,0))</f>
        <v>#NUM!</v>
      </c>
      <c r="J44" s="51" t="e">
        <f>IF(A44="","",VLOOKUP(A44,'TAKIM KAYIT'!$A$6:$P$1250,13,0))</f>
        <v>#NUM!</v>
      </c>
      <c r="K44" s="51" t="e">
        <f>IF(A44="","",VLOOKUP(A44,'TAKIM KAYIT'!$A$6:$P$1250,15,0))</f>
        <v>#NUM!</v>
      </c>
    </row>
    <row r="45" spans="1:11" ht="12.75" customHeight="1" x14ac:dyDescent="0.2">
      <c r="A45" s="39"/>
      <c r="B45" s="41"/>
      <c r="C45" s="128" t="e">
        <f>IF(A44="","",INDEX('TAKIM KAYIT'!$D$6:$D$1250,MATCH(C44,'TAKIM KAYIT'!$D$6:$D$1250,0)+1))</f>
        <v>#NUM!</v>
      </c>
      <c r="D45" s="42" t="str">
        <f>IF(ISERROR(VLOOKUP($C45,'START LİSTE'!$B$6:$F$1025,2,0)),"",VLOOKUP($C45,'START LİSTE'!$B$6:$F$1025,2,0))</f>
        <v/>
      </c>
      <c r="E45" s="43" t="str">
        <f>IF(ISERROR(VLOOKUP($C45,'START LİSTE'!$B$6:$F$1025,4,0)),"",VLOOKUP($C45,'START LİSTE'!$B$6:$F$1025,4,0))</f>
        <v/>
      </c>
      <c r="F45" s="134" t="str">
        <f>IF(ISERROR(VLOOKUP($C45,'FERDİ SONUÇ'!$B$6:$H$1069,6,0)),"",VLOOKUP($C45,'FERDİ SONUÇ'!$B$6:$H$1069,6,0))</f>
        <v/>
      </c>
      <c r="G45" s="45" t="str">
        <f>IF(OR(E45="",F45="DQ", F45="DNF", F45="DNS", F45=""),"-",VLOOKUP(C45,'FERDİ SONUÇ'!$B$6:$H$1069,7,0))</f>
        <v>-</v>
      </c>
      <c r="H45" s="96"/>
      <c r="I45" s="96"/>
      <c r="J45" s="96"/>
      <c r="K45" s="40"/>
    </row>
    <row r="46" spans="1:11" ht="12.75" customHeight="1" x14ac:dyDescent="0.2">
      <c r="A46" s="30"/>
      <c r="B46" s="32"/>
      <c r="C46" s="127" t="e">
        <f>IF(A48="","",INDEX('TAKIM KAYIT'!$D$6:$D$1250,MATCH(C48,'TAKIM KAYIT'!$D$6:$D$1250,0)-2))</f>
        <v>#NUM!</v>
      </c>
      <c r="D46" s="33" t="str">
        <f>IF(ISERROR(VLOOKUP($C46,'START LİSTE'!$B$6:$F$1025,2,0)),"",VLOOKUP($C46,'START LİSTE'!$B$6:$F$1025,2,0))</f>
        <v/>
      </c>
      <c r="E46" s="34" t="str">
        <f>IF(ISERROR(VLOOKUP($C46,'START LİSTE'!$B$6:$F$1025,4,0)),"",VLOOKUP($C46,'START LİSTE'!$B$6:$F$1025,4,0))</f>
        <v/>
      </c>
      <c r="F46" s="133" t="str">
        <f>IF(ISERROR(VLOOKUP($C46,'FERDİ SONUÇ'!$B$6:$H$1069,6,0)),"",VLOOKUP($C46,'FERDİ SONUÇ'!$B$6:$H$1069,6,0))</f>
        <v/>
      </c>
      <c r="G46" s="36" t="str">
        <f>IF(OR(E46="",F46="DQ", F46="DNF", F46="DNS", F46=""),"-",VLOOKUP(C46,'FERDİ SONUÇ'!$B$6:$H$1069,7,0))</f>
        <v>-</v>
      </c>
      <c r="H46" s="95"/>
      <c r="I46" s="95"/>
      <c r="J46" s="95"/>
      <c r="K46" s="31"/>
    </row>
    <row r="47" spans="1:11" ht="12.75" customHeight="1" x14ac:dyDescent="0.2">
      <c r="A47" s="39"/>
      <c r="B47" s="41"/>
      <c r="C47" s="128" t="e">
        <f>IF(A48="","",INDEX('TAKIM KAYIT'!$D$6:$D$1250,MATCH(C48,'TAKIM KAYIT'!$D$6:$D$1250,0)-1))</f>
        <v>#NUM!</v>
      </c>
      <c r="D47" s="42" t="str">
        <f>IF(ISERROR(VLOOKUP($C47,'START LİSTE'!$B$6:$F$1025,2,0)),"",VLOOKUP($C47,'START LİSTE'!$B$6:$F$1025,2,0))</f>
        <v/>
      </c>
      <c r="E47" s="43" t="str">
        <f>IF(ISERROR(VLOOKUP($C47,'START LİSTE'!$B$6:$F$1025,4,0)),"",VLOOKUP($C47,'START LİSTE'!$B$6:$F$1025,4,0))</f>
        <v/>
      </c>
      <c r="F47" s="134" t="str">
        <f>IF(ISERROR(VLOOKUP($C47,'FERDİ SONUÇ'!$B$6:$H$1069,6,0)),"",VLOOKUP($C47,'FERDİ SONUÇ'!$B$6:$H$1069,6,0))</f>
        <v/>
      </c>
      <c r="G47" s="45" t="str">
        <f>IF(OR(E47="",F47="DQ", F47="DNF", F47="DNS", F47=""),"-",VLOOKUP(C47,'FERDİ SONUÇ'!$B$6:$H$1069,7,0))</f>
        <v>-</v>
      </c>
      <c r="H47" s="96"/>
      <c r="I47" s="96"/>
      <c r="J47" s="96"/>
      <c r="K47" s="40"/>
    </row>
    <row r="48" spans="1:11" ht="12.75" customHeight="1" x14ac:dyDescent="0.2">
      <c r="A48" s="57" t="e">
        <f>IF(ISERROR(SMALL('TAKIM KAYIT'!$A$6:$A$1250,1)),"",SMALL('TAKIM KAYIT'!$A$6:$A$1250,11))</f>
        <v>#NUM!</v>
      </c>
      <c r="B48" s="41" t="e">
        <f>IF(A48="","",VLOOKUP(A48,'TAKIM KAYIT'!$A$6:$O$1250,3,0))</f>
        <v>#NUM!</v>
      </c>
      <c r="C48" s="128" t="e">
        <f>IF(A48="","",VLOOKUP(A48,'TAKIM KAYIT'!$A$6:$O$1250,4,FALSE))</f>
        <v>#NUM!</v>
      </c>
      <c r="D48" s="42" t="str">
        <f>IF(ISERROR(VLOOKUP($C48,'START LİSTE'!$B$6:$F$1025,2,0)),"",VLOOKUP($C48,'START LİSTE'!$B$6:$F$1025,2,0))</f>
        <v/>
      </c>
      <c r="E48" s="43" t="str">
        <f>IF(ISERROR(VLOOKUP($C48,'START LİSTE'!$B$6:$F$1025,4,0)),"",VLOOKUP($C48,'START LİSTE'!$B$6:$F$1025,4,0))</f>
        <v/>
      </c>
      <c r="F48" s="134" t="str">
        <f>IF(ISERROR(VLOOKUP($C48,'FERDİ SONUÇ'!$B$6:$H$1069,6,0)),"",VLOOKUP($C48,'FERDİ SONUÇ'!$B$6:$H$1069,6,0))</f>
        <v/>
      </c>
      <c r="G48" s="45" t="str">
        <f>IF(OR(E48="",F48="DQ", F48="DNF", F48="DNS", F48=""),"-",VLOOKUP(C48,'FERDİ SONUÇ'!$B$6:$H$1069,7,0))</f>
        <v>-</v>
      </c>
      <c r="H48" s="51" t="e">
        <f>IF(A48="","",VLOOKUP(A48,'TAKIM KAYIT'!$A$6:$P$1250,11,0))</f>
        <v>#NUM!</v>
      </c>
      <c r="I48" s="51" t="e">
        <f>IF(A48="","",VLOOKUP(A48,'TAKIM KAYIT'!$A$6:$P$1250,12,0))</f>
        <v>#NUM!</v>
      </c>
      <c r="J48" s="51" t="e">
        <f>IF(A48="","",VLOOKUP(A48,'TAKIM KAYIT'!$A$6:$P$1250,13,0))</f>
        <v>#NUM!</v>
      </c>
      <c r="K48" s="51" t="e">
        <f>IF(A48="","",VLOOKUP(A48,'TAKIM KAYIT'!$A$6:$P$1250,15,0))</f>
        <v>#NUM!</v>
      </c>
    </row>
    <row r="49" spans="1:11" ht="12.75" customHeight="1" x14ac:dyDescent="0.2">
      <c r="A49" s="39"/>
      <c r="B49" s="41"/>
      <c r="C49" s="128" t="e">
        <f>IF(A48="","",INDEX('TAKIM KAYIT'!$D$6:$D$1250,MATCH(C48,'TAKIM KAYIT'!$D$6:$D$1250,0)+1))</f>
        <v>#NUM!</v>
      </c>
      <c r="D49" s="42" t="str">
        <f>IF(ISERROR(VLOOKUP($C49,'START LİSTE'!$B$6:$F$1025,2,0)),"",VLOOKUP($C49,'START LİSTE'!$B$6:$F$1025,2,0))</f>
        <v/>
      </c>
      <c r="E49" s="43" t="str">
        <f>IF(ISERROR(VLOOKUP($C49,'START LİSTE'!$B$6:$F$1025,4,0)),"",VLOOKUP($C49,'START LİSTE'!$B$6:$F$1025,4,0))</f>
        <v/>
      </c>
      <c r="F49" s="134" t="str">
        <f>IF(ISERROR(VLOOKUP($C49,'FERDİ SONUÇ'!$B$6:$H$1069,6,0)),"",VLOOKUP($C49,'FERDİ SONUÇ'!$B$6:$H$1069,6,0))</f>
        <v/>
      </c>
      <c r="G49" s="45" t="str">
        <f>IF(OR(E49="",F49="DQ", F49="DNF", F49="DNS", F49=""),"-",VLOOKUP(C49,'FERDİ SONUÇ'!$B$6:$H$1069,7,0))</f>
        <v>-</v>
      </c>
      <c r="H49" s="96"/>
      <c r="I49" s="96"/>
      <c r="J49" s="96"/>
      <c r="K49" s="40"/>
    </row>
    <row r="50" spans="1:11" ht="12.75" customHeight="1" x14ac:dyDescent="0.2">
      <c r="A50" s="30"/>
      <c r="B50" s="32"/>
      <c r="C50" s="127" t="e">
        <f>IF(A52="","",INDEX('TAKIM KAYIT'!$D$6:$D$1250,MATCH(C52,'TAKIM KAYIT'!$D$6:$D$1250,0)-2))</f>
        <v>#NUM!</v>
      </c>
      <c r="D50" s="33" t="str">
        <f>IF(ISERROR(VLOOKUP($C50,'START LİSTE'!$B$6:$F$1025,2,0)),"",VLOOKUP($C50,'START LİSTE'!$B$6:$F$1025,2,0))</f>
        <v/>
      </c>
      <c r="E50" s="34" t="str">
        <f>IF(ISERROR(VLOOKUP($C50,'START LİSTE'!$B$6:$F$1025,4,0)),"",VLOOKUP($C50,'START LİSTE'!$B$6:$F$1025,4,0))</f>
        <v/>
      </c>
      <c r="F50" s="133" t="str">
        <f>IF(ISERROR(VLOOKUP($C50,'FERDİ SONUÇ'!$B$6:$H$1069,6,0)),"",VLOOKUP($C50,'FERDİ SONUÇ'!$B$6:$H$1069,6,0))</f>
        <v/>
      </c>
      <c r="G50" s="36" t="str">
        <f>IF(OR(E50="",F50="DQ", F50="DNF", F50="DNS", F50=""),"-",VLOOKUP(C50,'FERDİ SONUÇ'!$B$6:$H$1069,7,0))</f>
        <v>-</v>
      </c>
      <c r="H50" s="95"/>
      <c r="I50" s="95"/>
      <c r="J50" s="95"/>
      <c r="K50" s="31"/>
    </row>
    <row r="51" spans="1:11" ht="12.75" customHeight="1" x14ac:dyDescent="0.2">
      <c r="A51" s="39"/>
      <c r="B51" s="41"/>
      <c r="C51" s="128" t="e">
        <f>IF(A52="","",INDEX('TAKIM KAYIT'!$D$6:$D$1250,MATCH(C52,'TAKIM KAYIT'!$D$6:$D$1250,0)-1))</f>
        <v>#NUM!</v>
      </c>
      <c r="D51" s="42" t="str">
        <f>IF(ISERROR(VLOOKUP($C51,'START LİSTE'!$B$6:$F$1025,2,0)),"",VLOOKUP($C51,'START LİSTE'!$B$6:$F$1025,2,0))</f>
        <v/>
      </c>
      <c r="E51" s="43" t="str">
        <f>IF(ISERROR(VLOOKUP($C51,'START LİSTE'!$B$6:$F$1025,4,0)),"",VLOOKUP($C51,'START LİSTE'!$B$6:$F$1025,4,0))</f>
        <v/>
      </c>
      <c r="F51" s="134" t="str">
        <f>IF(ISERROR(VLOOKUP($C51,'FERDİ SONUÇ'!$B$6:$H$1069,6,0)),"",VLOOKUP($C51,'FERDİ SONUÇ'!$B$6:$H$1069,6,0))</f>
        <v/>
      </c>
      <c r="G51" s="45" t="str">
        <f>IF(OR(E51="",F51="DQ", F51="DNF", F51="DNS", F51=""),"-",VLOOKUP(C51,'FERDİ SONUÇ'!$B$6:$H$1069,7,0))</f>
        <v>-</v>
      </c>
      <c r="H51" s="96"/>
      <c r="I51" s="96"/>
      <c r="J51" s="96"/>
      <c r="K51" s="40"/>
    </row>
    <row r="52" spans="1:11" ht="12.75" customHeight="1" x14ac:dyDescent="0.2">
      <c r="A52" s="57" t="e">
        <f>IF(ISERROR(SMALL('TAKIM KAYIT'!$A$6:$A$1250,1)),"",SMALL('TAKIM KAYIT'!$A$6:$A$1250,12))</f>
        <v>#NUM!</v>
      </c>
      <c r="B52" s="41" t="e">
        <f>IF(A52="","",VLOOKUP(A52,'TAKIM KAYIT'!$A$6:$O$1250,3,0))</f>
        <v>#NUM!</v>
      </c>
      <c r="C52" s="128" t="e">
        <f>IF(A52="","",VLOOKUP(A52,'TAKIM KAYIT'!$A$6:$O$1250,4,FALSE))</f>
        <v>#NUM!</v>
      </c>
      <c r="D52" s="42" t="str">
        <f>IF(ISERROR(VLOOKUP($C52,'START LİSTE'!$B$6:$F$1025,2,0)),"",VLOOKUP($C52,'START LİSTE'!$B$6:$F$1025,2,0))</f>
        <v/>
      </c>
      <c r="E52" s="43" t="str">
        <f>IF(ISERROR(VLOOKUP($C52,'START LİSTE'!$B$6:$F$1025,4,0)),"",VLOOKUP($C52,'START LİSTE'!$B$6:$F$1025,4,0))</f>
        <v/>
      </c>
      <c r="F52" s="134" t="str">
        <f>IF(ISERROR(VLOOKUP($C52,'FERDİ SONUÇ'!$B$6:$H$1069,6,0)),"",VLOOKUP($C52,'FERDİ SONUÇ'!$B$6:$H$1069,6,0))</f>
        <v/>
      </c>
      <c r="G52" s="45" t="str">
        <f>IF(OR(E52="",F52="DQ", F52="DNF", F52="DNS", F52=""),"-",VLOOKUP(C52,'FERDİ SONUÇ'!$B$6:$H$1069,7,0))</f>
        <v>-</v>
      </c>
      <c r="H52" s="51" t="e">
        <f>IF(A52="","",VLOOKUP(A52,'TAKIM KAYIT'!$A$6:$P$1250,11,0))</f>
        <v>#NUM!</v>
      </c>
      <c r="I52" s="51" t="e">
        <f>IF(A52="","",VLOOKUP(A52,'TAKIM KAYIT'!$A$6:$P$1250,12,0))</f>
        <v>#NUM!</v>
      </c>
      <c r="J52" s="51" t="e">
        <f>IF(A52="","",VLOOKUP(A52,'TAKIM KAYIT'!$A$6:$P$1250,13,0))</f>
        <v>#NUM!</v>
      </c>
      <c r="K52" s="51" t="e">
        <f>IF(A52="","",VLOOKUP(A52,'TAKIM KAYIT'!$A$6:$P$1250,15,0))</f>
        <v>#NUM!</v>
      </c>
    </row>
    <row r="53" spans="1:11" ht="12.75" customHeight="1" x14ac:dyDescent="0.2">
      <c r="A53" s="39"/>
      <c r="B53" s="41"/>
      <c r="C53" s="128" t="e">
        <f>IF(A52="","",INDEX('TAKIM KAYIT'!$D$6:$D$1250,MATCH(C52,'TAKIM KAYIT'!$D$6:$D$1250,0)+1))</f>
        <v>#NUM!</v>
      </c>
      <c r="D53" s="42" t="str">
        <f>IF(ISERROR(VLOOKUP($C53,'START LİSTE'!$B$6:$F$1025,2,0)),"",VLOOKUP($C53,'START LİSTE'!$B$6:$F$1025,2,0))</f>
        <v/>
      </c>
      <c r="E53" s="43" t="str">
        <f>IF(ISERROR(VLOOKUP($C53,'START LİSTE'!$B$6:$F$1025,4,0)),"",VLOOKUP($C53,'START LİSTE'!$B$6:$F$1025,4,0))</f>
        <v/>
      </c>
      <c r="F53" s="134" t="str">
        <f>IF(ISERROR(VLOOKUP($C53,'FERDİ SONUÇ'!$B$6:$H$1069,6,0)),"",VLOOKUP($C53,'FERDİ SONUÇ'!$B$6:$H$1069,6,0))</f>
        <v/>
      </c>
      <c r="G53" s="45" t="str">
        <f>IF(OR(E53="",F53="DQ", F53="DNF", F53="DNS", F53=""),"-",VLOOKUP(C53,'FERDİ SONUÇ'!$B$6:$H$1069,7,0))</f>
        <v>-</v>
      </c>
      <c r="H53" s="96"/>
      <c r="I53" s="96"/>
      <c r="J53" s="96"/>
      <c r="K53" s="40"/>
    </row>
    <row r="54" spans="1:11" ht="12.75" customHeight="1" x14ac:dyDescent="0.2">
      <c r="A54" s="30"/>
      <c r="B54" s="32"/>
      <c r="C54" s="127" t="e">
        <f>IF(A56="","",INDEX('TAKIM KAYIT'!$D$6:$D$1250,MATCH(C56,'TAKIM KAYIT'!$D$6:$D$1250,0)-2))</f>
        <v>#NUM!</v>
      </c>
      <c r="D54" s="33" t="str">
        <f>IF(ISERROR(VLOOKUP($C54,'START LİSTE'!$B$6:$F$1025,2,0)),"",VLOOKUP($C54,'START LİSTE'!$B$6:$F$1025,2,0))</f>
        <v/>
      </c>
      <c r="E54" s="34" t="str">
        <f>IF(ISERROR(VLOOKUP($C54,'START LİSTE'!$B$6:$F$1025,4,0)),"",VLOOKUP($C54,'START LİSTE'!$B$6:$F$1025,4,0))</f>
        <v/>
      </c>
      <c r="F54" s="133" t="str">
        <f>IF(ISERROR(VLOOKUP($C54,'FERDİ SONUÇ'!$B$6:$H$1069,6,0)),"",VLOOKUP($C54,'FERDİ SONUÇ'!$B$6:$H$1069,6,0))</f>
        <v/>
      </c>
      <c r="G54" s="36" t="str">
        <f>IF(OR(E54="",F54="DQ", F54="DNF", F54="DNS", F54=""),"-",VLOOKUP(C54,'FERDİ SONUÇ'!$B$6:$H$1069,7,0))</f>
        <v>-</v>
      </c>
      <c r="H54" s="95"/>
      <c r="I54" s="95"/>
      <c r="J54" s="95"/>
      <c r="K54" s="31"/>
    </row>
    <row r="55" spans="1:11" ht="12.75" customHeight="1" x14ac:dyDescent="0.2">
      <c r="A55" s="39"/>
      <c r="B55" s="41"/>
      <c r="C55" s="128" t="e">
        <f>IF(A56="","",INDEX('TAKIM KAYIT'!$D$6:$D$1250,MATCH(C56,'TAKIM KAYIT'!$D$6:$D$1250,0)-1))</f>
        <v>#NUM!</v>
      </c>
      <c r="D55" s="42" t="str">
        <f>IF(ISERROR(VLOOKUP($C55,'START LİSTE'!$B$6:$F$1025,2,0)),"",VLOOKUP($C55,'START LİSTE'!$B$6:$F$1025,2,0))</f>
        <v/>
      </c>
      <c r="E55" s="43" t="str">
        <f>IF(ISERROR(VLOOKUP($C55,'START LİSTE'!$B$6:$F$1025,4,0)),"",VLOOKUP($C55,'START LİSTE'!$B$6:$F$1025,4,0))</f>
        <v/>
      </c>
      <c r="F55" s="134" t="str">
        <f>IF(ISERROR(VLOOKUP($C55,'FERDİ SONUÇ'!$B$6:$H$1069,6,0)),"",VLOOKUP($C55,'FERDİ SONUÇ'!$B$6:$H$1069,6,0))</f>
        <v/>
      </c>
      <c r="G55" s="45" t="str">
        <f>IF(OR(E55="",F55="DQ", F55="DNF", F55="DNS", F55=""),"-",VLOOKUP(C55,'FERDİ SONUÇ'!$B$6:$H$1069,7,0))</f>
        <v>-</v>
      </c>
      <c r="H55" s="96"/>
      <c r="I55" s="96"/>
      <c r="J55" s="96"/>
      <c r="K55" s="40"/>
    </row>
    <row r="56" spans="1:11" ht="12.75" customHeight="1" x14ac:dyDescent="0.2">
      <c r="A56" s="57" t="e">
        <f>IF(ISERROR(SMALL('TAKIM KAYIT'!$A$6:$A$1250,1)),"",SMALL('TAKIM KAYIT'!$A$6:$A$1250,13))</f>
        <v>#NUM!</v>
      </c>
      <c r="B56" s="41" t="e">
        <f>IF(A56="","",VLOOKUP(A56,'TAKIM KAYIT'!$A$6:$O$1250,3,0))</f>
        <v>#NUM!</v>
      </c>
      <c r="C56" s="128" t="e">
        <f>IF(A56="","",VLOOKUP(A56,'TAKIM KAYIT'!$A$6:$O$1250,4,FALSE))</f>
        <v>#NUM!</v>
      </c>
      <c r="D56" s="42" t="str">
        <f>IF(ISERROR(VLOOKUP($C56,'START LİSTE'!$B$6:$F$1025,2,0)),"",VLOOKUP($C56,'START LİSTE'!$B$6:$F$1025,2,0))</f>
        <v/>
      </c>
      <c r="E56" s="43" t="str">
        <f>IF(ISERROR(VLOOKUP($C56,'START LİSTE'!$B$6:$F$1025,4,0)),"",VLOOKUP($C56,'START LİSTE'!$B$6:$F$1025,4,0))</f>
        <v/>
      </c>
      <c r="F56" s="134" t="str">
        <f>IF(ISERROR(VLOOKUP($C56,'FERDİ SONUÇ'!$B$6:$H$1069,6,0)),"",VLOOKUP($C56,'FERDİ SONUÇ'!$B$6:$H$1069,6,0))</f>
        <v/>
      </c>
      <c r="G56" s="45" t="str">
        <f>IF(OR(E56="",F56="DQ", F56="DNF", F56="DNS", F56=""),"-",VLOOKUP(C56,'FERDİ SONUÇ'!$B$6:$H$1069,7,0))</f>
        <v>-</v>
      </c>
      <c r="H56" s="51" t="e">
        <f>IF(A56="","",VLOOKUP(A56,'TAKIM KAYIT'!$A$6:$P$1250,11,0))</f>
        <v>#NUM!</v>
      </c>
      <c r="I56" s="51" t="e">
        <f>IF(A56="","",VLOOKUP(A56,'TAKIM KAYIT'!$A$6:$P$1250,12,0))</f>
        <v>#NUM!</v>
      </c>
      <c r="J56" s="51" t="e">
        <f>IF(A56="","",VLOOKUP(A56,'TAKIM KAYIT'!$A$6:$P$1250,13,0))</f>
        <v>#NUM!</v>
      </c>
      <c r="K56" s="51" t="e">
        <f>IF(A56="","",VLOOKUP(A56,'TAKIM KAYIT'!$A$6:$P$1250,15,0))</f>
        <v>#NUM!</v>
      </c>
    </row>
    <row r="57" spans="1:11" ht="12.75" customHeight="1" x14ac:dyDescent="0.2">
      <c r="A57" s="39"/>
      <c r="B57" s="41"/>
      <c r="C57" s="128" t="e">
        <f>IF(A56="","",INDEX('TAKIM KAYIT'!$D$6:$D$1250,MATCH(C56,'TAKIM KAYIT'!$D$6:$D$1250,0)+1))</f>
        <v>#NUM!</v>
      </c>
      <c r="D57" s="42" t="str">
        <f>IF(ISERROR(VLOOKUP($C57,'START LİSTE'!$B$6:$F$1025,2,0)),"",VLOOKUP($C57,'START LİSTE'!$B$6:$F$1025,2,0))</f>
        <v/>
      </c>
      <c r="E57" s="43" t="str">
        <f>IF(ISERROR(VLOOKUP($C57,'START LİSTE'!$B$6:$F$1025,4,0)),"",VLOOKUP($C57,'START LİSTE'!$B$6:$F$1025,4,0))</f>
        <v/>
      </c>
      <c r="F57" s="134" t="str">
        <f>IF(ISERROR(VLOOKUP($C57,'FERDİ SONUÇ'!$B$6:$H$1069,6,0)),"",VLOOKUP($C57,'FERDİ SONUÇ'!$B$6:$H$1069,6,0))</f>
        <v/>
      </c>
      <c r="G57" s="45" t="str">
        <f>IF(OR(E57="",F57="DQ", F57="DNF", F57="DNS", F57=""),"-",VLOOKUP(C57,'FERDİ SONUÇ'!$B$6:$H$1069,7,0))</f>
        <v>-</v>
      </c>
      <c r="H57" s="96"/>
      <c r="I57" s="96"/>
      <c r="J57" s="96"/>
      <c r="K57" s="40"/>
    </row>
    <row r="58" spans="1:11" ht="12.75" customHeight="1" x14ac:dyDescent="0.2">
      <c r="A58" s="30"/>
      <c r="B58" s="32"/>
      <c r="C58" s="127" t="e">
        <f>IF(A60="","",INDEX('TAKIM KAYIT'!$D$6:$D$1250,MATCH(C60,'TAKIM KAYIT'!$D$6:$D$1250,0)-2))</f>
        <v>#NUM!</v>
      </c>
      <c r="D58" s="33" t="str">
        <f>IF(ISERROR(VLOOKUP($C58,'START LİSTE'!$B$6:$F$1025,2,0)),"",VLOOKUP($C58,'START LİSTE'!$B$6:$F$1025,2,0))</f>
        <v/>
      </c>
      <c r="E58" s="34" t="str">
        <f>IF(ISERROR(VLOOKUP($C58,'START LİSTE'!$B$6:$F$1025,4,0)),"",VLOOKUP($C58,'START LİSTE'!$B$6:$F$1025,4,0))</f>
        <v/>
      </c>
      <c r="F58" s="133" t="str">
        <f>IF(ISERROR(VLOOKUP($C58,'FERDİ SONUÇ'!$B$6:$H$1069,6,0)),"",VLOOKUP($C58,'FERDİ SONUÇ'!$B$6:$H$1069,6,0))</f>
        <v/>
      </c>
      <c r="G58" s="36" t="str">
        <f>IF(OR(E58="",F58="DQ", F58="DNF", F58="DNS", F58=""),"-",VLOOKUP(C58,'FERDİ SONUÇ'!$B$6:$H$1069,7,0))</f>
        <v>-</v>
      </c>
      <c r="H58" s="95"/>
      <c r="I58" s="95"/>
      <c r="J58" s="95"/>
      <c r="K58" s="31"/>
    </row>
    <row r="59" spans="1:11" ht="12.75" customHeight="1" x14ac:dyDescent="0.2">
      <c r="A59" s="39"/>
      <c r="B59" s="41"/>
      <c r="C59" s="128" t="e">
        <f>IF(A60="","",INDEX('TAKIM KAYIT'!$D$6:$D$1250,MATCH(C60,'TAKIM KAYIT'!$D$6:$D$1250,0)-1))</f>
        <v>#NUM!</v>
      </c>
      <c r="D59" s="42" t="str">
        <f>IF(ISERROR(VLOOKUP($C59,'START LİSTE'!$B$6:$F$1025,2,0)),"",VLOOKUP($C59,'START LİSTE'!$B$6:$F$1025,2,0))</f>
        <v/>
      </c>
      <c r="E59" s="43" t="str">
        <f>IF(ISERROR(VLOOKUP($C59,'START LİSTE'!$B$6:$F$1025,4,0)),"",VLOOKUP($C59,'START LİSTE'!$B$6:$F$1025,4,0))</f>
        <v/>
      </c>
      <c r="F59" s="134" t="str">
        <f>IF(ISERROR(VLOOKUP($C59,'FERDİ SONUÇ'!$B$6:$H$1069,6,0)),"",VLOOKUP($C59,'FERDİ SONUÇ'!$B$6:$H$1069,6,0))</f>
        <v/>
      </c>
      <c r="G59" s="45" t="str">
        <f>IF(OR(E59="",F59="DQ", F59="DNF", F59="DNS", F59=""),"-",VLOOKUP(C59,'FERDİ SONUÇ'!$B$6:$H$1069,7,0))</f>
        <v>-</v>
      </c>
      <c r="H59" s="96"/>
      <c r="I59" s="96"/>
      <c r="J59" s="96"/>
      <c r="K59" s="40"/>
    </row>
    <row r="60" spans="1:11" ht="12.75" customHeight="1" x14ac:dyDescent="0.2">
      <c r="A60" s="57" t="e">
        <f>IF(ISERROR(SMALL('TAKIM KAYIT'!$A$6:$A$1250,1)),"",SMALL('TAKIM KAYIT'!$A$6:$A$1250,14))</f>
        <v>#NUM!</v>
      </c>
      <c r="B60" s="41" t="e">
        <f>IF(A60="","",VLOOKUP(A60,'TAKIM KAYIT'!$A$6:$O$1250,3,0))</f>
        <v>#NUM!</v>
      </c>
      <c r="C60" s="128" t="e">
        <f>IF(A60="","",VLOOKUP(A60,'TAKIM KAYIT'!$A$6:$O$1250,4,FALSE))</f>
        <v>#NUM!</v>
      </c>
      <c r="D60" s="42" t="str">
        <f>IF(ISERROR(VLOOKUP($C60,'START LİSTE'!$B$6:$F$1025,2,0)),"",VLOOKUP($C60,'START LİSTE'!$B$6:$F$1025,2,0))</f>
        <v/>
      </c>
      <c r="E60" s="43" t="str">
        <f>IF(ISERROR(VLOOKUP($C60,'START LİSTE'!$B$6:$F$1025,4,0)),"",VLOOKUP($C60,'START LİSTE'!$B$6:$F$1025,4,0))</f>
        <v/>
      </c>
      <c r="F60" s="134" t="str">
        <f>IF(ISERROR(VLOOKUP($C60,'FERDİ SONUÇ'!$B$6:$H$1069,6,0)),"",VLOOKUP($C60,'FERDİ SONUÇ'!$B$6:$H$1069,6,0))</f>
        <v/>
      </c>
      <c r="G60" s="45" t="str">
        <f>IF(OR(E60="",F60="DQ", F60="DNF", F60="DNS", F60=""),"-",VLOOKUP(C60,'FERDİ SONUÇ'!$B$6:$H$1069,7,0))</f>
        <v>-</v>
      </c>
      <c r="H60" s="51" t="e">
        <f>IF(A60="","",VLOOKUP(A60,'TAKIM KAYIT'!$A$6:$P$1250,11,0))</f>
        <v>#NUM!</v>
      </c>
      <c r="I60" s="51" t="e">
        <f>IF(A60="","",VLOOKUP(A60,'TAKIM KAYIT'!$A$6:$P$1250,12,0))</f>
        <v>#NUM!</v>
      </c>
      <c r="J60" s="51" t="e">
        <f>IF(A60="","",VLOOKUP(A60,'TAKIM KAYIT'!$A$6:$P$1250,13,0))</f>
        <v>#NUM!</v>
      </c>
      <c r="K60" s="51" t="e">
        <f>IF(A60="","",VLOOKUP(A60,'TAKIM KAYIT'!$A$6:$P$1250,15,0))</f>
        <v>#NUM!</v>
      </c>
    </row>
    <row r="61" spans="1:11" ht="12.75" customHeight="1" x14ac:dyDescent="0.2">
      <c r="A61" s="39"/>
      <c r="B61" s="41"/>
      <c r="C61" s="128" t="e">
        <f>IF(A60="","",INDEX('TAKIM KAYIT'!$D$6:$D$1250,MATCH(C60,'TAKIM KAYIT'!$D$6:$D$1250,0)+1))</f>
        <v>#NUM!</v>
      </c>
      <c r="D61" s="42" t="str">
        <f>IF(ISERROR(VLOOKUP($C61,'START LİSTE'!$B$6:$F$1025,2,0)),"",VLOOKUP($C61,'START LİSTE'!$B$6:$F$1025,2,0))</f>
        <v/>
      </c>
      <c r="E61" s="43" t="str">
        <f>IF(ISERROR(VLOOKUP($C61,'START LİSTE'!$B$6:$F$1025,4,0)),"",VLOOKUP($C61,'START LİSTE'!$B$6:$F$1025,4,0))</f>
        <v/>
      </c>
      <c r="F61" s="134" t="str">
        <f>IF(ISERROR(VLOOKUP($C61,'FERDİ SONUÇ'!$B$6:$H$1069,6,0)),"",VLOOKUP($C61,'FERDİ SONUÇ'!$B$6:$H$1069,6,0))</f>
        <v/>
      </c>
      <c r="G61" s="45" t="str">
        <f>IF(OR(E61="",F61="DQ", F61="DNF", F61="DNS", F61=""),"-",VLOOKUP(C61,'FERDİ SONUÇ'!$B$6:$H$1069,7,0))</f>
        <v>-</v>
      </c>
      <c r="H61" s="96"/>
      <c r="I61" s="96"/>
      <c r="J61" s="96"/>
      <c r="K61" s="40"/>
    </row>
    <row r="62" spans="1:11" ht="12.75" customHeight="1" x14ac:dyDescent="0.2">
      <c r="A62" s="30"/>
      <c r="B62" s="32"/>
      <c r="C62" s="127" t="e">
        <f>IF(A64="","",INDEX('TAKIM KAYIT'!$D$6:$D$1250,MATCH(C64,'TAKIM KAYIT'!$D$6:$D$1250,0)-2))</f>
        <v>#NUM!</v>
      </c>
      <c r="D62" s="33" t="str">
        <f>IF(ISERROR(VLOOKUP($C62,'START LİSTE'!$B$6:$F$1025,2,0)),"",VLOOKUP($C62,'START LİSTE'!$B$6:$F$1025,2,0))</f>
        <v/>
      </c>
      <c r="E62" s="34" t="str">
        <f>IF(ISERROR(VLOOKUP($C62,'START LİSTE'!$B$6:$F$1025,4,0)),"",VLOOKUP($C62,'START LİSTE'!$B$6:$F$1025,4,0))</f>
        <v/>
      </c>
      <c r="F62" s="133" t="str">
        <f>IF(ISERROR(VLOOKUP($C62,'FERDİ SONUÇ'!$B$6:$H$1069,6,0)),"",VLOOKUP($C62,'FERDİ SONUÇ'!$B$6:$H$1069,6,0))</f>
        <v/>
      </c>
      <c r="G62" s="36" t="str">
        <f>IF(OR(E62="",F62="DQ", F62="DNF", F62="DNS", F62=""),"-",VLOOKUP(C62,'FERDİ SONUÇ'!$B$6:$H$1069,7,0))</f>
        <v>-</v>
      </c>
      <c r="H62" s="95"/>
      <c r="I62" s="95"/>
      <c r="J62" s="95"/>
      <c r="K62" s="31"/>
    </row>
    <row r="63" spans="1:11" ht="12.75" customHeight="1" x14ac:dyDescent="0.2">
      <c r="A63" s="39"/>
      <c r="B63" s="41"/>
      <c r="C63" s="128" t="e">
        <f>IF(A64="","",INDEX('TAKIM KAYIT'!$D$6:$D$1250,MATCH(C64,'TAKIM KAYIT'!$D$6:$D$1250,0)-1))</f>
        <v>#NUM!</v>
      </c>
      <c r="D63" s="42" t="str">
        <f>IF(ISERROR(VLOOKUP($C63,'START LİSTE'!$B$6:$F$1025,2,0)),"",VLOOKUP($C63,'START LİSTE'!$B$6:$F$1025,2,0))</f>
        <v/>
      </c>
      <c r="E63" s="43" t="str">
        <f>IF(ISERROR(VLOOKUP($C63,'START LİSTE'!$B$6:$F$1025,4,0)),"",VLOOKUP($C63,'START LİSTE'!$B$6:$F$1025,4,0))</f>
        <v/>
      </c>
      <c r="F63" s="134" t="str">
        <f>IF(ISERROR(VLOOKUP($C63,'FERDİ SONUÇ'!$B$6:$H$1069,6,0)),"",VLOOKUP($C63,'FERDİ SONUÇ'!$B$6:$H$1069,6,0))</f>
        <v/>
      </c>
      <c r="G63" s="45" t="str">
        <f>IF(OR(E63="",F63="DQ", F63="DNF", F63="DNS", F63=""),"-",VLOOKUP(C63,'FERDİ SONUÇ'!$B$6:$H$1069,7,0))</f>
        <v>-</v>
      </c>
      <c r="H63" s="96"/>
      <c r="I63" s="96"/>
      <c r="J63" s="96"/>
      <c r="K63" s="40"/>
    </row>
    <row r="64" spans="1:11" ht="12.75" customHeight="1" x14ac:dyDescent="0.2">
      <c r="A64" s="57" t="e">
        <f>IF(ISERROR(SMALL('TAKIM KAYIT'!$A$6:$A$1250,1)),"",SMALL('TAKIM KAYIT'!$A$6:$A$1250,15))</f>
        <v>#NUM!</v>
      </c>
      <c r="B64" s="41" t="e">
        <f>IF(A64="","",VLOOKUP(A64,'TAKIM KAYIT'!$A$6:$O$1250,3,0))</f>
        <v>#NUM!</v>
      </c>
      <c r="C64" s="128" t="e">
        <f>IF(A64="","",VLOOKUP(A64,'TAKIM KAYIT'!$A$6:$O$1250,4,FALSE))</f>
        <v>#NUM!</v>
      </c>
      <c r="D64" s="42" t="str">
        <f>IF(ISERROR(VLOOKUP($C64,'START LİSTE'!$B$6:$F$1025,2,0)),"",VLOOKUP($C64,'START LİSTE'!$B$6:$F$1025,2,0))</f>
        <v/>
      </c>
      <c r="E64" s="43" t="str">
        <f>IF(ISERROR(VLOOKUP($C64,'START LİSTE'!$B$6:$F$1025,4,0)),"",VLOOKUP($C64,'START LİSTE'!$B$6:$F$1025,4,0))</f>
        <v/>
      </c>
      <c r="F64" s="134" t="str">
        <f>IF(ISERROR(VLOOKUP($C64,'FERDİ SONUÇ'!$B$6:$H$1069,6,0)),"",VLOOKUP($C64,'FERDİ SONUÇ'!$B$6:$H$1069,6,0))</f>
        <v/>
      </c>
      <c r="G64" s="45" t="str">
        <f>IF(OR(E64="",F64="DQ", F64="DNF", F64="DNS", F64=""),"-",VLOOKUP(C64,'FERDİ SONUÇ'!$B$6:$H$1069,7,0))</f>
        <v>-</v>
      </c>
      <c r="H64" s="112" t="e">
        <f>IF(A64="","",VLOOKUP(A64,'TAKIM KAYIT'!$A$6:$P$1250,11,0))</f>
        <v>#NUM!</v>
      </c>
      <c r="I64" s="112" t="e">
        <f>IF(A64="","",VLOOKUP(A64,'TAKIM KAYIT'!$A$6:$P$1250,12,0))</f>
        <v>#NUM!</v>
      </c>
      <c r="J64" s="112" t="e">
        <f>IF(A64="","",VLOOKUP(A64,'TAKIM KAYIT'!$A$6:$P$1250,13,0))</f>
        <v>#NUM!</v>
      </c>
      <c r="K64" s="51" t="e">
        <f>IF(A64="","",VLOOKUP(A64,'TAKIM KAYIT'!$A$6:$P$1250,15,0))</f>
        <v>#NUM!</v>
      </c>
    </row>
    <row r="65" spans="1:11" ht="12.75" customHeight="1" x14ac:dyDescent="0.2">
      <c r="A65" s="39"/>
      <c r="B65" s="41"/>
      <c r="C65" s="128" t="e">
        <f>IF(A64="","",INDEX('TAKIM KAYIT'!$D$6:$D$1250,MATCH(C64,'TAKIM KAYIT'!$D$6:$D$1250,0)+1))</f>
        <v>#NUM!</v>
      </c>
      <c r="D65" s="42" t="str">
        <f>IF(ISERROR(VLOOKUP($C65,'START LİSTE'!$B$6:$F$1025,2,0)),"",VLOOKUP($C65,'START LİSTE'!$B$6:$F$1025,2,0))</f>
        <v/>
      </c>
      <c r="E65" s="43" t="str">
        <f>IF(ISERROR(VLOOKUP($C65,'START LİSTE'!$B$6:$F$1025,4,0)),"",VLOOKUP($C65,'START LİSTE'!$B$6:$F$1025,4,0))</f>
        <v/>
      </c>
      <c r="F65" s="134" t="str">
        <f>IF(ISERROR(VLOOKUP($C65,'FERDİ SONUÇ'!$B$6:$H$1069,6,0)),"",VLOOKUP($C65,'FERDİ SONUÇ'!$B$6:$H$1069,6,0))</f>
        <v/>
      </c>
      <c r="G65" s="45" t="str">
        <f>IF(OR(E65="",F65="DQ", F65="DNF", F65="DNS", F65=""),"-",VLOOKUP(C65,'FERDİ SONUÇ'!$B$6:$H$1069,7,0))</f>
        <v>-</v>
      </c>
      <c r="H65" s="96"/>
      <c r="I65" s="96"/>
      <c r="J65" s="96"/>
      <c r="K65" s="40"/>
    </row>
    <row r="66" spans="1:11" ht="12.75" customHeight="1" x14ac:dyDescent="0.2">
      <c r="A66" s="30"/>
      <c r="B66" s="32"/>
      <c r="C66" s="127" t="e">
        <f>IF(A68="","",INDEX('TAKIM KAYIT'!$D$6:$D$1250,MATCH(C68,'TAKIM KAYIT'!$D$6:$D$1250,0)-2))</f>
        <v>#NUM!</v>
      </c>
      <c r="D66" s="33" t="str">
        <f>IF(ISERROR(VLOOKUP($C66,'START LİSTE'!$B$6:$F$1025,2,0)),"",VLOOKUP($C66,'START LİSTE'!$B$6:$F$1025,2,0))</f>
        <v/>
      </c>
      <c r="E66" s="34" t="str">
        <f>IF(ISERROR(VLOOKUP($C66,'START LİSTE'!$B$6:$F$1025,4,0)),"",VLOOKUP($C66,'START LİSTE'!$B$6:$F$1025,4,0))</f>
        <v/>
      </c>
      <c r="F66" s="133" t="str">
        <f>IF(ISERROR(VLOOKUP($C66,'FERDİ SONUÇ'!$B$6:$H$1069,6,0)),"",VLOOKUP($C66,'FERDİ SONUÇ'!$B$6:$H$1069,6,0))</f>
        <v/>
      </c>
      <c r="G66" s="36" t="str">
        <f>IF(OR(E66="",F66="DQ", F66="DNF", F66="DNS", F66=""),"-",VLOOKUP(C66,'FERDİ SONUÇ'!$B$6:$H$1069,7,0))</f>
        <v>-</v>
      </c>
      <c r="H66" s="95"/>
      <c r="I66" s="95"/>
      <c r="J66" s="95"/>
      <c r="K66" s="31"/>
    </row>
    <row r="67" spans="1:11" ht="12.75" customHeight="1" x14ac:dyDescent="0.2">
      <c r="A67" s="39"/>
      <c r="B67" s="41"/>
      <c r="C67" s="128" t="e">
        <f>IF(A68="","",INDEX('TAKIM KAYIT'!$D$6:$D$1250,MATCH(C68,'TAKIM KAYIT'!$D$6:$D$1250,0)-1))</f>
        <v>#NUM!</v>
      </c>
      <c r="D67" s="42" t="str">
        <f>IF(ISERROR(VLOOKUP($C67,'START LİSTE'!$B$6:$F$1025,2,0)),"",VLOOKUP($C67,'START LİSTE'!$B$6:$F$1025,2,0))</f>
        <v/>
      </c>
      <c r="E67" s="43" t="str">
        <f>IF(ISERROR(VLOOKUP($C67,'START LİSTE'!$B$6:$F$1025,4,0)),"",VLOOKUP($C67,'START LİSTE'!$B$6:$F$1025,4,0))</f>
        <v/>
      </c>
      <c r="F67" s="134" t="str">
        <f>IF(ISERROR(VLOOKUP($C67,'FERDİ SONUÇ'!$B$6:$H$1069,6,0)),"",VLOOKUP($C67,'FERDİ SONUÇ'!$B$6:$H$1069,6,0))</f>
        <v/>
      </c>
      <c r="G67" s="45" t="str">
        <f>IF(OR(E67="",F67="DQ", F67="DNF", F67="DNS", F67=""),"-",VLOOKUP(C67,'FERDİ SONUÇ'!$B$6:$H$1069,7,0))</f>
        <v>-</v>
      </c>
      <c r="H67" s="96"/>
      <c r="I67" s="96"/>
      <c r="J67" s="96"/>
      <c r="K67" s="40"/>
    </row>
    <row r="68" spans="1:11" ht="12.75" customHeight="1" x14ac:dyDescent="0.2">
      <c r="A68" s="57" t="e">
        <f>IF(ISERROR(SMALL('TAKIM KAYIT'!$A$6:$A$1250,1)),"",SMALL('TAKIM KAYIT'!$A$6:$A$1250,16))</f>
        <v>#NUM!</v>
      </c>
      <c r="B68" s="41" t="e">
        <f>IF(A68="","",VLOOKUP(A68,'TAKIM KAYIT'!$A$6:$O$1250,3,0))</f>
        <v>#NUM!</v>
      </c>
      <c r="C68" s="128" t="e">
        <f>IF(A68="","",VLOOKUP(A68,'TAKIM KAYIT'!$A$6:$O$1250,4,FALSE))</f>
        <v>#NUM!</v>
      </c>
      <c r="D68" s="42" t="str">
        <f>IF(ISERROR(VLOOKUP($C68,'START LİSTE'!$B$6:$F$1025,2,0)),"",VLOOKUP($C68,'START LİSTE'!$B$6:$F$1025,2,0))</f>
        <v/>
      </c>
      <c r="E68" s="43" t="str">
        <f>IF(ISERROR(VLOOKUP($C68,'START LİSTE'!$B$6:$F$1025,4,0)),"",VLOOKUP($C68,'START LİSTE'!$B$6:$F$1025,4,0))</f>
        <v/>
      </c>
      <c r="F68" s="134" t="str">
        <f>IF(ISERROR(VLOOKUP($C68,'FERDİ SONUÇ'!$B$6:$H$1069,6,0)),"",VLOOKUP($C68,'FERDİ SONUÇ'!$B$6:$H$1069,6,0))</f>
        <v/>
      </c>
      <c r="G68" s="45" t="str">
        <f>IF(OR(E68="",F68="DQ", F68="DNF", F68="DNS", F68=""),"-",VLOOKUP(C68,'FERDİ SONUÇ'!$B$6:$H$1069,7,0))</f>
        <v>-</v>
      </c>
      <c r="H68" s="112" t="e">
        <f>IF(A68="","",VLOOKUP(A68,'TAKIM KAYIT'!$A$6:$P$1250,11,0))</f>
        <v>#NUM!</v>
      </c>
      <c r="I68" s="112" t="e">
        <f>IF(A68="","",VLOOKUP(A68,'TAKIM KAYIT'!$A$6:$P$1250,12,0))</f>
        <v>#NUM!</v>
      </c>
      <c r="J68" s="112" t="e">
        <f>IF(A68="","",VLOOKUP(A68,'TAKIM KAYIT'!$A$6:$P$1250,13,0))</f>
        <v>#NUM!</v>
      </c>
      <c r="K68" s="51" t="e">
        <f>IF(A68="","",VLOOKUP(A68,'TAKIM KAYIT'!$A$6:$P$1250,15,0))</f>
        <v>#NUM!</v>
      </c>
    </row>
    <row r="69" spans="1:11" ht="12.75" customHeight="1" x14ac:dyDescent="0.2">
      <c r="A69" s="39"/>
      <c r="B69" s="41"/>
      <c r="C69" s="128" t="e">
        <f>IF(A68="","",INDEX('TAKIM KAYIT'!$D$6:$D$1250,MATCH(C68,'TAKIM KAYIT'!$D$6:$D$1250,0)+1))</f>
        <v>#NUM!</v>
      </c>
      <c r="D69" s="42" t="str">
        <f>IF(ISERROR(VLOOKUP($C69,'START LİSTE'!$B$6:$F$1025,2,0)),"",VLOOKUP($C69,'START LİSTE'!$B$6:$F$1025,2,0))</f>
        <v/>
      </c>
      <c r="E69" s="43" t="str">
        <f>IF(ISERROR(VLOOKUP($C69,'START LİSTE'!$B$6:$F$1025,4,0)),"",VLOOKUP($C69,'START LİSTE'!$B$6:$F$1025,4,0))</f>
        <v/>
      </c>
      <c r="F69" s="134" t="str">
        <f>IF(ISERROR(VLOOKUP($C69,'FERDİ SONUÇ'!$B$6:$H$1069,6,0)),"",VLOOKUP($C69,'FERDİ SONUÇ'!$B$6:$H$1069,6,0))</f>
        <v/>
      </c>
      <c r="G69" s="45" t="str">
        <f>IF(OR(E69="",F69="DQ", F69="DNF", F69="DNS", F69=""),"-",VLOOKUP(C69,'FERDİ SONUÇ'!$B$6:$H$1069,7,0))</f>
        <v>-</v>
      </c>
      <c r="H69" s="96"/>
      <c r="I69" s="96"/>
      <c r="J69" s="96"/>
      <c r="K69" s="40"/>
    </row>
    <row r="70" spans="1:11" ht="12.75" customHeight="1" x14ac:dyDescent="0.2">
      <c r="A70" s="30"/>
      <c r="B70" s="32"/>
      <c r="C70" s="127" t="e">
        <f>IF(A72="","",INDEX('TAKIM KAYIT'!$D$6:$D$1250,MATCH(C72,'TAKIM KAYIT'!$D$6:$D$1250,0)-2))</f>
        <v>#NUM!</v>
      </c>
      <c r="D70" s="33" t="str">
        <f>IF(ISERROR(VLOOKUP($C70,'START LİSTE'!$B$6:$F$1025,2,0)),"",VLOOKUP($C70,'START LİSTE'!$B$6:$F$1025,2,0))</f>
        <v/>
      </c>
      <c r="E70" s="34" t="str">
        <f>IF(ISERROR(VLOOKUP($C70,'START LİSTE'!$B$6:$F$1025,4,0)),"",VLOOKUP($C70,'START LİSTE'!$B$6:$F$1025,4,0))</f>
        <v/>
      </c>
      <c r="F70" s="133" t="str">
        <f>IF(ISERROR(VLOOKUP($C70,'FERDİ SONUÇ'!$B$6:$H$1069,6,0)),"",VLOOKUP($C70,'FERDİ SONUÇ'!$B$6:$H$1069,6,0))</f>
        <v/>
      </c>
      <c r="G70" s="36" t="str">
        <f>IF(OR(E70="",F70="DQ", F70="DNF", F70="DNS", F70=""),"-",VLOOKUP(C70,'FERDİ SONUÇ'!$B$6:$H$1069,7,0))</f>
        <v>-</v>
      </c>
      <c r="H70" s="95"/>
      <c r="I70" s="95"/>
      <c r="J70" s="95"/>
      <c r="K70" s="31"/>
    </row>
    <row r="71" spans="1:11" ht="12.75" customHeight="1" x14ac:dyDescent="0.2">
      <c r="A71" s="39"/>
      <c r="B71" s="41"/>
      <c r="C71" s="128" t="e">
        <f>IF(A72="","",INDEX('TAKIM KAYIT'!$D$6:$D$1250,MATCH(C72,'TAKIM KAYIT'!$D$6:$D$1250,0)-1))</f>
        <v>#NUM!</v>
      </c>
      <c r="D71" s="42" t="str">
        <f>IF(ISERROR(VLOOKUP($C71,'START LİSTE'!$B$6:$F$1025,2,0)),"",VLOOKUP($C71,'START LİSTE'!$B$6:$F$1025,2,0))</f>
        <v/>
      </c>
      <c r="E71" s="43" t="str">
        <f>IF(ISERROR(VLOOKUP($C71,'START LİSTE'!$B$6:$F$1025,4,0)),"",VLOOKUP($C71,'START LİSTE'!$B$6:$F$1025,4,0))</f>
        <v/>
      </c>
      <c r="F71" s="134" t="str">
        <f>IF(ISERROR(VLOOKUP($C71,'FERDİ SONUÇ'!$B$6:$H$1069,6,0)),"",VLOOKUP($C71,'FERDİ SONUÇ'!$B$6:$H$1069,6,0))</f>
        <v/>
      </c>
      <c r="G71" s="45" t="str">
        <f>IF(OR(E71="",F71="DQ", F71="DNF", F71="DNS", F71=""),"-",VLOOKUP(C71,'FERDİ SONUÇ'!$B$6:$H$1069,7,0))</f>
        <v>-</v>
      </c>
      <c r="H71" s="96"/>
      <c r="I71" s="96"/>
      <c r="J71" s="96"/>
      <c r="K71" s="40"/>
    </row>
    <row r="72" spans="1:11" ht="12.75" customHeight="1" x14ac:dyDescent="0.2">
      <c r="A72" s="57" t="e">
        <f>IF(ISERROR(SMALL('TAKIM KAYIT'!$A$6:$A$1250,1)),"",SMALL('TAKIM KAYIT'!$A$6:$A$1250,17))</f>
        <v>#NUM!</v>
      </c>
      <c r="B72" s="41" t="e">
        <f>IF(A72="","",VLOOKUP(A72,'TAKIM KAYIT'!$A$6:$O$1250,3,0))</f>
        <v>#NUM!</v>
      </c>
      <c r="C72" s="128" t="e">
        <f>IF(A72="","",VLOOKUP(A72,'TAKIM KAYIT'!$A$6:$O$1250,4,FALSE))</f>
        <v>#NUM!</v>
      </c>
      <c r="D72" s="42" t="str">
        <f>IF(ISERROR(VLOOKUP($C72,'START LİSTE'!$B$6:$F$1025,2,0)),"",VLOOKUP($C72,'START LİSTE'!$B$6:$F$1025,2,0))</f>
        <v/>
      </c>
      <c r="E72" s="43" t="str">
        <f>IF(ISERROR(VLOOKUP($C72,'START LİSTE'!$B$6:$F$1025,4,0)),"",VLOOKUP($C72,'START LİSTE'!$B$6:$F$1025,4,0))</f>
        <v/>
      </c>
      <c r="F72" s="134" t="str">
        <f>IF(ISERROR(VLOOKUP($C72,'FERDİ SONUÇ'!$B$6:$H$1069,6,0)),"",VLOOKUP($C72,'FERDİ SONUÇ'!$B$6:$H$1069,6,0))</f>
        <v/>
      </c>
      <c r="G72" s="45" t="str">
        <f>IF(OR(E72="",F72="DQ", F72="DNF", F72="DNS", F72=""),"-",VLOOKUP(C72,'FERDİ SONUÇ'!$B$6:$H$1069,7,0))</f>
        <v>-</v>
      </c>
      <c r="H72" s="112" t="e">
        <f>IF(A72="","",VLOOKUP(A72,'TAKIM KAYIT'!$A$6:$P$1250,11,0))</f>
        <v>#NUM!</v>
      </c>
      <c r="I72" s="112" t="e">
        <f>IF(A72="","",VLOOKUP(A72,'TAKIM KAYIT'!$A$6:$P$1250,12,0))</f>
        <v>#NUM!</v>
      </c>
      <c r="J72" s="112" t="e">
        <f>IF(A72="","",VLOOKUP(A72,'TAKIM KAYIT'!$A$6:$P$1250,13,0))</f>
        <v>#NUM!</v>
      </c>
      <c r="K72" s="51" t="e">
        <f>IF(A72="","",VLOOKUP(A72,'TAKIM KAYIT'!$A$6:$P$1250,15,0))</f>
        <v>#NUM!</v>
      </c>
    </row>
    <row r="73" spans="1:11" ht="12.75" customHeight="1" x14ac:dyDescent="0.2">
      <c r="A73" s="39"/>
      <c r="B73" s="41"/>
      <c r="C73" s="128" t="e">
        <f>IF(A72="","",INDEX('TAKIM KAYIT'!$D$6:$D$1250,MATCH(C72,'TAKIM KAYIT'!$D$6:$D$1250,0)+1))</f>
        <v>#NUM!</v>
      </c>
      <c r="D73" s="42" t="str">
        <f>IF(ISERROR(VLOOKUP($C73,'START LİSTE'!$B$6:$F$1025,2,0)),"",VLOOKUP($C73,'START LİSTE'!$B$6:$F$1025,2,0))</f>
        <v/>
      </c>
      <c r="E73" s="43" t="str">
        <f>IF(ISERROR(VLOOKUP($C73,'START LİSTE'!$B$6:$F$1025,4,0)),"",VLOOKUP($C73,'START LİSTE'!$B$6:$F$1025,4,0))</f>
        <v/>
      </c>
      <c r="F73" s="134" t="str">
        <f>IF(ISERROR(VLOOKUP($C73,'FERDİ SONUÇ'!$B$6:$H$1069,6,0)),"",VLOOKUP($C73,'FERDİ SONUÇ'!$B$6:$H$1069,6,0))</f>
        <v/>
      </c>
      <c r="G73" s="45" t="str">
        <f>IF(OR(E73="",F73="DQ", F73="DNF", F73="DNS", F73=""),"-",VLOOKUP(C73,'FERDİ SONUÇ'!$B$6:$H$1069,7,0))</f>
        <v>-</v>
      </c>
      <c r="H73" s="96"/>
      <c r="I73" s="96"/>
      <c r="J73" s="96"/>
      <c r="K73" s="40"/>
    </row>
    <row r="74" spans="1:11" ht="12.75" customHeight="1" x14ac:dyDescent="0.2">
      <c r="A74" s="30"/>
      <c r="B74" s="32"/>
      <c r="C74" s="127" t="e">
        <f>IF(A76="","",INDEX('TAKIM KAYIT'!$D$6:$D$1250,MATCH(C76,'TAKIM KAYIT'!$D$6:$D$1250,0)-2))</f>
        <v>#NUM!</v>
      </c>
      <c r="D74" s="33" t="str">
        <f>IF(ISERROR(VLOOKUP($C74,'START LİSTE'!$B$6:$F$1025,2,0)),"",VLOOKUP($C74,'START LİSTE'!$B$6:$F$1025,2,0))</f>
        <v/>
      </c>
      <c r="E74" s="34" t="str">
        <f>IF(ISERROR(VLOOKUP($C74,'START LİSTE'!$B$6:$F$1025,4,0)),"",VLOOKUP($C74,'START LİSTE'!$B$6:$F$1025,4,0))</f>
        <v/>
      </c>
      <c r="F74" s="133" t="str">
        <f>IF(ISERROR(VLOOKUP($C74,'FERDİ SONUÇ'!$B$6:$H$1069,6,0)),"",VLOOKUP($C74,'FERDİ SONUÇ'!$B$6:$H$1069,6,0))</f>
        <v/>
      </c>
      <c r="G74" s="36" t="str">
        <f>IF(OR(E74="",F74="DQ", F74="DNF", F74="DNS", F74=""),"-",VLOOKUP(C74,'FERDİ SONUÇ'!$B$6:$H$1069,7,0))</f>
        <v>-</v>
      </c>
      <c r="H74" s="95"/>
      <c r="I74" s="95"/>
      <c r="J74" s="95"/>
      <c r="K74" s="31"/>
    </row>
    <row r="75" spans="1:11" ht="12.75" customHeight="1" x14ac:dyDescent="0.2">
      <c r="A75" s="39"/>
      <c r="B75" s="41"/>
      <c r="C75" s="128" t="e">
        <f>IF(A76="","",INDEX('TAKIM KAYIT'!$D$6:$D$1250,MATCH(C76,'TAKIM KAYIT'!$D$6:$D$1250,0)-1))</f>
        <v>#NUM!</v>
      </c>
      <c r="D75" s="42" t="str">
        <f>IF(ISERROR(VLOOKUP($C75,'START LİSTE'!$B$6:$F$1025,2,0)),"",VLOOKUP($C75,'START LİSTE'!$B$6:$F$1025,2,0))</f>
        <v/>
      </c>
      <c r="E75" s="43" t="str">
        <f>IF(ISERROR(VLOOKUP($C75,'START LİSTE'!$B$6:$F$1025,4,0)),"",VLOOKUP($C75,'START LİSTE'!$B$6:$F$1025,4,0))</f>
        <v/>
      </c>
      <c r="F75" s="134" t="str">
        <f>IF(ISERROR(VLOOKUP($C75,'FERDİ SONUÇ'!$B$6:$H$1069,6,0)),"",VLOOKUP($C75,'FERDİ SONUÇ'!$B$6:$H$1069,6,0))</f>
        <v/>
      </c>
      <c r="G75" s="45" t="str">
        <f>IF(OR(E75="",F75="DQ", F75="DNF", F75="DNS", F75=""),"-",VLOOKUP(C75,'FERDİ SONUÇ'!$B$6:$H$1069,7,0))</f>
        <v>-</v>
      </c>
      <c r="H75" s="96"/>
      <c r="I75" s="96"/>
      <c r="J75" s="96"/>
      <c r="K75" s="40"/>
    </row>
    <row r="76" spans="1:11" ht="12.75" customHeight="1" x14ac:dyDescent="0.2">
      <c r="A76" s="57" t="e">
        <f>IF(ISERROR(SMALL('TAKIM KAYIT'!$A$6:$A$1250,1)),"",SMALL('TAKIM KAYIT'!$A$6:$A$1250,18))</f>
        <v>#NUM!</v>
      </c>
      <c r="B76" s="41" t="e">
        <f>IF(A76="","",VLOOKUP(A76,'TAKIM KAYIT'!$A$6:$O$1250,3,0))</f>
        <v>#NUM!</v>
      </c>
      <c r="C76" s="128" t="e">
        <f>IF(A76="","",VLOOKUP(A76,'TAKIM KAYIT'!$A$6:$O$1250,4,FALSE))</f>
        <v>#NUM!</v>
      </c>
      <c r="D76" s="42" t="str">
        <f>IF(ISERROR(VLOOKUP($C76,'START LİSTE'!$B$6:$F$1025,2,0)),"",VLOOKUP($C76,'START LİSTE'!$B$6:$F$1025,2,0))</f>
        <v/>
      </c>
      <c r="E76" s="43" t="str">
        <f>IF(ISERROR(VLOOKUP($C76,'START LİSTE'!$B$6:$F$1025,4,0)),"",VLOOKUP($C76,'START LİSTE'!$B$6:$F$1025,4,0))</f>
        <v/>
      </c>
      <c r="F76" s="134" t="str">
        <f>IF(ISERROR(VLOOKUP($C76,'FERDİ SONUÇ'!$B$6:$H$1069,6,0)),"",VLOOKUP($C76,'FERDİ SONUÇ'!$B$6:$H$1069,6,0))</f>
        <v/>
      </c>
      <c r="G76" s="45" t="str">
        <f>IF(OR(E76="",F76="DQ", F76="DNF", F76="DNS", F76=""),"-",VLOOKUP(C76,'FERDİ SONUÇ'!$B$6:$H$1069,7,0))</f>
        <v>-</v>
      </c>
      <c r="H76" s="112" t="e">
        <f>IF(A76="","",VLOOKUP(A76,'TAKIM KAYIT'!$A$6:$P$1250,11,0))</f>
        <v>#NUM!</v>
      </c>
      <c r="I76" s="112" t="e">
        <f>IF(A76="","",VLOOKUP(A76,'TAKIM KAYIT'!$A$6:$P$1250,12,0))</f>
        <v>#NUM!</v>
      </c>
      <c r="J76" s="112" t="e">
        <f>IF(A76="","",VLOOKUP(A76,'TAKIM KAYIT'!$A$6:$P$1250,13,0))</f>
        <v>#NUM!</v>
      </c>
      <c r="K76" s="51" t="e">
        <f>IF(A76="","",VLOOKUP(A76,'TAKIM KAYIT'!$A$6:$P$1250,15,0))</f>
        <v>#NUM!</v>
      </c>
    </row>
    <row r="77" spans="1:11" ht="12.75" customHeight="1" x14ac:dyDescent="0.2">
      <c r="A77" s="39"/>
      <c r="B77" s="41"/>
      <c r="C77" s="128" t="e">
        <f>IF(A76="","",INDEX('TAKIM KAYIT'!$D$6:$D$1250,MATCH(C76,'TAKIM KAYIT'!$D$6:$D$1250,0)+1))</f>
        <v>#NUM!</v>
      </c>
      <c r="D77" s="42" t="str">
        <f>IF(ISERROR(VLOOKUP($C77,'START LİSTE'!$B$6:$F$1025,2,0)),"",VLOOKUP($C77,'START LİSTE'!$B$6:$F$1025,2,0))</f>
        <v/>
      </c>
      <c r="E77" s="43" t="str">
        <f>IF(ISERROR(VLOOKUP($C77,'START LİSTE'!$B$6:$F$1025,4,0)),"",VLOOKUP($C77,'START LİSTE'!$B$6:$F$1025,4,0))</f>
        <v/>
      </c>
      <c r="F77" s="134" t="str">
        <f>IF(ISERROR(VLOOKUP($C77,'FERDİ SONUÇ'!$B$6:$H$1069,6,0)),"",VLOOKUP($C77,'FERDİ SONUÇ'!$B$6:$H$1069,6,0))</f>
        <v/>
      </c>
      <c r="G77" s="45" t="str">
        <f>IF(OR(E77="",F77="DQ", F77="DNF", F77="DNS", F77=""),"-",VLOOKUP(C77,'FERDİ SONUÇ'!$B$6:$H$1069,7,0))</f>
        <v>-</v>
      </c>
      <c r="H77" s="96"/>
      <c r="I77" s="96"/>
      <c r="J77" s="96"/>
      <c r="K77" s="40"/>
    </row>
    <row r="78" spans="1:11" ht="12.75" customHeight="1" x14ac:dyDescent="0.2">
      <c r="A78" s="30"/>
      <c r="B78" s="32"/>
      <c r="C78" s="127" t="e">
        <f>IF(A80="","",INDEX('TAKIM KAYIT'!$D$6:$D$1250,MATCH(C80,'TAKIM KAYIT'!$D$6:$D$1250,0)-2))</f>
        <v>#NUM!</v>
      </c>
      <c r="D78" s="33" t="str">
        <f>IF(ISERROR(VLOOKUP($C78,'START LİSTE'!$B$6:$F$1025,2,0)),"",VLOOKUP($C78,'START LİSTE'!$B$6:$F$1025,2,0))</f>
        <v/>
      </c>
      <c r="E78" s="34" t="str">
        <f>IF(ISERROR(VLOOKUP($C78,'START LİSTE'!$B$6:$F$1025,4,0)),"",VLOOKUP($C78,'START LİSTE'!$B$6:$F$1025,4,0))</f>
        <v/>
      </c>
      <c r="F78" s="133" t="str">
        <f>IF(ISERROR(VLOOKUP($C78,'FERDİ SONUÇ'!$B$6:$H$1069,6,0)),"",VLOOKUP($C78,'FERDİ SONUÇ'!$B$6:$H$1069,6,0))</f>
        <v/>
      </c>
      <c r="G78" s="36" t="str">
        <f>IF(OR(E78="",F78="DQ", F78="DNF", F78="DNS", F78=""),"-",VLOOKUP(C78,'FERDİ SONUÇ'!$B$6:$H$1069,7,0))</f>
        <v>-</v>
      </c>
      <c r="H78" s="95"/>
      <c r="I78" s="95"/>
      <c r="J78" s="95"/>
      <c r="K78" s="31"/>
    </row>
    <row r="79" spans="1:11" ht="12.75" customHeight="1" x14ac:dyDescent="0.2">
      <c r="A79" s="39"/>
      <c r="B79" s="41"/>
      <c r="C79" s="128" t="e">
        <f>IF(A80="","",INDEX('TAKIM KAYIT'!$D$6:$D$1250,MATCH(C80,'TAKIM KAYIT'!$D$6:$D$1250,0)-1))</f>
        <v>#NUM!</v>
      </c>
      <c r="D79" s="42" t="str">
        <f>IF(ISERROR(VLOOKUP($C79,'START LİSTE'!$B$6:$F$1025,2,0)),"",VLOOKUP($C79,'START LİSTE'!$B$6:$F$1025,2,0))</f>
        <v/>
      </c>
      <c r="E79" s="43" t="str">
        <f>IF(ISERROR(VLOOKUP($C79,'START LİSTE'!$B$6:$F$1025,4,0)),"",VLOOKUP($C79,'START LİSTE'!$B$6:$F$1025,4,0))</f>
        <v/>
      </c>
      <c r="F79" s="134" t="str">
        <f>IF(ISERROR(VLOOKUP($C79,'FERDİ SONUÇ'!$B$6:$H$1069,6,0)),"",VLOOKUP($C79,'FERDİ SONUÇ'!$B$6:$H$1069,6,0))</f>
        <v/>
      </c>
      <c r="G79" s="45" t="str">
        <f>IF(OR(E79="",F79="DQ", F79="DNF", F79="DNS", F79=""),"-",VLOOKUP(C79,'FERDİ SONUÇ'!$B$6:$H$1069,7,0))</f>
        <v>-</v>
      </c>
      <c r="H79" s="96"/>
      <c r="I79" s="96"/>
      <c r="J79" s="96"/>
      <c r="K79" s="40"/>
    </row>
    <row r="80" spans="1:11" ht="12.75" customHeight="1" x14ac:dyDescent="0.2">
      <c r="A80" s="57" t="e">
        <f>IF(ISERROR(SMALL('TAKIM KAYIT'!$A$6:$A$1250,1)),"",SMALL('TAKIM KAYIT'!$A$6:$A$1250,19))</f>
        <v>#NUM!</v>
      </c>
      <c r="B80" s="41" t="e">
        <f>IF(A80="","",VLOOKUP(A80,'TAKIM KAYIT'!$A$6:$O$1250,3,0))</f>
        <v>#NUM!</v>
      </c>
      <c r="C80" s="128" t="e">
        <f>IF(A80="","",VLOOKUP(A80,'TAKIM KAYIT'!$A$6:$O$1250,4,FALSE))</f>
        <v>#NUM!</v>
      </c>
      <c r="D80" s="42" t="str">
        <f>IF(ISERROR(VLOOKUP($C80,'START LİSTE'!$B$6:$F$1025,2,0)),"",VLOOKUP($C80,'START LİSTE'!$B$6:$F$1025,2,0))</f>
        <v/>
      </c>
      <c r="E80" s="43" t="str">
        <f>IF(ISERROR(VLOOKUP($C80,'START LİSTE'!$B$6:$F$1025,4,0)),"",VLOOKUP($C80,'START LİSTE'!$B$6:$F$1025,4,0))</f>
        <v/>
      </c>
      <c r="F80" s="134" t="str">
        <f>IF(ISERROR(VLOOKUP($C80,'FERDİ SONUÇ'!$B$6:$H$1069,6,0)),"",VLOOKUP($C80,'FERDİ SONUÇ'!$B$6:$H$1069,6,0))</f>
        <v/>
      </c>
      <c r="G80" s="45" t="str">
        <f>IF(OR(E80="",F80="DQ", F80="DNF", F80="DNS", F80=""),"-",VLOOKUP(C80,'FERDİ SONUÇ'!$B$6:$H$1069,7,0))</f>
        <v>-</v>
      </c>
      <c r="H80" s="112" t="e">
        <f>IF(A80="","",VLOOKUP(A80,'TAKIM KAYIT'!$A$6:$P$1250,11,0))</f>
        <v>#NUM!</v>
      </c>
      <c r="I80" s="112" t="e">
        <f>IF(A80="","",VLOOKUP(A80,'TAKIM KAYIT'!$A$6:$P$1250,12,0))</f>
        <v>#NUM!</v>
      </c>
      <c r="J80" s="112" t="e">
        <f>IF(A80="","",VLOOKUP(A80,'TAKIM KAYIT'!$A$6:$P$1250,13,0))</f>
        <v>#NUM!</v>
      </c>
      <c r="K80" s="51" t="e">
        <f>IF(A80="","",VLOOKUP(A80,'TAKIM KAYIT'!$A$6:$P$1250,15,0))</f>
        <v>#NUM!</v>
      </c>
    </row>
    <row r="81" spans="1:11" ht="12.75" customHeight="1" x14ac:dyDescent="0.2">
      <c r="A81" s="39"/>
      <c r="B81" s="41"/>
      <c r="C81" s="128" t="e">
        <f>IF(A80="","",INDEX('TAKIM KAYIT'!$D$6:$D$1250,MATCH(C80,'TAKIM KAYIT'!$D$6:$D$1250,0)+1))</f>
        <v>#NUM!</v>
      </c>
      <c r="D81" s="42" t="str">
        <f>IF(ISERROR(VLOOKUP($C81,'START LİSTE'!$B$6:$F$1025,2,0)),"",VLOOKUP($C81,'START LİSTE'!$B$6:$F$1025,2,0))</f>
        <v/>
      </c>
      <c r="E81" s="43" t="str">
        <f>IF(ISERROR(VLOOKUP($C81,'START LİSTE'!$B$6:$F$1025,4,0)),"",VLOOKUP($C81,'START LİSTE'!$B$6:$F$1025,4,0))</f>
        <v/>
      </c>
      <c r="F81" s="134" t="str">
        <f>IF(ISERROR(VLOOKUP($C81,'FERDİ SONUÇ'!$B$6:$H$1069,6,0)),"",VLOOKUP($C81,'FERDİ SONUÇ'!$B$6:$H$1069,6,0))</f>
        <v/>
      </c>
      <c r="G81" s="45" t="str">
        <f>IF(OR(E81="",F81="DQ", F81="DNF", F81="DNS", F81=""),"-",VLOOKUP(C81,'FERDİ SONUÇ'!$B$6:$H$1069,7,0))</f>
        <v>-</v>
      </c>
      <c r="H81" s="96"/>
      <c r="I81" s="96"/>
      <c r="J81" s="96"/>
      <c r="K81" s="40"/>
    </row>
    <row r="82" spans="1:11" ht="12.75" customHeight="1" x14ac:dyDescent="0.2">
      <c r="A82" s="30"/>
      <c r="B82" s="32"/>
      <c r="C82" s="127" t="e">
        <f>IF(A84="","",INDEX('TAKIM KAYIT'!$D$6:$D$1250,MATCH(C84,'TAKIM KAYIT'!$D$6:$D$1250,0)-2))</f>
        <v>#NUM!</v>
      </c>
      <c r="D82" s="33" t="str">
        <f>IF(ISERROR(VLOOKUP($C82,'START LİSTE'!$B$6:$F$1025,2,0)),"",VLOOKUP($C82,'START LİSTE'!$B$6:$F$1025,2,0))</f>
        <v/>
      </c>
      <c r="E82" s="34" t="str">
        <f>IF(ISERROR(VLOOKUP($C82,'START LİSTE'!$B$6:$F$1025,4,0)),"",VLOOKUP($C82,'START LİSTE'!$B$6:$F$1025,4,0))</f>
        <v/>
      </c>
      <c r="F82" s="133" t="str">
        <f>IF(ISERROR(VLOOKUP($C82,'FERDİ SONUÇ'!$B$6:$H$1069,6,0)),"",VLOOKUP($C82,'FERDİ SONUÇ'!$B$6:$H$1069,6,0))</f>
        <v/>
      </c>
      <c r="G82" s="36" t="str">
        <f>IF(OR(E82="",F82="DQ", F82="DNF", F82="DNS", F82=""),"-",VLOOKUP(C82,'FERDİ SONUÇ'!$B$6:$H$1069,7,0))</f>
        <v>-</v>
      </c>
      <c r="H82" s="95"/>
      <c r="I82" s="95"/>
      <c r="J82" s="95"/>
      <c r="K82" s="31"/>
    </row>
    <row r="83" spans="1:11" ht="12.75" customHeight="1" x14ac:dyDescent="0.2">
      <c r="A83" s="39"/>
      <c r="B83" s="41"/>
      <c r="C83" s="128" t="e">
        <f>IF(A84="","",INDEX('TAKIM KAYIT'!$D$6:$D$1250,MATCH(C84,'TAKIM KAYIT'!$D$6:$D$1250,0)-1))</f>
        <v>#NUM!</v>
      </c>
      <c r="D83" s="42" t="str">
        <f>IF(ISERROR(VLOOKUP($C83,'START LİSTE'!$B$6:$F$1025,2,0)),"",VLOOKUP($C83,'START LİSTE'!$B$6:$F$1025,2,0))</f>
        <v/>
      </c>
      <c r="E83" s="43" t="str">
        <f>IF(ISERROR(VLOOKUP($C83,'START LİSTE'!$B$6:$F$1025,4,0)),"",VLOOKUP($C83,'START LİSTE'!$B$6:$F$1025,4,0))</f>
        <v/>
      </c>
      <c r="F83" s="134" t="str">
        <f>IF(ISERROR(VLOOKUP($C83,'FERDİ SONUÇ'!$B$6:$H$1069,6,0)),"",VLOOKUP($C83,'FERDİ SONUÇ'!$B$6:$H$1069,6,0))</f>
        <v/>
      </c>
      <c r="G83" s="45" t="str">
        <f>IF(OR(E83="",F83="DQ", F83="DNF", F83="DNS", F83=""),"-",VLOOKUP(C83,'FERDİ SONUÇ'!$B$6:$H$1069,7,0))</f>
        <v>-</v>
      </c>
      <c r="H83" s="96"/>
      <c r="I83" s="96"/>
      <c r="J83" s="96"/>
      <c r="K83" s="40"/>
    </row>
    <row r="84" spans="1:11" ht="12.75" customHeight="1" x14ac:dyDescent="0.2">
      <c r="A84" s="57" t="e">
        <f>IF(ISERROR(SMALL('TAKIM KAYIT'!$A$6:$A$1250,1)),"",SMALL('TAKIM KAYIT'!$A$6:$A$1250,20))</f>
        <v>#NUM!</v>
      </c>
      <c r="B84" s="41" t="e">
        <f>IF(A84="","",VLOOKUP(A84,'TAKIM KAYIT'!$A$6:$O$1250,3,0))</f>
        <v>#NUM!</v>
      </c>
      <c r="C84" s="128" t="e">
        <f>IF(A84="","",VLOOKUP(A84,'TAKIM KAYIT'!$A$6:$O$1250,4,FALSE))</f>
        <v>#NUM!</v>
      </c>
      <c r="D84" s="42" t="str">
        <f>IF(ISERROR(VLOOKUP($C84,'START LİSTE'!$B$6:$F$1025,2,0)),"",VLOOKUP($C84,'START LİSTE'!$B$6:$F$1025,2,0))</f>
        <v/>
      </c>
      <c r="E84" s="43" t="str">
        <f>IF(ISERROR(VLOOKUP($C84,'START LİSTE'!$B$6:$F$1025,4,0)),"",VLOOKUP($C84,'START LİSTE'!$B$6:$F$1025,4,0))</f>
        <v/>
      </c>
      <c r="F84" s="134" t="str">
        <f>IF(ISERROR(VLOOKUP($C84,'FERDİ SONUÇ'!$B$6:$H$1069,6,0)),"",VLOOKUP($C84,'FERDİ SONUÇ'!$B$6:$H$1069,6,0))</f>
        <v/>
      </c>
      <c r="G84" s="45" t="str">
        <f>IF(OR(E84="",F84="DQ", F84="DNF", F84="DNS", F84=""),"-",VLOOKUP(C84,'FERDİ SONUÇ'!$B$6:$H$1069,7,0))</f>
        <v>-</v>
      </c>
      <c r="H84" s="112" t="e">
        <f>IF(A84="","",VLOOKUP(A84,'TAKIM KAYIT'!$A$6:$P$1250,11,0))</f>
        <v>#NUM!</v>
      </c>
      <c r="I84" s="112" t="e">
        <f>IF(A84="","",VLOOKUP(A84,'TAKIM KAYIT'!$A$6:$P$1250,12,0))</f>
        <v>#NUM!</v>
      </c>
      <c r="J84" s="112" t="e">
        <f>IF(A84="","",VLOOKUP(A84,'TAKIM KAYIT'!$A$6:$P$1250,13,0))</f>
        <v>#NUM!</v>
      </c>
      <c r="K84" s="51" t="e">
        <f>IF(A84="","",VLOOKUP(A84,'TAKIM KAYIT'!$A$6:$P$1250,15,0))</f>
        <v>#NUM!</v>
      </c>
    </row>
    <row r="85" spans="1:11" ht="12.75" customHeight="1" x14ac:dyDescent="0.2">
      <c r="A85" s="39"/>
      <c r="B85" s="41"/>
      <c r="C85" s="128" t="e">
        <f>IF(A84="","",INDEX('TAKIM KAYIT'!$D$6:$D$1250,MATCH(C84,'TAKIM KAYIT'!$D$6:$D$1250,0)+1))</f>
        <v>#NUM!</v>
      </c>
      <c r="D85" s="42" t="str">
        <f>IF(ISERROR(VLOOKUP($C85,'START LİSTE'!$B$6:$F$1025,2,0)),"",VLOOKUP($C85,'START LİSTE'!$B$6:$F$1025,2,0))</f>
        <v/>
      </c>
      <c r="E85" s="43" t="str">
        <f>IF(ISERROR(VLOOKUP($C85,'START LİSTE'!$B$6:$F$1025,4,0)),"",VLOOKUP($C85,'START LİSTE'!$B$6:$F$1025,4,0))</f>
        <v/>
      </c>
      <c r="F85" s="134" t="str">
        <f>IF(ISERROR(VLOOKUP($C85,'FERDİ SONUÇ'!$B$6:$H$1069,6,0)),"",VLOOKUP($C85,'FERDİ SONUÇ'!$B$6:$H$1069,6,0))</f>
        <v/>
      </c>
      <c r="G85" s="45" t="str">
        <f>IF(OR(E85="",F85="DQ", F85="DNF", F85="DNS", F85=""),"-",VLOOKUP(C85,'FERDİ SONUÇ'!$B$6:$H$1069,7,0))</f>
        <v>-</v>
      </c>
      <c r="H85" s="96"/>
      <c r="I85" s="96"/>
      <c r="J85" s="96"/>
      <c r="K85" s="40"/>
    </row>
    <row r="86" spans="1:11" ht="12.75" customHeight="1" x14ac:dyDescent="0.2">
      <c r="A86" s="30"/>
      <c r="B86" s="32"/>
      <c r="C86" s="127" t="e">
        <f>IF(A88="","",INDEX('TAKIM KAYIT'!$D$6:$D$1250,MATCH(C88,'TAKIM KAYIT'!$D$6:$D$1250,0)-2))</f>
        <v>#NUM!</v>
      </c>
      <c r="D86" s="33" t="str">
        <f>IF(ISERROR(VLOOKUP($C86,'START LİSTE'!$B$6:$F$1025,2,0)),"",VLOOKUP($C86,'START LİSTE'!$B$6:$F$1025,2,0))</f>
        <v/>
      </c>
      <c r="E86" s="34" t="str">
        <f>IF(ISERROR(VLOOKUP($C86,'START LİSTE'!$B$6:$F$1025,4,0)),"",VLOOKUP($C86,'START LİSTE'!$B$6:$F$1025,4,0))</f>
        <v/>
      </c>
      <c r="F86" s="133" t="str">
        <f>IF(ISERROR(VLOOKUP($C86,'FERDİ SONUÇ'!$B$6:$H$1069,6,0)),"",VLOOKUP($C86,'FERDİ SONUÇ'!$B$6:$H$1069,6,0))</f>
        <v/>
      </c>
      <c r="G86" s="36" t="str">
        <f>IF(OR(E86="",F86="DQ", F86="DNF", F86="DNS", F86=""),"-",VLOOKUP(C86,'FERDİ SONUÇ'!$B$6:$H$1069,7,0))</f>
        <v>-</v>
      </c>
      <c r="H86" s="95"/>
      <c r="I86" s="95"/>
      <c r="J86" s="95"/>
      <c r="K86" s="31"/>
    </row>
    <row r="87" spans="1:11" ht="12.75" customHeight="1" x14ac:dyDescent="0.2">
      <c r="A87" s="39"/>
      <c r="B87" s="41"/>
      <c r="C87" s="128" t="e">
        <f>IF(A88="","",INDEX('TAKIM KAYIT'!$D$6:$D$1250,MATCH(C88,'TAKIM KAYIT'!$D$6:$D$1250,0)-1))</f>
        <v>#NUM!</v>
      </c>
      <c r="D87" s="42" t="str">
        <f>IF(ISERROR(VLOOKUP($C87,'START LİSTE'!$B$6:$F$1025,2,0)),"",VLOOKUP($C87,'START LİSTE'!$B$6:$F$1025,2,0))</f>
        <v/>
      </c>
      <c r="E87" s="43" t="str">
        <f>IF(ISERROR(VLOOKUP($C87,'START LİSTE'!$B$6:$F$1025,4,0)),"",VLOOKUP($C87,'START LİSTE'!$B$6:$F$1025,4,0))</f>
        <v/>
      </c>
      <c r="F87" s="134" t="str">
        <f>IF(ISERROR(VLOOKUP($C87,'FERDİ SONUÇ'!$B$6:$H$1069,6,0)),"",VLOOKUP($C87,'FERDİ SONUÇ'!$B$6:$H$1069,6,0))</f>
        <v/>
      </c>
      <c r="G87" s="45" t="str">
        <f>IF(OR(E87="",F87="DQ", F87="DNF", F87="DNS", F87=""),"-",VLOOKUP(C87,'FERDİ SONUÇ'!$B$6:$H$1069,7,0))</f>
        <v>-</v>
      </c>
      <c r="H87" s="96"/>
      <c r="I87" s="96"/>
      <c r="J87" s="96"/>
      <c r="K87" s="40"/>
    </row>
    <row r="88" spans="1:11" ht="12.75" customHeight="1" x14ac:dyDescent="0.2">
      <c r="A88" s="57" t="e">
        <f>IF(ISERROR(SMALL('TAKIM KAYIT'!$A$6:$A$1250,1)),"",SMALL('TAKIM KAYIT'!$A$6:$A$1250,21))</f>
        <v>#NUM!</v>
      </c>
      <c r="B88" s="41" t="e">
        <f>IF(A88="","",VLOOKUP(A88,'TAKIM KAYIT'!$A$6:$O$1250,3,0))</f>
        <v>#NUM!</v>
      </c>
      <c r="C88" s="128" t="e">
        <f>IF(A88="","",VLOOKUP(A88,'TAKIM KAYIT'!$A$6:$O$1250,4,FALSE))</f>
        <v>#NUM!</v>
      </c>
      <c r="D88" s="42" t="str">
        <f>IF(ISERROR(VLOOKUP($C88,'START LİSTE'!$B$6:$F$1025,2,0)),"",VLOOKUP($C88,'START LİSTE'!$B$6:$F$1025,2,0))</f>
        <v/>
      </c>
      <c r="E88" s="43" t="str">
        <f>IF(ISERROR(VLOOKUP($C88,'START LİSTE'!$B$6:$F$1025,4,0)),"",VLOOKUP($C88,'START LİSTE'!$B$6:$F$1025,4,0))</f>
        <v/>
      </c>
      <c r="F88" s="134" t="str">
        <f>IF(ISERROR(VLOOKUP($C88,'FERDİ SONUÇ'!$B$6:$H$1069,6,0)),"",VLOOKUP($C88,'FERDİ SONUÇ'!$B$6:$H$1069,6,0))</f>
        <v/>
      </c>
      <c r="G88" s="45" t="str">
        <f>IF(OR(E88="",F88="DQ", F88="DNF", F88="DNS", F88=""),"-",VLOOKUP(C88,'FERDİ SONUÇ'!$B$6:$H$1069,7,0))</f>
        <v>-</v>
      </c>
      <c r="H88" s="112" t="e">
        <f>IF(A88="","",VLOOKUP(A88,'TAKIM KAYIT'!$A$6:$P$1250,11,0))</f>
        <v>#NUM!</v>
      </c>
      <c r="I88" s="112" t="e">
        <f>IF(A88="","",VLOOKUP(A88,'TAKIM KAYIT'!$A$6:$P$1250,12,0))</f>
        <v>#NUM!</v>
      </c>
      <c r="J88" s="112" t="e">
        <f>IF(A88="","",VLOOKUP(A88,'TAKIM KAYIT'!$A$6:$P$1250,13,0))</f>
        <v>#NUM!</v>
      </c>
      <c r="K88" s="51" t="e">
        <f>IF(A88="","",VLOOKUP(A88,'TAKIM KAYIT'!$A$6:$P$1250,15,0))</f>
        <v>#NUM!</v>
      </c>
    </row>
    <row r="89" spans="1:11" ht="12.75" customHeight="1" x14ac:dyDescent="0.2">
      <c r="A89" s="39"/>
      <c r="B89" s="41"/>
      <c r="C89" s="128" t="e">
        <f>IF(A88="","",INDEX('TAKIM KAYIT'!$D$6:$D$1250,MATCH(C88,'TAKIM KAYIT'!$D$6:$D$1250,0)+1))</f>
        <v>#NUM!</v>
      </c>
      <c r="D89" s="42" t="str">
        <f>IF(ISERROR(VLOOKUP($C89,'START LİSTE'!$B$6:$F$1025,2,0)),"",VLOOKUP($C89,'START LİSTE'!$B$6:$F$1025,2,0))</f>
        <v/>
      </c>
      <c r="E89" s="43" t="str">
        <f>IF(ISERROR(VLOOKUP($C89,'START LİSTE'!$B$6:$F$1025,4,0)),"",VLOOKUP($C89,'START LİSTE'!$B$6:$F$1025,4,0))</f>
        <v/>
      </c>
      <c r="F89" s="134" t="str">
        <f>IF(ISERROR(VLOOKUP($C89,'FERDİ SONUÇ'!$B$6:$H$1069,6,0)),"",VLOOKUP($C89,'FERDİ SONUÇ'!$B$6:$H$1069,6,0))</f>
        <v/>
      </c>
      <c r="G89" s="45" t="str">
        <f>IF(OR(E89="",F89="DQ", F89="DNF", F89="DNS", F89=""),"-",VLOOKUP(C89,'FERDİ SONUÇ'!$B$6:$H$1069,7,0))</f>
        <v>-</v>
      </c>
      <c r="H89" s="96"/>
      <c r="I89" s="96"/>
      <c r="J89" s="96"/>
      <c r="K89" s="40"/>
    </row>
    <row r="90" spans="1:11" ht="12.75" customHeight="1" x14ac:dyDescent="0.2">
      <c r="A90" s="30"/>
      <c r="B90" s="32"/>
      <c r="C90" s="127" t="e">
        <f>IF(A92="","",INDEX('TAKIM KAYIT'!$D$6:$D$1250,MATCH(C92,'TAKIM KAYIT'!$D$6:$D$1250,0)-2))</f>
        <v>#NUM!</v>
      </c>
      <c r="D90" s="33" t="str">
        <f>IF(ISERROR(VLOOKUP($C90,'START LİSTE'!$B$6:$F$1025,2,0)),"",VLOOKUP($C90,'START LİSTE'!$B$6:$F$1025,2,0))</f>
        <v/>
      </c>
      <c r="E90" s="34" t="str">
        <f>IF(ISERROR(VLOOKUP($C90,'START LİSTE'!$B$6:$F$1025,4,0)),"",VLOOKUP($C90,'START LİSTE'!$B$6:$F$1025,4,0))</f>
        <v/>
      </c>
      <c r="F90" s="133" t="str">
        <f>IF(ISERROR(VLOOKUP($C90,'FERDİ SONUÇ'!$B$6:$H$1069,6,0)),"",VLOOKUP($C90,'FERDİ SONUÇ'!$B$6:$H$1069,6,0))</f>
        <v/>
      </c>
      <c r="G90" s="36" t="str">
        <f>IF(OR(E90="",F90="DQ", F90="DNF", F90="DNS", F90=""),"-",VLOOKUP(C90,'FERDİ SONUÇ'!$B$6:$H$1069,7,0))</f>
        <v>-</v>
      </c>
      <c r="H90" s="95"/>
      <c r="I90" s="95"/>
      <c r="J90" s="95"/>
      <c r="K90" s="31"/>
    </row>
    <row r="91" spans="1:11" ht="12.75" customHeight="1" x14ac:dyDescent="0.2">
      <c r="A91" s="39"/>
      <c r="B91" s="41"/>
      <c r="C91" s="128" t="e">
        <f>IF(A92="","",INDEX('TAKIM KAYIT'!$D$6:$D$1250,MATCH(C92,'TAKIM KAYIT'!$D$6:$D$1250,0)-1))</f>
        <v>#NUM!</v>
      </c>
      <c r="D91" s="42" t="str">
        <f>IF(ISERROR(VLOOKUP($C91,'START LİSTE'!$B$6:$F$1025,2,0)),"",VLOOKUP($C91,'START LİSTE'!$B$6:$F$1025,2,0))</f>
        <v/>
      </c>
      <c r="E91" s="43" t="str">
        <f>IF(ISERROR(VLOOKUP($C91,'START LİSTE'!$B$6:$F$1025,4,0)),"",VLOOKUP($C91,'START LİSTE'!$B$6:$F$1025,4,0))</f>
        <v/>
      </c>
      <c r="F91" s="134" t="str">
        <f>IF(ISERROR(VLOOKUP($C91,'FERDİ SONUÇ'!$B$6:$H$1069,6,0)),"",VLOOKUP($C91,'FERDİ SONUÇ'!$B$6:$H$1069,6,0))</f>
        <v/>
      </c>
      <c r="G91" s="45" t="str">
        <f>IF(OR(E91="",F91="DQ", F91="DNF", F91="DNS", F91=""),"-",VLOOKUP(C91,'FERDİ SONUÇ'!$B$6:$H$1069,7,0))</f>
        <v>-</v>
      </c>
      <c r="H91" s="96"/>
      <c r="I91" s="96"/>
      <c r="J91" s="96"/>
      <c r="K91" s="40"/>
    </row>
    <row r="92" spans="1:11" ht="12.75" customHeight="1" x14ac:dyDescent="0.2">
      <c r="A92" s="57" t="e">
        <f>IF(ISERROR(SMALL('TAKIM KAYIT'!$A$6:$A$1250,1)),"",SMALL('TAKIM KAYIT'!$A$6:$A$1250,22))</f>
        <v>#NUM!</v>
      </c>
      <c r="B92" s="41" t="e">
        <f>IF(A92="","",VLOOKUP(A92,'TAKIM KAYIT'!$A$6:$O$1250,3,0))</f>
        <v>#NUM!</v>
      </c>
      <c r="C92" s="128" t="e">
        <f>IF(A92="","",VLOOKUP(A92,'TAKIM KAYIT'!$A$6:$O$1250,4,FALSE))</f>
        <v>#NUM!</v>
      </c>
      <c r="D92" s="42" t="str">
        <f>IF(ISERROR(VLOOKUP($C92,'START LİSTE'!$B$6:$F$1025,2,0)),"",VLOOKUP($C92,'START LİSTE'!$B$6:$F$1025,2,0))</f>
        <v/>
      </c>
      <c r="E92" s="43" t="str">
        <f>IF(ISERROR(VLOOKUP($C92,'START LİSTE'!$B$6:$F$1025,4,0)),"",VLOOKUP($C92,'START LİSTE'!$B$6:$F$1025,4,0))</f>
        <v/>
      </c>
      <c r="F92" s="134" t="str">
        <f>IF(ISERROR(VLOOKUP($C92,'FERDİ SONUÇ'!$B$6:$H$1069,6,0)),"",VLOOKUP($C92,'FERDİ SONUÇ'!$B$6:$H$1069,6,0))</f>
        <v/>
      </c>
      <c r="G92" s="45" t="str">
        <f>IF(OR(E92="",F92="DQ", F92="DNF", F92="DNS", F92=""),"-",VLOOKUP(C92,'FERDİ SONUÇ'!$B$6:$H$1069,7,0))</f>
        <v>-</v>
      </c>
      <c r="H92" s="112" t="e">
        <f>IF(A92="","",VLOOKUP(A92,'TAKIM KAYIT'!$A$6:$P$1250,11,0))</f>
        <v>#NUM!</v>
      </c>
      <c r="I92" s="112" t="e">
        <f>IF(A92="","",VLOOKUP(A92,'TAKIM KAYIT'!$A$6:$P$1250,12,0))</f>
        <v>#NUM!</v>
      </c>
      <c r="J92" s="112" t="e">
        <f>IF(A92="","",VLOOKUP(A92,'TAKIM KAYIT'!$A$6:$P$1250,13,0))</f>
        <v>#NUM!</v>
      </c>
      <c r="K92" s="51" t="e">
        <f>IF(A92="","",VLOOKUP(A92,'TAKIM KAYIT'!$A$6:$P$1250,15,0))</f>
        <v>#NUM!</v>
      </c>
    </row>
    <row r="93" spans="1:11" ht="12.75" customHeight="1" x14ac:dyDescent="0.2">
      <c r="A93" s="39"/>
      <c r="B93" s="41"/>
      <c r="C93" s="128" t="e">
        <f>IF(A92="","",INDEX('TAKIM KAYIT'!$D$6:$D$1250,MATCH(C92,'TAKIM KAYIT'!$D$6:$D$1250,0)+1))</f>
        <v>#NUM!</v>
      </c>
      <c r="D93" s="42" t="str">
        <f>IF(ISERROR(VLOOKUP($C93,'START LİSTE'!$B$6:$F$1025,2,0)),"",VLOOKUP($C93,'START LİSTE'!$B$6:$F$1025,2,0))</f>
        <v/>
      </c>
      <c r="E93" s="43" t="str">
        <f>IF(ISERROR(VLOOKUP($C93,'START LİSTE'!$B$6:$F$1025,4,0)),"",VLOOKUP($C93,'START LİSTE'!$B$6:$F$1025,4,0))</f>
        <v/>
      </c>
      <c r="F93" s="134" t="str">
        <f>IF(ISERROR(VLOOKUP($C93,'FERDİ SONUÇ'!$B$6:$H$1069,6,0)),"",VLOOKUP($C93,'FERDİ SONUÇ'!$B$6:$H$1069,6,0))</f>
        <v/>
      </c>
      <c r="G93" s="45" t="str">
        <f>IF(OR(E93="",F93="DQ", F93="DNF", F93="DNS", F93=""),"-",VLOOKUP(C93,'FERDİ SONUÇ'!$B$6:$H$1069,7,0))</f>
        <v>-</v>
      </c>
      <c r="H93" s="96"/>
      <c r="I93" s="96"/>
      <c r="J93" s="96"/>
      <c r="K93" s="40"/>
    </row>
    <row r="94" spans="1:11" ht="12.75" customHeight="1" x14ac:dyDescent="0.2">
      <c r="A94" s="30"/>
      <c r="B94" s="32"/>
      <c r="C94" s="127" t="e">
        <f>IF(A96="","",INDEX('TAKIM KAYIT'!$D$6:$D$1250,MATCH(C96,'TAKIM KAYIT'!$D$6:$D$1250,0)-2))</f>
        <v>#NUM!</v>
      </c>
      <c r="D94" s="33" t="str">
        <f>IF(ISERROR(VLOOKUP($C94,'START LİSTE'!$B$6:$F$1025,2,0)),"",VLOOKUP($C94,'START LİSTE'!$B$6:$F$1025,2,0))</f>
        <v/>
      </c>
      <c r="E94" s="34" t="str">
        <f>IF(ISERROR(VLOOKUP($C94,'START LİSTE'!$B$6:$F$1025,4,0)),"",VLOOKUP($C94,'START LİSTE'!$B$6:$F$1025,4,0))</f>
        <v/>
      </c>
      <c r="F94" s="133" t="str">
        <f>IF(ISERROR(VLOOKUP($C94,'FERDİ SONUÇ'!$B$6:$H$1069,6,0)),"",VLOOKUP($C94,'FERDİ SONUÇ'!$B$6:$H$1069,6,0))</f>
        <v/>
      </c>
      <c r="G94" s="36" t="str">
        <f>IF(OR(E94="",F94="DQ", F94="DNF", F94="DNS", F94=""),"-",VLOOKUP(C94,'FERDİ SONUÇ'!$B$6:$H$1069,7,0))</f>
        <v>-</v>
      </c>
      <c r="H94" s="95"/>
      <c r="I94" s="95"/>
      <c r="J94" s="95"/>
      <c r="K94" s="31"/>
    </row>
    <row r="95" spans="1:11" ht="12.75" customHeight="1" x14ac:dyDescent="0.2">
      <c r="A95" s="39"/>
      <c r="B95" s="41"/>
      <c r="C95" s="128" t="e">
        <f>IF(A96="","",INDEX('TAKIM KAYIT'!$D$6:$D$1250,MATCH(C96,'TAKIM KAYIT'!$D$6:$D$1250,0)-1))</f>
        <v>#NUM!</v>
      </c>
      <c r="D95" s="42" t="str">
        <f>IF(ISERROR(VLOOKUP($C95,'START LİSTE'!$B$6:$F$1025,2,0)),"",VLOOKUP($C95,'START LİSTE'!$B$6:$F$1025,2,0))</f>
        <v/>
      </c>
      <c r="E95" s="43" t="str">
        <f>IF(ISERROR(VLOOKUP($C95,'START LİSTE'!$B$6:$F$1025,4,0)),"",VLOOKUP($C95,'START LİSTE'!$B$6:$F$1025,4,0))</f>
        <v/>
      </c>
      <c r="F95" s="134" t="str">
        <f>IF(ISERROR(VLOOKUP($C95,'FERDİ SONUÇ'!$B$6:$H$1069,6,0)),"",VLOOKUP($C95,'FERDİ SONUÇ'!$B$6:$H$1069,6,0))</f>
        <v/>
      </c>
      <c r="G95" s="45" t="str">
        <f>IF(OR(E95="",F95="DQ", F95="DNF", F95="DNS", F95=""),"-",VLOOKUP(C95,'FERDİ SONUÇ'!$B$6:$H$1069,7,0))</f>
        <v>-</v>
      </c>
      <c r="H95" s="96"/>
      <c r="I95" s="96"/>
      <c r="J95" s="96"/>
      <c r="K95" s="40"/>
    </row>
    <row r="96" spans="1:11" ht="12.75" customHeight="1" x14ac:dyDescent="0.2">
      <c r="A96" s="57" t="e">
        <f>IF(ISERROR(SMALL('TAKIM KAYIT'!$A$6:$A$1250,1)),"",SMALL('TAKIM KAYIT'!$A$6:$A$1250,23))</f>
        <v>#NUM!</v>
      </c>
      <c r="B96" s="41" t="e">
        <f>IF(A96="","",VLOOKUP(A96,'TAKIM KAYIT'!$A$6:$O$1250,3,0))</f>
        <v>#NUM!</v>
      </c>
      <c r="C96" s="128" t="e">
        <f>IF(A96="","",VLOOKUP(A96,'TAKIM KAYIT'!$A$6:$O$1250,4,FALSE))</f>
        <v>#NUM!</v>
      </c>
      <c r="D96" s="42" t="str">
        <f>IF(ISERROR(VLOOKUP($C96,'START LİSTE'!$B$6:$F$1025,2,0)),"",VLOOKUP($C96,'START LİSTE'!$B$6:$F$1025,2,0))</f>
        <v/>
      </c>
      <c r="E96" s="43" t="str">
        <f>IF(ISERROR(VLOOKUP($C96,'START LİSTE'!$B$6:$F$1025,4,0)),"",VLOOKUP($C96,'START LİSTE'!$B$6:$F$1025,4,0))</f>
        <v/>
      </c>
      <c r="F96" s="134" t="str">
        <f>IF(ISERROR(VLOOKUP($C96,'FERDİ SONUÇ'!$B$6:$H$1069,6,0)),"",VLOOKUP($C96,'FERDİ SONUÇ'!$B$6:$H$1069,6,0))</f>
        <v/>
      </c>
      <c r="G96" s="45" t="str">
        <f>IF(OR(E96="",F96="DQ", F96="DNF", F96="DNS", F96=""),"-",VLOOKUP(C96,'FERDİ SONUÇ'!$B$6:$H$1069,7,0))</f>
        <v>-</v>
      </c>
      <c r="H96" s="112" t="e">
        <f>IF(A96="","",VLOOKUP(A96,'TAKIM KAYIT'!$A$6:$P$1250,11,0))</f>
        <v>#NUM!</v>
      </c>
      <c r="I96" s="112" t="e">
        <f>IF(A96="","",VLOOKUP(A96,'TAKIM KAYIT'!$A$6:$P$1250,12,0))</f>
        <v>#NUM!</v>
      </c>
      <c r="J96" s="112" t="e">
        <f>IF(A96="","",VLOOKUP(A96,'TAKIM KAYIT'!$A$6:$P$1250,13,0))</f>
        <v>#NUM!</v>
      </c>
      <c r="K96" s="51" t="e">
        <f>IF(A96="","",VLOOKUP(A96,'TAKIM KAYIT'!$A$6:$P$1250,15,0))</f>
        <v>#NUM!</v>
      </c>
    </row>
    <row r="97" spans="1:11" ht="12.75" customHeight="1" x14ac:dyDescent="0.2">
      <c r="A97" s="39"/>
      <c r="B97" s="41"/>
      <c r="C97" s="128" t="e">
        <f>IF(A96="","",INDEX('TAKIM KAYIT'!$D$6:$D$1250,MATCH(C96,'TAKIM KAYIT'!$D$6:$D$1250,0)+1))</f>
        <v>#NUM!</v>
      </c>
      <c r="D97" s="42" t="str">
        <f>IF(ISERROR(VLOOKUP($C97,'START LİSTE'!$B$6:$F$1025,2,0)),"",VLOOKUP($C97,'START LİSTE'!$B$6:$F$1025,2,0))</f>
        <v/>
      </c>
      <c r="E97" s="43" t="str">
        <f>IF(ISERROR(VLOOKUP($C97,'START LİSTE'!$B$6:$F$1025,4,0)),"",VLOOKUP($C97,'START LİSTE'!$B$6:$F$1025,4,0))</f>
        <v/>
      </c>
      <c r="F97" s="134" t="str">
        <f>IF(ISERROR(VLOOKUP($C97,'FERDİ SONUÇ'!$B$6:$H$1069,6,0)),"",VLOOKUP($C97,'FERDİ SONUÇ'!$B$6:$H$1069,6,0))</f>
        <v/>
      </c>
      <c r="G97" s="45" t="str">
        <f>IF(OR(E97="",F97="DQ", F97="DNF", F97="DNS", F97=""),"-",VLOOKUP(C97,'FERDİ SONUÇ'!$B$6:$H$1069,7,0))</f>
        <v>-</v>
      </c>
      <c r="H97" s="96"/>
      <c r="I97" s="96"/>
      <c r="J97" s="96"/>
      <c r="K97" s="40"/>
    </row>
    <row r="98" spans="1:11" ht="12.75" customHeight="1" x14ac:dyDescent="0.2">
      <c r="A98" s="30"/>
      <c r="B98" s="32"/>
      <c r="C98" s="127" t="e">
        <f>IF(A100="","",INDEX('TAKIM KAYIT'!$D$6:$D$1250,MATCH(C100,'TAKIM KAYIT'!$D$6:$D$1250,0)-2))</f>
        <v>#NUM!</v>
      </c>
      <c r="D98" s="33" t="str">
        <f>IF(ISERROR(VLOOKUP($C98,'START LİSTE'!$B$6:$F$1025,2,0)),"",VLOOKUP($C98,'START LİSTE'!$B$6:$F$1025,2,0))</f>
        <v/>
      </c>
      <c r="E98" s="34" t="str">
        <f>IF(ISERROR(VLOOKUP($C98,'START LİSTE'!$B$6:$F$1025,4,0)),"",VLOOKUP($C98,'START LİSTE'!$B$6:$F$1025,4,0))</f>
        <v/>
      </c>
      <c r="F98" s="133" t="str">
        <f>IF(ISERROR(VLOOKUP($C98,'FERDİ SONUÇ'!$B$6:$H$1069,6,0)),"",VLOOKUP($C98,'FERDİ SONUÇ'!$B$6:$H$1069,6,0))</f>
        <v/>
      </c>
      <c r="G98" s="36" t="str">
        <f>IF(OR(E98="",F98="DQ", F98="DNF", F98="DNS", F98=""),"-",VLOOKUP(C98,'FERDİ SONUÇ'!$B$6:$H$1069,7,0))</f>
        <v>-</v>
      </c>
      <c r="H98" s="95"/>
      <c r="I98" s="95"/>
      <c r="J98" s="95"/>
      <c r="K98" s="31"/>
    </row>
    <row r="99" spans="1:11" ht="12.75" customHeight="1" x14ac:dyDescent="0.2">
      <c r="A99" s="39"/>
      <c r="B99" s="41"/>
      <c r="C99" s="128" t="e">
        <f>IF(A100="","",INDEX('TAKIM KAYIT'!$D$6:$D$1250,MATCH(C100,'TAKIM KAYIT'!$D$6:$D$1250,0)-1))</f>
        <v>#NUM!</v>
      </c>
      <c r="D99" s="42" t="str">
        <f>IF(ISERROR(VLOOKUP($C99,'START LİSTE'!$B$6:$F$1025,2,0)),"",VLOOKUP($C99,'START LİSTE'!$B$6:$F$1025,2,0))</f>
        <v/>
      </c>
      <c r="E99" s="43" t="str">
        <f>IF(ISERROR(VLOOKUP($C99,'START LİSTE'!$B$6:$F$1025,4,0)),"",VLOOKUP($C99,'START LİSTE'!$B$6:$F$1025,4,0))</f>
        <v/>
      </c>
      <c r="F99" s="134" t="str">
        <f>IF(ISERROR(VLOOKUP($C99,'FERDİ SONUÇ'!$B$6:$H$1069,6,0)),"",VLOOKUP($C99,'FERDİ SONUÇ'!$B$6:$H$1069,6,0))</f>
        <v/>
      </c>
      <c r="G99" s="45" t="str">
        <f>IF(OR(E99="",F99="DQ", F99="DNF", F99="DNS", F99=""),"-",VLOOKUP(C99,'FERDİ SONUÇ'!$B$6:$H$1069,7,0))</f>
        <v>-</v>
      </c>
      <c r="H99" s="96"/>
      <c r="I99" s="96"/>
      <c r="J99" s="96"/>
      <c r="K99" s="40"/>
    </row>
    <row r="100" spans="1:11" ht="12.75" customHeight="1" x14ac:dyDescent="0.2">
      <c r="A100" s="57" t="e">
        <f>IF(ISERROR(SMALL('TAKIM KAYIT'!$A$6:$A$1250,1)),"",SMALL('TAKIM KAYIT'!$A$6:$A$1250,24))</f>
        <v>#NUM!</v>
      </c>
      <c r="B100" s="41" t="e">
        <f>IF(A100="","",VLOOKUP(A100,'TAKIM KAYIT'!$A$6:$O$1250,3,0))</f>
        <v>#NUM!</v>
      </c>
      <c r="C100" s="128" t="e">
        <f>IF(A100="","",VLOOKUP(A100,'TAKIM KAYIT'!$A$6:$O$1250,4,FALSE))</f>
        <v>#NUM!</v>
      </c>
      <c r="D100" s="42" t="str">
        <f>IF(ISERROR(VLOOKUP($C100,'START LİSTE'!$B$6:$F$1025,2,0)),"",VLOOKUP($C100,'START LİSTE'!$B$6:$F$1025,2,0))</f>
        <v/>
      </c>
      <c r="E100" s="43" t="str">
        <f>IF(ISERROR(VLOOKUP($C100,'START LİSTE'!$B$6:$F$1025,4,0)),"",VLOOKUP($C100,'START LİSTE'!$B$6:$F$1025,4,0))</f>
        <v/>
      </c>
      <c r="F100" s="134" t="str">
        <f>IF(ISERROR(VLOOKUP($C100,'FERDİ SONUÇ'!$B$6:$H$1069,6,0)),"",VLOOKUP($C100,'FERDİ SONUÇ'!$B$6:$H$1069,6,0))</f>
        <v/>
      </c>
      <c r="G100" s="45" t="str">
        <f>IF(OR(E100="",F100="DQ", F100="DNF", F100="DNS", F100=""),"-",VLOOKUP(C100,'FERDİ SONUÇ'!$B$6:$H$1069,7,0))</f>
        <v>-</v>
      </c>
      <c r="H100" s="112" t="e">
        <f>IF(A100="","",VLOOKUP(A100,'TAKIM KAYIT'!$A$6:$P$1250,11,0))</f>
        <v>#NUM!</v>
      </c>
      <c r="I100" s="112" t="e">
        <f>IF(A100="","",VLOOKUP(A100,'TAKIM KAYIT'!$A$6:$P$1250,12,0))</f>
        <v>#NUM!</v>
      </c>
      <c r="J100" s="112" t="e">
        <f>IF(A100="","",VLOOKUP(A100,'TAKIM KAYIT'!$A$6:$P$1250,13,0))</f>
        <v>#NUM!</v>
      </c>
      <c r="K100" s="51" t="e">
        <f>IF(A100="","",VLOOKUP(A100,'TAKIM KAYIT'!$A$6:$P$1250,15,0))</f>
        <v>#NUM!</v>
      </c>
    </row>
    <row r="101" spans="1:11" ht="12.75" customHeight="1" x14ac:dyDescent="0.2">
      <c r="A101" s="39"/>
      <c r="B101" s="41"/>
      <c r="C101" s="128" t="e">
        <f>IF(A100="","",INDEX('TAKIM KAYIT'!$D$6:$D$1250,MATCH(C100,'TAKIM KAYIT'!$D$6:$D$1250,0)+1))</f>
        <v>#NUM!</v>
      </c>
      <c r="D101" s="42" t="str">
        <f>IF(ISERROR(VLOOKUP($C101,'START LİSTE'!$B$6:$F$1025,2,0)),"",VLOOKUP($C101,'START LİSTE'!$B$6:$F$1025,2,0))</f>
        <v/>
      </c>
      <c r="E101" s="43" t="str">
        <f>IF(ISERROR(VLOOKUP($C101,'START LİSTE'!$B$6:$F$1025,4,0)),"",VLOOKUP($C101,'START LİSTE'!$B$6:$F$1025,4,0))</f>
        <v/>
      </c>
      <c r="F101" s="134" t="str">
        <f>IF(ISERROR(VLOOKUP($C101,'FERDİ SONUÇ'!$B$6:$H$1069,6,0)),"",VLOOKUP($C101,'FERDİ SONUÇ'!$B$6:$H$1069,6,0))</f>
        <v/>
      </c>
      <c r="G101" s="45" t="str">
        <f>IF(OR(E101="",F101="DQ", F101="DNF", F101="DNS", F101=""),"-",VLOOKUP(C101,'FERDİ SONUÇ'!$B$6:$H$1069,7,0))</f>
        <v>-</v>
      </c>
      <c r="H101" s="96"/>
      <c r="I101" s="96"/>
      <c r="J101" s="96"/>
      <c r="K101" s="40"/>
    </row>
    <row r="102" spans="1:11" ht="12.75" customHeight="1" x14ac:dyDescent="0.2">
      <c r="A102" s="30"/>
      <c r="B102" s="32"/>
      <c r="C102" s="127" t="e">
        <f>IF(A104="","",INDEX('TAKIM KAYIT'!$D$6:$D$1250,MATCH(C104,'TAKIM KAYIT'!$D$6:$D$1250,0)-2))</f>
        <v>#NUM!</v>
      </c>
      <c r="D102" s="33" t="str">
        <f>IF(ISERROR(VLOOKUP($C102,'START LİSTE'!$B$6:$F$1025,2,0)),"",VLOOKUP($C102,'START LİSTE'!$B$6:$F$1025,2,0))</f>
        <v/>
      </c>
      <c r="E102" s="34" t="str">
        <f>IF(ISERROR(VLOOKUP($C102,'START LİSTE'!$B$6:$F$1025,4,0)),"",VLOOKUP($C102,'START LİSTE'!$B$6:$F$1025,4,0))</f>
        <v/>
      </c>
      <c r="F102" s="133" t="str">
        <f>IF(ISERROR(VLOOKUP($C102,'FERDİ SONUÇ'!$B$6:$H$1069,6,0)),"",VLOOKUP($C102,'FERDİ SONUÇ'!$B$6:$H$1069,6,0))</f>
        <v/>
      </c>
      <c r="G102" s="36" t="str">
        <f>IF(OR(E102="",F102="DQ", F102="DNF", F102="DNS", F102=""),"-",VLOOKUP(C102,'FERDİ SONUÇ'!$B$6:$H$1069,7,0))</f>
        <v>-</v>
      </c>
      <c r="H102" s="95"/>
      <c r="I102" s="95"/>
      <c r="J102" s="95"/>
      <c r="K102" s="31"/>
    </row>
    <row r="103" spans="1:11" ht="12.75" customHeight="1" x14ac:dyDescent="0.2">
      <c r="A103" s="39"/>
      <c r="B103" s="41"/>
      <c r="C103" s="128" t="e">
        <f>IF(A104="","",INDEX('TAKIM KAYIT'!$D$6:$D$1250,MATCH(C104,'TAKIM KAYIT'!$D$6:$D$1250,0)-1))</f>
        <v>#NUM!</v>
      </c>
      <c r="D103" s="42" t="str">
        <f>IF(ISERROR(VLOOKUP($C103,'START LİSTE'!$B$6:$F$1025,2,0)),"",VLOOKUP($C103,'START LİSTE'!$B$6:$F$1025,2,0))</f>
        <v/>
      </c>
      <c r="E103" s="43" t="str">
        <f>IF(ISERROR(VLOOKUP($C103,'START LİSTE'!$B$6:$F$1025,4,0)),"",VLOOKUP($C103,'START LİSTE'!$B$6:$F$1025,4,0))</f>
        <v/>
      </c>
      <c r="F103" s="134" t="str">
        <f>IF(ISERROR(VLOOKUP($C103,'FERDİ SONUÇ'!$B$6:$H$1069,6,0)),"",VLOOKUP($C103,'FERDİ SONUÇ'!$B$6:$H$1069,6,0))</f>
        <v/>
      </c>
      <c r="G103" s="45" t="str">
        <f>IF(OR(E103="",F103="DQ", F103="DNF", F103="DNS", F103=""),"-",VLOOKUP(C103,'FERDİ SONUÇ'!$B$6:$H$1069,7,0))</f>
        <v>-</v>
      </c>
      <c r="H103" s="96"/>
      <c r="I103" s="96"/>
      <c r="J103" s="96"/>
      <c r="K103" s="40"/>
    </row>
    <row r="104" spans="1:11" ht="12.75" customHeight="1" x14ac:dyDescent="0.2">
      <c r="A104" s="57" t="e">
        <f>IF(ISERROR(SMALL('TAKIM KAYIT'!$A$6:$A$1250,1)),"",SMALL('TAKIM KAYIT'!$A$6:$A$1250,25))</f>
        <v>#NUM!</v>
      </c>
      <c r="B104" s="41" t="e">
        <f>IF(A104="","",VLOOKUP(A104,'TAKIM KAYIT'!$A$6:$O$1250,3,0))</f>
        <v>#NUM!</v>
      </c>
      <c r="C104" s="128" t="e">
        <f>IF(A104="","",VLOOKUP(A104,'TAKIM KAYIT'!$A$6:$O$1250,4,FALSE))</f>
        <v>#NUM!</v>
      </c>
      <c r="D104" s="42" t="str">
        <f>IF(ISERROR(VLOOKUP($C104,'START LİSTE'!$B$6:$F$1025,2,0)),"",VLOOKUP($C104,'START LİSTE'!$B$6:$F$1025,2,0))</f>
        <v/>
      </c>
      <c r="E104" s="43" t="str">
        <f>IF(ISERROR(VLOOKUP($C104,'START LİSTE'!$B$6:$F$1025,4,0)),"",VLOOKUP($C104,'START LİSTE'!$B$6:$F$1025,4,0))</f>
        <v/>
      </c>
      <c r="F104" s="134" t="str">
        <f>IF(ISERROR(VLOOKUP($C104,'FERDİ SONUÇ'!$B$6:$H$1069,6,0)),"",VLOOKUP($C104,'FERDİ SONUÇ'!$B$6:$H$1069,6,0))</f>
        <v/>
      </c>
      <c r="G104" s="45" t="str">
        <f>IF(OR(E104="",F104="DQ", F104="DNF", F104="DNS", F104=""),"-",VLOOKUP(C104,'FERDİ SONUÇ'!$B$6:$H$1069,7,0))</f>
        <v>-</v>
      </c>
      <c r="H104" s="112" t="e">
        <f>IF(A104="","",VLOOKUP(A104,'TAKIM KAYIT'!$A$6:$P$1250,11,0))</f>
        <v>#NUM!</v>
      </c>
      <c r="I104" s="112" t="e">
        <f>IF(A104="","",VLOOKUP(A104,'TAKIM KAYIT'!$A$6:$P$1250,12,0))</f>
        <v>#NUM!</v>
      </c>
      <c r="J104" s="112" t="e">
        <f>IF(A104="","",VLOOKUP(A104,'TAKIM KAYIT'!$A$6:$P$1250,13,0))</f>
        <v>#NUM!</v>
      </c>
      <c r="K104" s="51" t="e">
        <f>IF(A104="","",VLOOKUP(A104,'TAKIM KAYIT'!$A$6:$P$1250,15,0))</f>
        <v>#NUM!</v>
      </c>
    </row>
    <row r="105" spans="1:11" ht="12.75" customHeight="1" x14ac:dyDescent="0.2">
      <c r="A105" s="39"/>
      <c r="B105" s="41"/>
      <c r="C105" s="128" t="e">
        <f>IF(A104="","",INDEX('TAKIM KAYIT'!$D$6:$D$1250,MATCH(C104,'TAKIM KAYIT'!$D$6:$D$1250,0)+1))</f>
        <v>#NUM!</v>
      </c>
      <c r="D105" s="42" t="str">
        <f>IF(ISERROR(VLOOKUP($C105,'START LİSTE'!$B$6:$F$1025,2,0)),"",VLOOKUP($C105,'START LİSTE'!$B$6:$F$1025,2,0))</f>
        <v/>
      </c>
      <c r="E105" s="43" t="str">
        <f>IF(ISERROR(VLOOKUP($C105,'START LİSTE'!$B$6:$F$1025,4,0)),"",VLOOKUP($C105,'START LİSTE'!$B$6:$F$1025,4,0))</f>
        <v/>
      </c>
      <c r="F105" s="134" t="str">
        <f>IF(ISERROR(VLOOKUP($C105,'FERDİ SONUÇ'!$B$6:$H$1069,6,0)),"",VLOOKUP($C105,'FERDİ SONUÇ'!$B$6:$H$1069,6,0))</f>
        <v/>
      </c>
      <c r="G105" s="45" t="str">
        <f>IF(OR(E105="",F105="DQ", F105="DNF", F105="DNS", F105=""),"-",VLOOKUP(C105,'FERDİ SONUÇ'!$B$6:$H$1069,7,0))</f>
        <v>-</v>
      </c>
      <c r="H105" s="96"/>
      <c r="I105" s="96"/>
      <c r="J105" s="96"/>
      <c r="K105" s="40"/>
    </row>
    <row r="106" spans="1:11" ht="12.75" customHeight="1" x14ac:dyDescent="0.2">
      <c r="A106" s="30"/>
      <c r="B106" s="32"/>
      <c r="C106" s="127" t="str">
        <f>IF(A108="","",INDEX('TAKIM KAYIT'!$D$6:$D$1250,MATCH(C108,'TAKIM KAYIT'!$D$6:$D$1250,0)-2))</f>
        <v/>
      </c>
      <c r="D106" s="33" t="str">
        <f>IF(ISERROR(VLOOKUP($C106,'START LİSTE'!$B$6:$F$1025,2,0)),"",VLOOKUP($C106,'START LİSTE'!$B$6:$F$1025,2,0))</f>
        <v/>
      </c>
      <c r="E106" s="34" t="str">
        <f>IF(ISERROR(VLOOKUP($C106,'START LİSTE'!$B$6:$F$1025,4,0)),"",VLOOKUP($C106,'START LİSTE'!$B$6:$F$1025,4,0))</f>
        <v/>
      </c>
      <c r="F106" s="133" t="str">
        <f>IF(ISERROR(VLOOKUP($C106,'FERDİ SONUÇ'!$B$6:$H$1069,6,0)),"",VLOOKUP($C106,'FERDİ SONUÇ'!$B$6:$H$1069,6,0))</f>
        <v/>
      </c>
      <c r="G106" s="36" t="str">
        <f>IF(OR(E106="",F106="DQ", F106="DNF", F106="DNS", F106=""),"-",VLOOKUP(C106,'FERDİ SONUÇ'!$B$6:$H$1069,7,0))</f>
        <v>-</v>
      </c>
      <c r="H106" s="95"/>
      <c r="I106" s="95"/>
      <c r="J106" s="95"/>
      <c r="K106" s="31"/>
    </row>
    <row r="107" spans="1:11" ht="12.75" customHeight="1" x14ac:dyDescent="0.2">
      <c r="A107" s="39"/>
      <c r="B107" s="41"/>
      <c r="C107" s="128" t="str">
        <f>IF(A108="","",INDEX('TAKIM KAYIT'!$D$6:$D$1250,MATCH(C108,'TAKIM KAYIT'!$D$6:$D$1250,0)-1))</f>
        <v/>
      </c>
      <c r="D107" s="42" t="str">
        <f>IF(ISERROR(VLOOKUP($C107,'START LİSTE'!$B$6:$F$1025,2,0)),"",VLOOKUP($C107,'START LİSTE'!$B$6:$F$1025,2,0))</f>
        <v/>
      </c>
      <c r="E107" s="43" t="str">
        <f>IF(ISERROR(VLOOKUP($C107,'START LİSTE'!$B$6:$F$1025,4,0)),"",VLOOKUP($C107,'START LİSTE'!$B$6:$F$1025,4,0))</f>
        <v/>
      </c>
      <c r="F107" s="134" t="str">
        <f>IF(ISERROR(VLOOKUP($C107,'FERDİ SONUÇ'!$B$6:$H$1069,6,0)),"",VLOOKUP($C107,'FERDİ SONUÇ'!$B$6:$H$1069,6,0))</f>
        <v/>
      </c>
      <c r="G107" s="45" t="str">
        <f>IF(OR(E107="",F107="DQ", F107="DNF", F107="DNS", F107=""),"-",VLOOKUP(C107,'FERDİ SONUÇ'!$B$6:$H$1069,7,0))</f>
        <v>-</v>
      </c>
      <c r="H107" s="96"/>
      <c r="I107" s="96"/>
      <c r="J107" s="96"/>
      <c r="K107" s="40"/>
    </row>
    <row r="108" spans="1:11" ht="12.75" customHeight="1" x14ac:dyDescent="0.2">
      <c r="A108" s="57" t="str">
        <f>IF(ISERROR(SMALL('TAKIM KAYIT'!$B$6:$B$1250,26)),"",SMALL('TAKIM KAYIT'!$B$6:$B$1250,26))</f>
        <v/>
      </c>
      <c r="B108" s="41" t="str">
        <f>IF(A108="","",VLOOKUP(A108,'TAKIM KAYIT'!$B$6:$O$1250,2,FALSE))</f>
        <v/>
      </c>
      <c r="C108" s="128" t="str">
        <f>IF(A108="","",VLOOKUP(A108,'TAKIM KAYIT'!$A$6:$O$1250,4,FALSE))</f>
        <v/>
      </c>
      <c r="D108" s="42" t="str">
        <f>IF(ISERROR(VLOOKUP($C108,'START LİSTE'!$B$6:$F$1025,2,0)),"",VLOOKUP($C108,'START LİSTE'!$B$6:$F$1025,2,0))</f>
        <v/>
      </c>
      <c r="E108" s="43" t="str">
        <f>IF(ISERROR(VLOOKUP($C108,'START LİSTE'!$B$6:$F$1025,4,0)),"",VLOOKUP($C108,'START LİSTE'!$B$6:$F$1025,4,0))</f>
        <v/>
      </c>
      <c r="F108" s="134" t="str">
        <f>IF(ISERROR(VLOOKUP($C108,'FERDİ SONUÇ'!$B$6:$H$1069,6,0)),"",VLOOKUP($C108,'FERDİ SONUÇ'!$B$6:$H$1069,6,0))</f>
        <v/>
      </c>
      <c r="G108" s="45" t="str">
        <f>IF(OR(E108="",F108="DQ", F108="DNF", F108="DNS", F108=""),"-",VLOOKUP(C108,'FERDİ SONUÇ'!$B$6:$H$1069,7,0))</f>
        <v>-</v>
      </c>
      <c r="H108" s="112" t="str">
        <f>IF(A108="","",VLOOKUP(A108,'TAKIM KAYIT'!$A$6:$P$1250,11,0))</f>
        <v/>
      </c>
      <c r="I108" s="112" t="str">
        <f>IF(A108="","",VLOOKUP(A108,'TAKIM KAYIT'!$A$6:$P$1250,12,0))</f>
        <v/>
      </c>
      <c r="J108" s="112" t="str">
        <f>IF(A108="","",VLOOKUP(A108,'TAKIM KAYIT'!$A$6:$P$1250,13,0))</f>
        <v/>
      </c>
      <c r="K108" s="51" t="str">
        <f>IF(A108="","",VLOOKUP(A108,'TAKIM KAYIT'!$A$6:$P$1250,15,0))</f>
        <v/>
      </c>
    </row>
    <row r="109" spans="1:11" ht="12.75" customHeight="1" x14ac:dyDescent="0.2">
      <c r="A109" s="39"/>
      <c r="B109" s="41"/>
      <c r="C109" s="128" t="str">
        <f>IF(A108="","",INDEX('TAKIM KAYIT'!$D$6:$D$1250,MATCH(C108,'TAKIM KAYIT'!$D$6:$D$1250,0)+1))</f>
        <v/>
      </c>
      <c r="D109" s="42" t="str">
        <f>IF(ISERROR(VLOOKUP($C109,'START LİSTE'!$B$6:$F$1025,2,0)),"",VLOOKUP($C109,'START LİSTE'!$B$6:$F$1025,2,0))</f>
        <v/>
      </c>
      <c r="E109" s="43" t="str">
        <f>IF(ISERROR(VLOOKUP($C109,'START LİSTE'!$B$6:$F$1025,4,0)),"",VLOOKUP($C109,'START LİSTE'!$B$6:$F$1025,4,0))</f>
        <v/>
      </c>
      <c r="F109" s="134" t="str">
        <f>IF(ISERROR(VLOOKUP($C109,'FERDİ SONUÇ'!$B$6:$H$1069,6,0)),"",VLOOKUP($C109,'FERDİ SONUÇ'!$B$6:$H$1069,6,0))</f>
        <v/>
      </c>
      <c r="G109" s="45" t="str">
        <f>IF(OR(E109="",F109="DQ", F109="DNF", F109="DNS", F109=""),"-",VLOOKUP(C109,'FERDİ SONUÇ'!$B$6:$H$1069,7,0))</f>
        <v>-</v>
      </c>
      <c r="H109" s="96"/>
      <c r="I109" s="96"/>
      <c r="J109" s="96"/>
      <c r="K109" s="40"/>
    </row>
    <row r="110" spans="1:11" ht="12.75" customHeight="1" x14ac:dyDescent="0.2">
      <c r="A110" s="30"/>
      <c r="B110" s="32"/>
      <c r="C110" s="127" t="str">
        <f>IF(A112="","",INDEX('TAKIM KAYIT'!$D$6:$D$1250,MATCH(C112,'TAKIM KAYIT'!$D$6:$D$1250,0)-2))</f>
        <v/>
      </c>
      <c r="D110" s="33" t="str">
        <f>IF(ISERROR(VLOOKUP($C110,'START LİSTE'!$B$6:$F$1025,2,0)),"",VLOOKUP($C110,'START LİSTE'!$B$6:$F$1025,2,0))</f>
        <v/>
      </c>
      <c r="E110" s="34" t="str">
        <f>IF(ISERROR(VLOOKUP($C110,'START LİSTE'!$B$6:$F$1025,4,0)),"",VLOOKUP($C110,'START LİSTE'!$B$6:$F$1025,4,0))</f>
        <v/>
      </c>
      <c r="F110" s="133" t="str">
        <f>IF(ISERROR(VLOOKUP($C110,'FERDİ SONUÇ'!$B$6:$H$1069,6,0)),"",VLOOKUP($C110,'FERDİ SONUÇ'!$B$6:$H$1069,6,0))</f>
        <v/>
      </c>
      <c r="G110" s="36" t="str">
        <f>IF(OR(E110="",F110="DQ", F110="DNF", F110="DNS", F110=""),"-",VLOOKUP(C110,'FERDİ SONUÇ'!$B$6:$H$1069,7,0))</f>
        <v>-</v>
      </c>
      <c r="H110" s="95"/>
      <c r="I110" s="95"/>
      <c r="J110" s="95"/>
      <c r="K110" s="31"/>
    </row>
    <row r="111" spans="1:11" ht="12.75" customHeight="1" x14ac:dyDescent="0.2">
      <c r="A111" s="39"/>
      <c r="B111" s="41"/>
      <c r="C111" s="128" t="str">
        <f>IF(A112="","",INDEX('TAKIM KAYIT'!$D$6:$D$1250,MATCH(C112,'TAKIM KAYIT'!$D$6:$D$1250,0)-1))</f>
        <v/>
      </c>
      <c r="D111" s="42" t="str">
        <f>IF(ISERROR(VLOOKUP($C111,'START LİSTE'!$B$6:$F$1025,2,0)),"",VLOOKUP($C111,'START LİSTE'!$B$6:$F$1025,2,0))</f>
        <v/>
      </c>
      <c r="E111" s="43" t="str">
        <f>IF(ISERROR(VLOOKUP($C111,'START LİSTE'!$B$6:$F$1025,4,0)),"",VLOOKUP($C111,'START LİSTE'!$B$6:$F$1025,4,0))</f>
        <v/>
      </c>
      <c r="F111" s="134" t="str">
        <f>IF(ISERROR(VLOOKUP($C111,'FERDİ SONUÇ'!$B$6:$H$1069,6,0)),"",VLOOKUP($C111,'FERDİ SONUÇ'!$B$6:$H$1069,6,0))</f>
        <v/>
      </c>
      <c r="G111" s="45" t="str">
        <f>IF(OR(E111="",F111="DQ", F111="DNF", F111="DNS", F111=""),"-",VLOOKUP(C111,'FERDİ SONUÇ'!$B$6:$H$1069,7,0))</f>
        <v>-</v>
      </c>
      <c r="H111" s="96"/>
      <c r="I111" s="96"/>
      <c r="J111" s="96"/>
      <c r="K111" s="40"/>
    </row>
    <row r="112" spans="1:11" ht="12.75" customHeight="1" x14ac:dyDescent="0.2">
      <c r="A112" s="57" t="str">
        <f>IF(ISERROR(SMALL('TAKIM KAYIT'!$B$6:$B$1250,27)),"",SMALL('TAKIM KAYIT'!$B$6:$B$1250,27))</f>
        <v/>
      </c>
      <c r="B112" s="41" t="str">
        <f>IF(A112="","",VLOOKUP(A112,'TAKIM KAYIT'!$B$6:$O$1250,2,FALSE))</f>
        <v/>
      </c>
      <c r="C112" s="128" t="str">
        <f>IF(A112="","",VLOOKUP(A112,'TAKIM KAYIT'!$A$6:$O$1250,4,FALSE))</f>
        <v/>
      </c>
      <c r="D112" s="42" t="str">
        <f>IF(ISERROR(VLOOKUP($C112,'START LİSTE'!$B$6:$F$1025,2,0)),"",VLOOKUP($C112,'START LİSTE'!$B$6:$F$1025,2,0))</f>
        <v/>
      </c>
      <c r="E112" s="43" t="str">
        <f>IF(ISERROR(VLOOKUP($C112,'START LİSTE'!$B$6:$F$1025,4,0)),"",VLOOKUP($C112,'START LİSTE'!$B$6:$F$1025,4,0))</f>
        <v/>
      </c>
      <c r="F112" s="134" t="str">
        <f>IF(ISERROR(VLOOKUP($C112,'FERDİ SONUÇ'!$B$6:$H$1069,6,0)),"",VLOOKUP($C112,'FERDİ SONUÇ'!$B$6:$H$1069,6,0))</f>
        <v/>
      </c>
      <c r="G112" s="45" t="str">
        <f>IF(OR(E112="",F112="DQ", F112="DNF", F112="DNS", F112=""),"-",VLOOKUP(C112,'FERDİ SONUÇ'!$B$6:$H$1069,7,0))</f>
        <v>-</v>
      </c>
      <c r="H112" s="112" t="str">
        <f>IF(A112="","",VLOOKUP(A112,'TAKIM KAYIT'!$A$6:$P$1250,11,0))</f>
        <v/>
      </c>
      <c r="I112" s="112" t="str">
        <f>IF(A112="","",VLOOKUP(A112,'TAKIM KAYIT'!$A$6:$P$1250,12,0))</f>
        <v/>
      </c>
      <c r="J112" s="112" t="str">
        <f>IF(A112="","",VLOOKUP(A112,'TAKIM KAYIT'!$A$6:$P$1250,13,0))</f>
        <v/>
      </c>
      <c r="K112" s="51" t="str">
        <f>IF(A112="","",VLOOKUP(A112,'TAKIM KAYIT'!$A$6:$P$1250,15,0))</f>
        <v/>
      </c>
    </row>
    <row r="113" spans="1:11" ht="12.75" customHeight="1" x14ac:dyDescent="0.2">
      <c r="A113" s="39"/>
      <c r="B113" s="41"/>
      <c r="C113" s="128" t="str">
        <f>IF(A112="","",INDEX('TAKIM KAYIT'!$D$6:$D$1250,MATCH(C112,'TAKIM KAYIT'!$D$6:$D$1250,0)+1))</f>
        <v/>
      </c>
      <c r="D113" s="42" t="str">
        <f>IF(ISERROR(VLOOKUP($C113,'START LİSTE'!$B$6:$F$1025,2,0)),"",VLOOKUP($C113,'START LİSTE'!$B$6:$F$1025,2,0))</f>
        <v/>
      </c>
      <c r="E113" s="43" t="str">
        <f>IF(ISERROR(VLOOKUP($C113,'START LİSTE'!$B$6:$F$1025,4,0)),"",VLOOKUP($C113,'START LİSTE'!$B$6:$F$1025,4,0))</f>
        <v/>
      </c>
      <c r="F113" s="134" t="str">
        <f>IF(ISERROR(VLOOKUP($C113,'FERDİ SONUÇ'!$B$6:$H$1069,6,0)),"",VLOOKUP($C113,'FERDİ SONUÇ'!$B$6:$H$1069,6,0))</f>
        <v/>
      </c>
      <c r="G113" s="45" t="str">
        <f>IF(OR(E113="",F113="DQ", F113="DNF", F113="DNS", F113=""),"-",VLOOKUP(C113,'FERDİ SONUÇ'!$B$6:$H$1069,7,0))</f>
        <v>-</v>
      </c>
      <c r="H113" s="96"/>
      <c r="I113" s="96"/>
      <c r="J113" s="96"/>
      <c r="K113" s="40"/>
    </row>
    <row r="114" spans="1:11" ht="12.75" customHeight="1" x14ac:dyDescent="0.2">
      <c r="A114" s="30"/>
      <c r="B114" s="32"/>
      <c r="C114" s="127" t="str">
        <f>IF(A116="","",INDEX('TAKIM KAYIT'!$D$6:$D$1250,MATCH(C116,'TAKIM KAYIT'!$D$6:$D$1250,0)-2))</f>
        <v/>
      </c>
      <c r="D114" s="33" t="str">
        <f>IF(ISERROR(VLOOKUP($C114,'START LİSTE'!$B$6:$F$1025,2,0)),"",VLOOKUP($C114,'START LİSTE'!$B$6:$F$1025,2,0))</f>
        <v/>
      </c>
      <c r="E114" s="34" t="str">
        <f>IF(ISERROR(VLOOKUP($C114,'START LİSTE'!$B$6:$F$1025,4,0)),"",VLOOKUP($C114,'START LİSTE'!$B$6:$F$1025,4,0))</f>
        <v/>
      </c>
      <c r="F114" s="133" t="str">
        <f>IF(ISERROR(VLOOKUP($C114,'FERDİ SONUÇ'!$B$6:$H$1069,6,0)),"",VLOOKUP($C114,'FERDİ SONUÇ'!$B$6:$H$1069,6,0))</f>
        <v/>
      </c>
      <c r="G114" s="36" t="str">
        <f>IF(OR(E114="",F114="DQ", F114="DNF", F114="DNS", F114=""),"-",VLOOKUP(C114,'FERDİ SONUÇ'!$B$6:$H$1069,7,0))</f>
        <v>-</v>
      </c>
      <c r="H114" s="95"/>
      <c r="I114" s="95"/>
      <c r="J114" s="95"/>
      <c r="K114" s="31"/>
    </row>
    <row r="115" spans="1:11" ht="12.75" customHeight="1" x14ac:dyDescent="0.2">
      <c r="A115" s="39"/>
      <c r="B115" s="41"/>
      <c r="C115" s="128" t="str">
        <f>IF(A116="","",INDEX('TAKIM KAYIT'!$D$6:$D$1250,MATCH(C116,'TAKIM KAYIT'!$D$6:$D$1250,0)-1))</f>
        <v/>
      </c>
      <c r="D115" s="42" t="str">
        <f>IF(ISERROR(VLOOKUP($C115,'START LİSTE'!$B$6:$F$1025,2,0)),"",VLOOKUP($C115,'START LİSTE'!$B$6:$F$1025,2,0))</f>
        <v/>
      </c>
      <c r="E115" s="43" t="str">
        <f>IF(ISERROR(VLOOKUP($C115,'START LİSTE'!$B$6:$F$1025,4,0)),"",VLOOKUP($C115,'START LİSTE'!$B$6:$F$1025,4,0))</f>
        <v/>
      </c>
      <c r="F115" s="134" t="str">
        <f>IF(ISERROR(VLOOKUP($C115,'FERDİ SONUÇ'!$B$6:$H$1069,6,0)),"",VLOOKUP($C115,'FERDİ SONUÇ'!$B$6:$H$1069,6,0))</f>
        <v/>
      </c>
      <c r="G115" s="45" t="str">
        <f>IF(OR(E115="",F115="DQ", F115="DNF", F115="DNS", F115=""),"-",VLOOKUP(C115,'FERDİ SONUÇ'!$B$6:$H$1069,7,0))</f>
        <v>-</v>
      </c>
      <c r="H115" s="96"/>
      <c r="I115" s="96"/>
      <c r="J115" s="96"/>
      <c r="K115" s="40"/>
    </row>
    <row r="116" spans="1:11" ht="12.75" customHeight="1" x14ac:dyDescent="0.2">
      <c r="A116" s="57" t="str">
        <f>IF(ISERROR(SMALL('TAKIM KAYIT'!$B$6:$B$1250,28)),"",SMALL('TAKIM KAYIT'!$B$6:$B$1250,28))</f>
        <v/>
      </c>
      <c r="B116" s="41" t="str">
        <f>IF(A116="","",VLOOKUP(A116,'TAKIM KAYIT'!$B$6:$O$1250,2,FALSE))</f>
        <v/>
      </c>
      <c r="C116" s="128" t="str">
        <f>IF(A116="","",VLOOKUP(A116,'TAKIM KAYIT'!$A$6:$O$1250,4,FALSE))</f>
        <v/>
      </c>
      <c r="D116" s="42" t="str">
        <f>IF(ISERROR(VLOOKUP($C116,'START LİSTE'!$B$6:$F$1025,2,0)),"",VLOOKUP($C116,'START LİSTE'!$B$6:$F$1025,2,0))</f>
        <v/>
      </c>
      <c r="E116" s="43" t="str">
        <f>IF(ISERROR(VLOOKUP($C116,'START LİSTE'!$B$6:$F$1025,4,0)),"",VLOOKUP($C116,'START LİSTE'!$B$6:$F$1025,4,0))</f>
        <v/>
      </c>
      <c r="F116" s="134" t="str">
        <f>IF(ISERROR(VLOOKUP($C116,'FERDİ SONUÇ'!$B$6:$H$1069,6,0)),"",VLOOKUP($C116,'FERDİ SONUÇ'!$B$6:$H$1069,6,0))</f>
        <v/>
      </c>
      <c r="G116" s="45" t="str">
        <f>IF(OR(E116="",F116="DQ", F116="DNF", F116="DNS", F116=""),"-",VLOOKUP(C116,'FERDİ SONUÇ'!$B$6:$H$1069,7,0))</f>
        <v>-</v>
      </c>
      <c r="H116" s="112" t="str">
        <f>IF(A116="","",VLOOKUP(A116,'TAKIM KAYIT'!$A$6:$P$1250,11,0))</f>
        <v/>
      </c>
      <c r="I116" s="112" t="str">
        <f>IF(A116="","",VLOOKUP(A116,'TAKIM KAYIT'!$A$6:$P$1250,12,0))</f>
        <v/>
      </c>
      <c r="J116" s="112" t="str">
        <f>IF(A116="","",VLOOKUP(A116,'TAKIM KAYIT'!$A$6:$P$1250,13,0))</f>
        <v/>
      </c>
      <c r="K116" s="51" t="str">
        <f>IF(A116="","",VLOOKUP(A116,'TAKIM KAYIT'!$A$6:$P$1250,15,0))</f>
        <v/>
      </c>
    </row>
    <row r="117" spans="1:11" ht="12.75" customHeight="1" x14ac:dyDescent="0.2">
      <c r="A117" s="39"/>
      <c r="B117" s="41"/>
      <c r="C117" s="128" t="str">
        <f>IF(A116="","",INDEX('TAKIM KAYIT'!$D$6:$D$1250,MATCH(C116,'TAKIM KAYIT'!$D$6:$D$1250,0)+1))</f>
        <v/>
      </c>
      <c r="D117" s="42" t="str">
        <f>IF(ISERROR(VLOOKUP($C117,'START LİSTE'!$B$6:$F$1025,2,0)),"",VLOOKUP($C117,'START LİSTE'!$B$6:$F$1025,2,0))</f>
        <v/>
      </c>
      <c r="E117" s="43" t="str">
        <f>IF(ISERROR(VLOOKUP($C117,'START LİSTE'!$B$6:$F$1025,4,0)),"",VLOOKUP($C117,'START LİSTE'!$B$6:$F$1025,4,0))</f>
        <v/>
      </c>
      <c r="F117" s="134" t="str">
        <f>IF(ISERROR(VLOOKUP($C117,'FERDİ SONUÇ'!$B$6:$H$1069,6,0)),"",VLOOKUP($C117,'FERDİ SONUÇ'!$B$6:$H$1069,6,0))</f>
        <v/>
      </c>
      <c r="G117" s="45" t="str">
        <f>IF(OR(E117="",F117="DQ", F117="DNF", F117="DNS", F117=""),"-",VLOOKUP(C117,'FERDİ SONUÇ'!$B$6:$H$1069,7,0))</f>
        <v>-</v>
      </c>
      <c r="H117" s="96"/>
      <c r="I117" s="96"/>
      <c r="J117" s="96"/>
      <c r="K117" s="40"/>
    </row>
    <row r="118" spans="1:11" ht="12.75" customHeight="1" x14ac:dyDescent="0.2">
      <c r="A118" s="30"/>
      <c r="B118" s="32"/>
      <c r="C118" s="127" t="str">
        <f>IF(A120="","",INDEX('TAKIM KAYIT'!$D$6:$D$1250,MATCH(C120,'TAKIM KAYIT'!$D$6:$D$1250,0)-2))</f>
        <v/>
      </c>
      <c r="D118" s="33" t="str">
        <f>IF(ISERROR(VLOOKUP($C118,'START LİSTE'!$B$6:$F$1025,2,0)),"",VLOOKUP($C118,'START LİSTE'!$B$6:$F$1025,2,0))</f>
        <v/>
      </c>
      <c r="E118" s="34" t="str">
        <f>IF(ISERROR(VLOOKUP($C118,'START LİSTE'!$B$6:$F$1025,4,0)),"",VLOOKUP($C118,'START LİSTE'!$B$6:$F$1025,4,0))</f>
        <v/>
      </c>
      <c r="F118" s="133" t="str">
        <f>IF(ISERROR(VLOOKUP($C118,'FERDİ SONUÇ'!$B$6:$H$1069,6,0)),"",VLOOKUP($C118,'FERDİ SONUÇ'!$B$6:$H$1069,6,0))</f>
        <v/>
      </c>
      <c r="G118" s="36" t="str">
        <f>IF(OR(E118="",F118="DQ", F118="DNF", F118="DNS", F118=""),"-",VLOOKUP(C118,'FERDİ SONUÇ'!$B$6:$H$1069,7,0))</f>
        <v>-</v>
      </c>
      <c r="H118" s="95"/>
      <c r="I118" s="95"/>
      <c r="J118" s="95"/>
      <c r="K118" s="31"/>
    </row>
    <row r="119" spans="1:11" ht="12.75" customHeight="1" x14ac:dyDescent="0.2">
      <c r="A119" s="39"/>
      <c r="B119" s="41"/>
      <c r="C119" s="128" t="str">
        <f>IF(A120="","",INDEX('TAKIM KAYIT'!$D$6:$D$1250,MATCH(C120,'TAKIM KAYIT'!$D$6:$D$1250,0)-1))</f>
        <v/>
      </c>
      <c r="D119" s="42" t="str">
        <f>IF(ISERROR(VLOOKUP($C119,'START LİSTE'!$B$6:$F$1025,2,0)),"",VLOOKUP($C119,'START LİSTE'!$B$6:$F$1025,2,0))</f>
        <v/>
      </c>
      <c r="E119" s="43" t="str">
        <f>IF(ISERROR(VLOOKUP($C119,'START LİSTE'!$B$6:$F$1025,4,0)),"",VLOOKUP($C119,'START LİSTE'!$B$6:$F$1025,4,0))</f>
        <v/>
      </c>
      <c r="F119" s="134" t="str">
        <f>IF(ISERROR(VLOOKUP($C119,'FERDİ SONUÇ'!$B$6:$H$1069,6,0)),"",VLOOKUP($C119,'FERDİ SONUÇ'!$B$6:$H$1069,6,0))</f>
        <v/>
      </c>
      <c r="G119" s="45" t="str">
        <f>IF(OR(E119="",F119="DQ", F119="DNF", F119="DNS", F119=""),"-",VLOOKUP(C119,'FERDİ SONUÇ'!$B$6:$H$1069,7,0))</f>
        <v>-</v>
      </c>
      <c r="H119" s="96"/>
      <c r="I119" s="96"/>
      <c r="J119" s="96"/>
      <c r="K119" s="40"/>
    </row>
    <row r="120" spans="1:11" ht="12.75" customHeight="1" x14ac:dyDescent="0.2">
      <c r="A120" s="57" t="str">
        <f>IF(ISERROR(SMALL('TAKIM KAYIT'!$B$6:$B$1250,29)),"",SMALL('TAKIM KAYIT'!$B$6:$B$1250,29))</f>
        <v/>
      </c>
      <c r="B120" s="41" t="str">
        <f>IF(A120="","",VLOOKUP(A120,'TAKIM KAYIT'!$B$6:$O$1250,2,FALSE))</f>
        <v/>
      </c>
      <c r="C120" s="128" t="str">
        <f>IF(A120="","",VLOOKUP(A120,'TAKIM KAYIT'!$A$6:$O$1250,4,FALSE))</f>
        <v/>
      </c>
      <c r="D120" s="42" t="str">
        <f>IF(ISERROR(VLOOKUP($C120,'START LİSTE'!$B$6:$F$1025,2,0)),"",VLOOKUP($C120,'START LİSTE'!$B$6:$F$1025,2,0))</f>
        <v/>
      </c>
      <c r="E120" s="43" t="str">
        <f>IF(ISERROR(VLOOKUP($C120,'START LİSTE'!$B$6:$F$1025,4,0)),"",VLOOKUP($C120,'START LİSTE'!$B$6:$F$1025,4,0))</f>
        <v/>
      </c>
      <c r="F120" s="134" t="str">
        <f>IF(ISERROR(VLOOKUP($C120,'FERDİ SONUÇ'!$B$6:$H$1069,6,0)),"",VLOOKUP($C120,'FERDİ SONUÇ'!$B$6:$H$1069,6,0))</f>
        <v/>
      </c>
      <c r="G120" s="45" t="str">
        <f>IF(OR(E120="",F120="DQ", F120="DNF", F120="DNS", F120=""),"-",VLOOKUP(C120,'FERDİ SONUÇ'!$B$6:$H$1069,7,0))</f>
        <v>-</v>
      </c>
      <c r="H120" s="112" t="str">
        <f>IF(A120="","",VLOOKUP(A120,'TAKIM KAYIT'!$A$6:$P$1250,11,0))</f>
        <v/>
      </c>
      <c r="I120" s="112" t="str">
        <f>IF(A120="","",VLOOKUP(A120,'TAKIM KAYIT'!$A$6:$P$1250,12,0))</f>
        <v/>
      </c>
      <c r="J120" s="112" t="str">
        <f>IF(A120="","",VLOOKUP(A120,'TAKIM KAYIT'!$A$6:$P$1250,13,0))</f>
        <v/>
      </c>
      <c r="K120" s="51" t="str">
        <f>IF(A120="","",VLOOKUP(A120,'TAKIM KAYIT'!$A$6:$P$1250,15,0))</f>
        <v/>
      </c>
    </row>
    <row r="121" spans="1:11" ht="12.75" customHeight="1" x14ac:dyDescent="0.2">
      <c r="A121" s="39"/>
      <c r="B121" s="41"/>
      <c r="C121" s="128" t="str">
        <f>IF(A120="","",INDEX('TAKIM KAYIT'!$D$6:$D$1250,MATCH(C120,'TAKIM KAYIT'!$D$6:$D$1250,0)+1))</f>
        <v/>
      </c>
      <c r="D121" s="42" t="str">
        <f>IF(ISERROR(VLOOKUP($C121,'START LİSTE'!$B$6:$F$1025,2,0)),"",VLOOKUP($C121,'START LİSTE'!$B$6:$F$1025,2,0))</f>
        <v/>
      </c>
      <c r="E121" s="43" t="str">
        <f>IF(ISERROR(VLOOKUP($C121,'START LİSTE'!$B$6:$F$1025,4,0)),"",VLOOKUP($C121,'START LİSTE'!$B$6:$F$1025,4,0))</f>
        <v/>
      </c>
      <c r="F121" s="134" t="str">
        <f>IF(ISERROR(VLOOKUP($C121,'FERDİ SONUÇ'!$B$6:$H$1069,6,0)),"",VLOOKUP($C121,'FERDİ SONUÇ'!$B$6:$H$1069,6,0))</f>
        <v/>
      </c>
      <c r="G121" s="45" t="str">
        <f>IF(OR(E121="",F121="DQ", F121="DNF", F121="DNS", F121=""),"-",VLOOKUP(C121,'FERDİ SONUÇ'!$B$6:$H$1069,7,0))</f>
        <v>-</v>
      </c>
      <c r="H121" s="96"/>
      <c r="I121" s="96"/>
      <c r="J121" s="96"/>
      <c r="K121" s="40"/>
    </row>
    <row r="122" spans="1:11" ht="12.75" customHeight="1" x14ac:dyDescent="0.2">
      <c r="A122" s="30"/>
      <c r="B122" s="32"/>
      <c r="C122" s="127" t="str">
        <f>IF(A124="","",INDEX('TAKIM KAYIT'!$D$6:$D$1250,MATCH(C124,'TAKIM KAYIT'!$D$6:$D$1250,0)-2))</f>
        <v/>
      </c>
      <c r="D122" s="33" t="str">
        <f>IF(ISERROR(VLOOKUP($C122,'START LİSTE'!$B$6:$F$1025,2,0)),"",VLOOKUP($C122,'START LİSTE'!$B$6:$F$1025,2,0))</f>
        <v/>
      </c>
      <c r="E122" s="34" t="str">
        <f>IF(ISERROR(VLOOKUP($C122,'START LİSTE'!$B$6:$F$1025,4,0)),"",VLOOKUP($C122,'START LİSTE'!$B$6:$F$1025,4,0))</f>
        <v/>
      </c>
      <c r="F122" s="133" t="str">
        <f>IF(ISERROR(VLOOKUP($C122,'FERDİ SONUÇ'!$B$6:$H$1069,6,0)),"",VLOOKUP($C122,'FERDİ SONUÇ'!$B$6:$H$1069,6,0))</f>
        <v/>
      </c>
      <c r="G122" s="36" t="str">
        <f>IF(OR(E122="",F122="DQ", F122="DNF", F122="DNS", F122=""),"-",VLOOKUP(C122,'FERDİ SONUÇ'!$B$6:$H$1069,7,0))</f>
        <v>-</v>
      </c>
      <c r="H122" s="95"/>
      <c r="I122" s="95"/>
      <c r="J122" s="95"/>
      <c r="K122" s="31"/>
    </row>
    <row r="123" spans="1:11" ht="12.75" customHeight="1" x14ac:dyDescent="0.2">
      <c r="A123" s="39"/>
      <c r="B123" s="41"/>
      <c r="C123" s="128" t="str">
        <f>IF(A124="","",INDEX('TAKIM KAYIT'!$D$6:$D$1250,MATCH(C124,'TAKIM KAYIT'!$D$6:$D$1250,0)-1))</f>
        <v/>
      </c>
      <c r="D123" s="42" t="str">
        <f>IF(ISERROR(VLOOKUP($C123,'START LİSTE'!$B$6:$F$1025,2,0)),"",VLOOKUP($C123,'START LİSTE'!$B$6:$F$1025,2,0))</f>
        <v/>
      </c>
      <c r="E123" s="43" t="str">
        <f>IF(ISERROR(VLOOKUP($C123,'START LİSTE'!$B$6:$F$1025,4,0)),"",VLOOKUP($C123,'START LİSTE'!$B$6:$F$1025,4,0))</f>
        <v/>
      </c>
      <c r="F123" s="134" t="str">
        <f>IF(ISERROR(VLOOKUP($C123,'FERDİ SONUÇ'!$B$6:$H$1069,6,0)),"",VLOOKUP($C123,'FERDİ SONUÇ'!$B$6:$H$1069,6,0))</f>
        <v/>
      </c>
      <c r="G123" s="45" t="str">
        <f>IF(OR(E123="",F123="DQ", F123="DNF", F123="DNS", F123=""),"-",VLOOKUP(C123,'FERDİ SONUÇ'!$B$6:$H$1069,7,0))</f>
        <v>-</v>
      </c>
      <c r="H123" s="96"/>
      <c r="I123" s="96"/>
      <c r="J123" s="96"/>
      <c r="K123" s="40"/>
    </row>
    <row r="124" spans="1:11" ht="12.75" customHeight="1" x14ac:dyDescent="0.2">
      <c r="A124" s="57" t="str">
        <f>IF(ISERROR(SMALL('TAKIM KAYIT'!$B$6:$B$1250,30)),"",SMALL('TAKIM KAYIT'!$B$6:$B$1250,30))</f>
        <v/>
      </c>
      <c r="B124" s="41" t="str">
        <f>IF(A124="","",VLOOKUP(A124,'TAKIM KAYIT'!$B$6:$O$1250,2,FALSE))</f>
        <v/>
      </c>
      <c r="C124" s="128" t="str">
        <f>IF(A124="","",VLOOKUP(A124,'TAKIM KAYIT'!$A$6:$O$1250,4,FALSE))</f>
        <v/>
      </c>
      <c r="D124" s="42" t="str">
        <f>IF(ISERROR(VLOOKUP($C124,'START LİSTE'!$B$6:$F$1025,2,0)),"",VLOOKUP($C124,'START LİSTE'!$B$6:$F$1025,2,0))</f>
        <v/>
      </c>
      <c r="E124" s="43" t="str">
        <f>IF(ISERROR(VLOOKUP($C124,'START LİSTE'!$B$6:$F$1025,4,0)),"",VLOOKUP($C124,'START LİSTE'!$B$6:$F$1025,4,0))</f>
        <v/>
      </c>
      <c r="F124" s="134" t="str">
        <f>IF(ISERROR(VLOOKUP($C124,'FERDİ SONUÇ'!$B$6:$H$1069,6,0)),"",VLOOKUP($C124,'FERDİ SONUÇ'!$B$6:$H$1069,6,0))</f>
        <v/>
      </c>
      <c r="G124" s="45" t="str">
        <f>IF(OR(E124="",F124="DQ", F124="DNF", F124="DNS", F124=""),"-",VLOOKUP(C124,'FERDİ SONUÇ'!$B$6:$H$1069,7,0))</f>
        <v>-</v>
      </c>
      <c r="H124" s="112" t="str">
        <f>IF(A124="","",VLOOKUP(A124,'TAKIM KAYIT'!$A$6:$P$1250,11,0))</f>
        <v/>
      </c>
      <c r="I124" s="112" t="str">
        <f>IF(A124="","",VLOOKUP(A124,'TAKIM KAYIT'!$A$6:$P$1250,12,0))</f>
        <v/>
      </c>
      <c r="J124" s="112" t="str">
        <f>IF(A124="","",VLOOKUP(A124,'TAKIM KAYIT'!$A$6:$P$1250,13,0))</f>
        <v/>
      </c>
      <c r="K124" s="51" t="str">
        <f>IF(A124="","",VLOOKUP(A124,'TAKIM KAYIT'!$A$6:$P$1250,15,0))</f>
        <v/>
      </c>
    </row>
    <row r="125" spans="1:11" ht="12.75" customHeight="1" x14ac:dyDescent="0.2">
      <c r="A125" s="39"/>
      <c r="B125" s="41"/>
      <c r="C125" s="128" t="str">
        <f>IF(A124="","",INDEX('TAKIM KAYIT'!$D$6:$D$1250,MATCH(C124,'TAKIM KAYIT'!$D$6:$D$1250,0)+1))</f>
        <v/>
      </c>
      <c r="D125" s="42" t="str">
        <f>IF(ISERROR(VLOOKUP($C125,'START LİSTE'!$B$6:$F$1025,2,0)),"",VLOOKUP($C125,'START LİSTE'!$B$6:$F$1025,2,0))</f>
        <v/>
      </c>
      <c r="E125" s="43" t="str">
        <f>IF(ISERROR(VLOOKUP($C125,'START LİSTE'!$B$6:$F$1025,4,0)),"",VLOOKUP($C125,'START LİSTE'!$B$6:$F$1025,4,0))</f>
        <v/>
      </c>
      <c r="F125" s="134" t="str">
        <f>IF(ISERROR(VLOOKUP($C125,'FERDİ SONUÇ'!$B$6:$H$1069,6,0)),"",VLOOKUP($C125,'FERDİ SONUÇ'!$B$6:$H$1069,6,0))</f>
        <v/>
      </c>
      <c r="G125" s="45" t="str">
        <f>IF(OR(E125="",F125="DQ", F125="DNF", F125="DNS", F125=""),"-",VLOOKUP(C125,'FERDİ SONUÇ'!$B$6:$H$1069,7,0))</f>
        <v>-</v>
      </c>
      <c r="H125" s="96"/>
      <c r="I125" s="96"/>
      <c r="J125" s="96"/>
      <c r="K125" s="40"/>
    </row>
    <row r="126" spans="1:11" x14ac:dyDescent="0.2">
      <c r="A126" s="30"/>
      <c r="B126" s="32"/>
      <c r="C126" s="127" t="str">
        <f>IF(A128="","",INDEX('TAKIM KAYIT'!$D$6:$D$1250,MATCH(C128,'TAKIM KAYIT'!$D$6:$D$1250,0)-2))</f>
        <v/>
      </c>
      <c r="D126" s="33" t="str">
        <f>IF(ISERROR(VLOOKUP($C126,'START LİSTE'!$B$6:$F$1025,2,0)),"",VLOOKUP($C126,'START LİSTE'!$B$6:$F$1025,2,0))</f>
        <v/>
      </c>
      <c r="E126" s="34" t="str">
        <f>IF(ISERROR(VLOOKUP($C126,'START LİSTE'!$B$6:$F$1025,4,0)),"",VLOOKUP($C126,'START LİSTE'!$B$6:$F$1025,4,0))</f>
        <v/>
      </c>
      <c r="F126" s="133" t="str">
        <f>IF(ISERROR(VLOOKUP($C126,'FERDİ SONUÇ'!$B$6:$H$1069,6,0)),"",VLOOKUP($C126,'FERDİ SONUÇ'!$B$6:$H$1069,6,0))</f>
        <v/>
      </c>
      <c r="G126" s="36" t="str">
        <f>IF(OR(E126="",F126="DQ", F126="DNF", F126="DNS", F126=""),"-",VLOOKUP(C126,'FERDİ SONUÇ'!$B$6:$H$1069,7,0))</f>
        <v>-</v>
      </c>
      <c r="H126" s="95"/>
      <c r="I126" s="95"/>
      <c r="J126" s="95"/>
      <c r="K126" s="31"/>
    </row>
    <row r="127" spans="1:11" x14ac:dyDescent="0.2">
      <c r="A127" s="39"/>
      <c r="B127" s="41"/>
      <c r="C127" s="128" t="str">
        <f>IF(A128="","",INDEX('TAKIM KAYIT'!$D$6:$D$1250,MATCH(C128,'TAKIM KAYIT'!$D$6:$D$1250,0)-1))</f>
        <v/>
      </c>
      <c r="D127" s="42" t="str">
        <f>IF(ISERROR(VLOOKUP($C127,'START LİSTE'!$B$6:$F$1025,2,0)),"",VLOOKUP($C127,'START LİSTE'!$B$6:$F$1025,2,0))</f>
        <v/>
      </c>
      <c r="E127" s="43" t="str">
        <f>IF(ISERROR(VLOOKUP($C127,'START LİSTE'!$B$6:$F$1025,4,0)),"",VLOOKUP($C127,'START LİSTE'!$B$6:$F$1025,4,0))</f>
        <v/>
      </c>
      <c r="F127" s="134" t="str">
        <f>IF(ISERROR(VLOOKUP($C127,'FERDİ SONUÇ'!$B$6:$H$1069,6,0)),"",VLOOKUP($C127,'FERDİ SONUÇ'!$B$6:$H$1069,6,0))</f>
        <v/>
      </c>
      <c r="G127" s="45" t="str">
        <f>IF(OR(E127="",F127="DQ", F127="DNF", F127="DNS", F127=""),"-",VLOOKUP(C127,'FERDİ SONUÇ'!$B$6:$H$1069,7,0))</f>
        <v>-</v>
      </c>
      <c r="H127" s="96"/>
      <c r="I127" s="96"/>
      <c r="J127" s="96"/>
      <c r="K127" s="40"/>
    </row>
    <row r="128" spans="1:11" ht="15.75" x14ac:dyDescent="0.2">
      <c r="A128" s="57" t="str">
        <f>IF(ISERROR(SMALL('TAKIM KAYIT'!$B$6:$B$1250,31)),"",SMALL('TAKIM KAYIT'!$B$6:$B$1250,31))</f>
        <v/>
      </c>
      <c r="B128" s="41" t="str">
        <f>IF(A128="","",VLOOKUP(A128,'TAKIM KAYIT'!$B$6:$O$1250,2,FALSE))</f>
        <v/>
      </c>
      <c r="C128" s="128" t="str">
        <f>IF(A128="","",VLOOKUP(A128,'TAKIM KAYIT'!$A$6:$O$1250,4,FALSE))</f>
        <v/>
      </c>
      <c r="D128" s="42" t="str">
        <f>IF(ISERROR(VLOOKUP($C128,'START LİSTE'!$B$6:$F$1025,2,0)),"",VLOOKUP($C128,'START LİSTE'!$B$6:$F$1025,2,0))</f>
        <v/>
      </c>
      <c r="E128" s="43" t="str">
        <f>IF(ISERROR(VLOOKUP($C128,'START LİSTE'!$B$6:$F$1025,4,0)),"",VLOOKUP($C128,'START LİSTE'!$B$6:$F$1025,4,0))</f>
        <v/>
      </c>
      <c r="F128" s="134" t="str">
        <f>IF(ISERROR(VLOOKUP($C128,'FERDİ SONUÇ'!$B$6:$H$1069,6,0)),"",VLOOKUP($C128,'FERDİ SONUÇ'!$B$6:$H$1069,6,0))</f>
        <v/>
      </c>
      <c r="G128" s="45" t="str">
        <f>IF(OR(E128="",F128="DQ", F128="DNF", F128="DNS", F128=""),"-",VLOOKUP(C128,'FERDİ SONUÇ'!$B$6:$H$1069,7,0))</f>
        <v>-</v>
      </c>
      <c r="H128" s="112" t="str">
        <f>IF(A128="","",VLOOKUP(A128,'TAKIM KAYIT'!$A$6:$P$1250,11,0))</f>
        <v/>
      </c>
      <c r="I128" s="112" t="str">
        <f>IF(A128="","",VLOOKUP(A128,'TAKIM KAYIT'!$A$6:$P$1250,12,0))</f>
        <v/>
      </c>
      <c r="J128" s="112" t="str">
        <f>IF(A128="","",VLOOKUP(A128,'TAKIM KAYIT'!$A$6:$P$1250,13,0))</f>
        <v/>
      </c>
      <c r="K128" s="51" t="str">
        <f>IF(A128="","",VLOOKUP(A128,'TAKIM KAYIT'!$A$6:$P$1250,15,0))</f>
        <v/>
      </c>
    </row>
    <row r="129" spans="1:11" x14ac:dyDescent="0.2">
      <c r="A129" s="39"/>
      <c r="B129" s="41"/>
      <c r="C129" s="128" t="str">
        <f>IF(A128="","",INDEX('TAKIM KAYIT'!$D$6:$D$1250,MATCH(C128,'TAKIM KAYIT'!$D$6:$D$1250,0)+1))</f>
        <v/>
      </c>
      <c r="D129" s="42" t="str">
        <f>IF(ISERROR(VLOOKUP($C129,'START LİSTE'!$B$6:$F$1025,2,0)),"",VLOOKUP($C129,'START LİSTE'!$B$6:$F$1025,2,0))</f>
        <v/>
      </c>
      <c r="E129" s="43" t="str">
        <f>IF(ISERROR(VLOOKUP($C129,'START LİSTE'!$B$6:$F$1025,4,0)),"",VLOOKUP($C129,'START LİSTE'!$B$6:$F$1025,4,0))</f>
        <v/>
      </c>
      <c r="F129" s="134" t="str">
        <f>IF(ISERROR(VLOOKUP($C129,'FERDİ SONUÇ'!$B$6:$H$1069,6,0)),"",VLOOKUP($C129,'FERDİ SONUÇ'!$B$6:$H$1069,6,0))</f>
        <v/>
      </c>
      <c r="G129" s="45" t="str">
        <f>IF(OR(E129="",F129="DQ", F129="DNF", F129="DNS", F129=""),"-",VLOOKUP(C129,'FERDİ SONUÇ'!$B$6:$H$1069,7,0))</f>
        <v>-</v>
      </c>
      <c r="H129" s="96"/>
      <c r="I129" s="96"/>
      <c r="J129" s="96"/>
      <c r="K129" s="40"/>
    </row>
    <row r="130" spans="1:11" x14ac:dyDescent="0.2">
      <c r="A130" s="30"/>
      <c r="B130" s="32"/>
      <c r="C130" s="127" t="str">
        <f>IF(A132="","",INDEX('TAKIM KAYIT'!$D$6:$D$1250,MATCH(C132,'TAKIM KAYIT'!$D$6:$D$1250,0)-2))</f>
        <v/>
      </c>
      <c r="D130" s="33" t="str">
        <f>IF(ISERROR(VLOOKUP($C130,'START LİSTE'!$B$6:$F$1025,2,0)),"",VLOOKUP($C130,'START LİSTE'!$B$6:$F$1025,2,0))</f>
        <v/>
      </c>
      <c r="E130" s="34" t="str">
        <f>IF(ISERROR(VLOOKUP($C130,'START LİSTE'!$B$6:$F$1025,4,0)),"",VLOOKUP($C130,'START LİSTE'!$B$6:$F$1025,4,0))</f>
        <v/>
      </c>
      <c r="F130" s="133" t="str">
        <f>IF(ISERROR(VLOOKUP($C130,'FERDİ SONUÇ'!$B$6:$H$1069,6,0)),"",VLOOKUP($C130,'FERDİ SONUÇ'!$B$6:$H$1069,6,0))</f>
        <v/>
      </c>
      <c r="G130" s="36" t="str">
        <f>IF(OR(E130="",F130="DQ", F130="DNF", F130="DNS", F130=""),"-",VLOOKUP(C130,'FERDİ SONUÇ'!$B$6:$H$1069,7,0))</f>
        <v>-</v>
      </c>
      <c r="H130" s="95"/>
      <c r="I130" s="95"/>
      <c r="J130" s="95"/>
      <c r="K130" s="31"/>
    </row>
    <row r="131" spans="1:11" x14ac:dyDescent="0.2">
      <c r="A131" s="39"/>
      <c r="B131" s="41"/>
      <c r="C131" s="128" t="str">
        <f>IF(A132="","",INDEX('TAKIM KAYIT'!$D$6:$D$1250,MATCH(C132,'TAKIM KAYIT'!$D$6:$D$1250,0)-1))</f>
        <v/>
      </c>
      <c r="D131" s="42" t="str">
        <f>IF(ISERROR(VLOOKUP($C131,'START LİSTE'!$B$6:$F$1025,2,0)),"",VLOOKUP($C131,'START LİSTE'!$B$6:$F$1025,2,0))</f>
        <v/>
      </c>
      <c r="E131" s="43" t="str">
        <f>IF(ISERROR(VLOOKUP($C131,'START LİSTE'!$B$6:$F$1025,4,0)),"",VLOOKUP($C131,'START LİSTE'!$B$6:$F$1025,4,0))</f>
        <v/>
      </c>
      <c r="F131" s="134" t="str">
        <f>IF(ISERROR(VLOOKUP($C131,'FERDİ SONUÇ'!$B$6:$H$1069,6,0)),"",VLOOKUP($C131,'FERDİ SONUÇ'!$B$6:$H$1069,6,0))</f>
        <v/>
      </c>
      <c r="G131" s="45" t="str">
        <f>IF(OR(E131="",F131="DQ", F131="DNF", F131="DNS", F131=""),"-",VLOOKUP(C131,'FERDİ SONUÇ'!$B$6:$H$1069,7,0))</f>
        <v>-</v>
      </c>
      <c r="H131" s="96"/>
      <c r="I131" s="96"/>
      <c r="J131" s="96"/>
      <c r="K131" s="40"/>
    </row>
    <row r="132" spans="1:11" ht="15.75" x14ac:dyDescent="0.2">
      <c r="A132" s="57" t="str">
        <f>IF(ISERROR(SMALL('TAKIM KAYIT'!$B$6:$B$1250,32)),"",SMALL('TAKIM KAYIT'!$B$6:$B$1250,32))</f>
        <v/>
      </c>
      <c r="B132" s="41" t="str">
        <f>IF(A132="","",VLOOKUP(A132,'TAKIM KAYIT'!$B$6:$O$1250,2,FALSE))</f>
        <v/>
      </c>
      <c r="C132" s="128" t="str">
        <f>IF(A132="","",VLOOKUP(A132,'TAKIM KAYIT'!$A$6:$O$1250,4,FALSE))</f>
        <v/>
      </c>
      <c r="D132" s="42" t="str">
        <f>IF(ISERROR(VLOOKUP($C132,'START LİSTE'!$B$6:$F$1025,2,0)),"",VLOOKUP($C132,'START LİSTE'!$B$6:$F$1025,2,0))</f>
        <v/>
      </c>
      <c r="E132" s="43" t="str">
        <f>IF(ISERROR(VLOOKUP($C132,'START LİSTE'!$B$6:$F$1025,4,0)),"",VLOOKUP($C132,'START LİSTE'!$B$6:$F$1025,4,0))</f>
        <v/>
      </c>
      <c r="F132" s="134" t="str">
        <f>IF(ISERROR(VLOOKUP($C132,'FERDİ SONUÇ'!$B$6:$H$1069,6,0)),"",VLOOKUP($C132,'FERDİ SONUÇ'!$B$6:$H$1069,6,0))</f>
        <v/>
      </c>
      <c r="G132" s="45" t="str">
        <f>IF(OR(E132="",F132="DQ", F132="DNF", F132="DNS", F132=""),"-",VLOOKUP(C132,'FERDİ SONUÇ'!$B$6:$H$1069,7,0))</f>
        <v>-</v>
      </c>
      <c r="H132" s="112" t="str">
        <f>IF(A132="","",VLOOKUP(A132,'TAKIM KAYIT'!$A$6:$P$1250,11,0))</f>
        <v/>
      </c>
      <c r="I132" s="112" t="str">
        <f>IF(A132="","",VLOOKUP(A132,'TAKIM KAYIT'!$A$6:$P$1250,12,0))</f>
        <v/>
      </c>
      <c r="J132" s="112" t="str">
        <f>IF(A132="","",VLOOKUP(A132,'TAKIM KAYIT'!$A$6:$P$1250,13,0))</f>
        <v/>
      </c>
      <c r="K132" s="51" t="str">
        <f>IF(A132="","",VLOOKUP(A132,'TAKIM KAYIT'!$A$6:$P$1250,15,0))</f>
        <v/>
      </c>
    </row>
    <row r="133" spans="1:11" x14ac:dyDescent="0.2">
      <c r="A133" s="39"/>
      <c r="B133" s="41"/>
      <c r="C133" s="128" t="str">
        <f>IF(A132="","",INDEX('TAKIM KAYIT'!$D$6:$D$1250,MATCH(C132,'TAKIM KAYIT'!$D$6:$D$1250,0)+1))</f>
        <v/>
      </c>
      <c r="D133" s="42" t="str">
        <f>IF(ISERROR(VLOOKUP($C133,'START LİSTE'!$B$6:$F$1025,2,0)),"",VLOOKUP($C133,'START LİSTE'!$B$6:$F$1025,2,0))</f>
        <v/>
      </c>
      <c r="E133" s="43" t="str">
        <f>IF(ISERROR(VLOOKUP($C133,'START LİSTE'!$B$6:$F$1025,4,0)),"",VLOOKUP($C133,'START LİSTE'!$B$6:$F$1025,4,0))</f>
        <v/>
      </c>
      <c r="F133" s="134" t="str">
        <f>IF(ISERROR(VLOOKUP($C133,'FERDİ SONUÇ'!$B$6:$H$1069,6,0)),"",VLOOKUP($C133,'FERDİ SONUÇ'!$B$6:$H$1069,6,0))</f>
        <v/>
      </c>
      <c r="G133" s="45" t="str">
        <f>IF(OR(E133="",F133="DQ", F133="DNF", F133="DNS", F133=""),"-",VLOOKUP(C133,'FERDİ SONUÇ'!$B$6:$H$1069,7,0))</f>
        <v>-</v>
      </c>
      <c r="H133" s="96"/>
      <c r="I133" s="96"/>
      <c r="J133" s="96"/>
      <c r="K133" s="40"/>
    </row>
    <row r="134" spans="1:11" x14ac:dyDescent="0.2">
      <c r="A134" s="30"/>
      <c r="B134" s="32"/>
      <c r="C134" s="127" t="str">
        <f>IF(A136="","",INDEX('TAKIM KAYIT'!$D$6:$D$1250,MATCH(C136,'TAKIM KAYIT'!$D$6:$D$1250,0)-2))</f>
        <v/>
      </c>
      <c r="D134" s="33" t="str">
        <f>IF(ISERROR(VLOOKUP($C134,'START LİSTE'!$B$6:$F$1025,2,0)),"",VLOOKUP($C134,'START LİSTE'!$B$6:$F$1025,2,0))</f>
        <v/>
      </c>
      <c r="E134" s="34" t="str">
        <f>IF(ISERROR(VLOOKUP($C134,'START LİSTE'!$B$6:$F$1025,4,0)),"",VLOOKUP($C134,'START LİSTE'!$B$6:$F$1025,4,0))</f>
        <v/>
      </c>
      <c r="F134" s="133" t="str">
        <f>IF(ISERROR(VLOOKUP($C134,'FERDİ SONUÇ'!$B$6:$H$1069,6,0)),"",VLOOKUP($C134,'FERDİ SONUÇ'!$B$6:$H$1069,6,0))</f>
        <v/>
      </c>
      <c r="G134" s="36" t="str">
        <f>IF(OR(E134="",F134="DQ", F134="DNF", F134="DNS", F134=""),"-",VLOOKUP(C134,'FERDİ SONUÇ'!$B$6:$H$1069,7,0))</f>
        <v>-</v>
      </c>
      <c r="H134" s="95"/>
      <c r="I134" s="95"/>
      <c r="J134" s="95"/>
      <c r="K134" s="31"/>
    </row>
    <row r="135" spans="1:11" x14ac:dyDescent="0.2">
      <c r="A135" s="39"/>
      <c r="B135" s="41"/>
      <c r="C135" s="128" t="str">
        <f>IF(A136="","",INDEX('TAKIM KAYIT'!$D$6:$D$1250,MATCH(C136,'TAKIM KAYIT'!$D$6:$D$1250,0)-1))</f>
        <v/>
      </c>
      <c r="D135" s="42" t="str">
        <f>IF(ISERROR(VLOOKUP($C135,'START LİSTE'!$B$6:$F$1025,2,0)),"",VLOOKUP($C135,'START LİSTE'!$B$6:$F$1025,2,0))</f>
        <v/>
      </c>
      <c r="E135" s="43" t="str">
        <f>IF(ISERROR(VLOOKUP($C135,'START LİSTE'!$B$6:$F$1025,4,0)),"",VLOOKUP($C135,'START LİSTE'!$B$6:$F$1025,4,0))</f>
        <v/>
      </c>
      <c r="F135" s="134" t="str">
        <f>IF(ISERROR(VLOOKUP($C135,'FERDİ SONUÇ'!$B$6:$H$1069,6,0)),"",VLOOKUP($C135,'FERDİ SONUÇ'!$B$6:$H$1069,6,0))</f>
        <v/>
      </c>
      <c r="G135" s="45" t="str">
        <f>IF(OR(E135="",F135="DQ", F135="DNF", F135="DNS", F135=""),"-",VLOOKUP(C135,'FERDİ SONUÇ'!$B$6:$H$1069,7,0))</f>
        <v>-</v>
      </c>
      <c r="H135" s="96"/>
      <c r="I135" s="96"/>
      <c r="J135" s="96"/>
      <c r="K135" s="40"/>
    </row>
    <row r="136" spans="1:11" ht="15.75" x14ac:dyDescent="0.2">
      <c r="A136" s="57" t="str">
        <f>IF(ISERROR(SMALL('TAKIM KAYIT'!$B$6:$B$1250,33)),"",SMALL('TAKIM KAYIT'!$B$6:$B$1250,33))</f>
        <v/>
      </c>
      <c r="B136" s="41" t="str">
        <f>IF(A136="","",VLOOKUP(A136,'TAKIM KAYIT'!$B$6:$O$1250,2,FALSE))</f>
        <v/>
      </c>
      <c r="C136" s="128" t="str">
        <f>IF(A136="","",VLOOKUP(A136,'TAKIM KAYIT'!$A$6:$O$1250,4,FALSE))</f>
        <v/>
      </c>
      <c r="D136" s="42" t="str">
        <f>IF(ISERROR(VLOOKUP($C136,'START LİSTE'!$B$6:$F$1025,2,0)),"",VLOOKUP($C136,'START LİSTE'!$B$6:$F$1025,2,0))</f>
        <v/>
      </c>
      <c r="E136" s="43" t="str">
        <f>IF(ISERROR(VLOOKUP($C136,'START LİSTE'!$B$6:$F$1025,4,0)),"",VLOOKUP($C136,'START LİSTE'!$B$6:$F$1025,4,0))</f>
        <v/>
      </c>
      <c r="F136" s="134" t="str">
        <f>IF(ISERROR(VLOOKUP($C136,'FERDİ SONUÇ'!$B$6:$H$1069,6,0)),"",VLOOKUP($C136,'FERDİ SONUÇ'!$B$6:$H$1069,6,0))</f>
        <v/>
      </c>
      <c r="G136" s="45" t="str">
        <f>IF(OR(E136="",F136="DQ", F136="DNF", F136="DNS", F136=""),"-",VLOOKUP(C136,'FERDİ SONUÇ'!$B$6:$H$1069,7,0))</f>
        <v>-</v>
      </c>
      <c r="H136" s="112" t="str">
        <f>IF(A136="","",VLOOKUP(A136,'TAKIM KAYIT'!$A$6:$P$1250,11,0))</f>
        <v/>
      </c>
      <c r="I136" s="112" t="str">
        <f>IF(A136="","",VLOOKUP(A136,'TAKIM KAYIT'!$A$6:$P$1250,12,0))</f>
        <v/>
      </c>
      <c r="J136" s="112" t="str">
        <f>IF(A136="","",VLOOKUP(A136,'TAKIM KAYIT'!$A$6:$P$1250,13,0))</f>
        <v/>
      </c>
      <c r="K136" s="51" t="str">
        <f>IF(A136="","",VLOOKUP(A136,'TAKIM KAYIT'!$A$6:$P$1250,15,0))</f>
        <v/>
      </c>
    </row>
    <row r="137" spans="1:11" x14ac:dyDescent="0.2">
      <c r="A137" s="39"/>
      <c r="B137" s="41"/>
      <c r="C137" s="128" t="str">
        <f>IF(A136="","",INDEX('TAKIM KAYIT'!$D$6:$D$1250,MATCH(C136,'TAKIM KAYIT'!$D$6:$D$1250,0)+1))</f>
        <v/>
      </c>
      <c r="D137" s="42" t="str">
        <f>IF(ISERROR(VLOOKUP($C137,'START LİSTE'!$B$6:$F$1025,2,0)),"",VLOOKUP($C137,'START LİSTE'!$B$6:$F$1025,2,0))</f>
        <v/>
      </c>
      <c r="E137" s="43" t="str">
        <f>IF(ISERROR(VLOOKUP($C137,'START LİSTE'!$B$6:$F$1025,4,0)),"",VLOOKUP($C137,'START LİSTE'!$B$6:$F$1025,4,0))</f>
        <v/>
      </c>
      <c r="F137" s="134" t="str">
        <f>IF(ISERROR(VLOOKUP($C137,'FERDİ SONUÇ'!$B$6:$H$1069,6,0)),"",VLOOKUP($C137,'FERDİ SONUÇ'!$B$6:$H$1069,6,0))</f>
        <v/>
      </c>
      <c r="G137" s="45" t="str">
        <f>IF(OR(E137="",F137="DQ", F137="DNF", F137="DNS", F137=""),"-",VLOOKUP(C137,'FERDİ SONUÇ'!$B$6:$H$1069,7,0))</f>
        <v>-</v>
      </c>
      <c r="H137" s="96"/>
      <c r="I137" s="96"/>
      <c r="J137" s="96"/>
      <c r="K137" s="40"/>
    </row>
    <row r="138" spans="1:11" x14ac:dyDescent="0.2">
      <c r="A138" s="30"/>
      <c r="B138" s="32"/>
      <c r="C138" s="127" t="str">
        <f>IF(A140="","",INDEX('TAKIM KAYIT'!$D$6:$D$1250,MATCH(C140,'TAKIM KAYIT'!$D$6:$D$1250,0)-2))</f>
        <v/>
      </c>
      <c r="D138" s="33" t="str">
        <f>IF(ISERROR(VLOOKUP($C138,'START LİSTE'!$B$6:$F$1025,2,0)),"",VLOOKUP($C138,'START LİSTE'!$B$6:$F$1025,2,0))</f>
        <v/>
      </c>
      <c r="E138" s="34" t="str">
        <f>IF(ISERROR(VLOOKUP($C138,'START LİSTE'!$B$6:$F$1025,4,0)),"",VLOOKUP($C138,'START LİSTE'!$B$6:$F$1025,4,0))</f>
        <v/>
      </c>
      <c r="F138" s="133" t="str">
        <f>IF(ISERROR(VLOOKUP($C138,'FERDİ SONUÇ'!$B$6:$H$1069,6,0)),"",VLOOKUP($C138,'FERDİ SONUÇ'!$B$6:$H$1069,6,0))</f>
        <v/>
      </c>
      <c r="G138" s="36" t="str">
        <f>IF(OR(E138="",F138="DQ", F138="DNF", F138="DNS", F138=""),"-",VLOOKUP(C138,'FERDİ SONUÇ'!$B$6:$H$1069,7,0))</f>
        <v>-</v>
      </c>
      <c r="H138" s="95"/>
      <c r="I138" s="95"/>
      <c r="J138" s="95"/>
      <c r="K138" s="31"/>
    </row>
    <row r="139" spans="1:11" x14ac:dyDescent="0.2">
      <c r="A139" s="39"/>
      <c r="B139" s="41"/>
      <c r="C139" s="128" t="str">
        <f>IF(A140="","",INDEX('TAKIM KAYIT'!$D$6:$D$1250,MATCH(C140,'TAKIM KAYIT'!$D$6:$D$1250,0)-1))</f>
        <v/>
      </c>
      <c r="D139" s="42" t="str">
        <f>IF(ISERROR(VLOOKUP($C139,'START LİSTE'!$B$6:$F$1025,2,0)),"",VLOOKUP($C139,'START LİSTE'!$B$6:$F$1025,2,0))</f>
        <v/>
      </c>
      <c r="E139" s="43" t="str">
        <f>IF(ISERROR(VLOOKUP($C139,'START LİSTE'!$B$6:$F$1025,4,0)),"",VLOOKUP($C139,'START LİSTE'!$B$6:$F$1025,4,0))</f>
        <v/>
      </c>
      <c r="F139" s="134" t="str">
        <f>IF(ISERROR(VLOOKUP($C139,'FERDİ SONUÇ'!$B$6:$H$1069,6,0)),"",VLOOKUP($C139,'FERDİ SONUÇ'!$B$6:$H$1069,6,0))</f>
        <v/>
      </c>
      <c r="G139" s="45" t="str">
        <f>IF(OR(E139="",F139="DQ", F139="DNF", F139="DNS", F139=""),"-",VLOOKUP(C139,'FERDİ SONUÇ'!$B$6:$H$1069,7,0))</f>
        <v>-</v>
      </c>
      <c r="H139" s="96"/>
      <c r="I139" s="96"/>
      <c r="J139" s="96"/>
      <c r="K139" s="40"/>
    </row>
    <row r="140" spans="1:11" ht="15.75" x14ac:dyDescent="0.2">
      <c r="A140" s="57" t="str">
        <f>IF(ISERROR(SMALL('TAKIM KAYIT'!$B$6:$B$1250,34)),"",SMALL('TAKIM KAYIT'!$B$6:$B$1250,34))</f>
        <v/>
      </c>
      <c r="B140" s="41" t="str">
        <f>IF(A140="","",VLOOKUP(A140,'TAKIM KAYIT'!$B$6:$O$1250,2,FALSE))</f>
        <v/>
      </c>
      <c r="C140" s="128" t="str">
        <f>IF(A140="","",VLOOKUP(A140,'TAKIM KAYIT'!$A$6:$O$1250,4,FALSE))</f>
        <v/>
      </c>
      <c r="D140" s="42" t="str">
        <f>IF(ISERROR(VLOOKUP($C140,'START LİSTE'!$B$6:$F$1025,2,0)),"",VLOOKUP($C140,'START LİSTE'!$B$6:$F$1025,2,0))</f>
        <v/>
      </c>
      <c r="E140" s="43" t="str">
        <f>IF(ISERROR(VLOOKUP($C140,'START LİSTE'!$B$6:$F$1025,4,0)),"",VLOOKUP($C140,'START LİSTE'!$B$6:$F$1025,4,0))</f>
        <v/>
      </c>
      <c r="F140" s="134" t="str">
        <f>IF(ISERROR(VLOOKUP($C140,'FERDİ SONUÇ'!$B$6:$H$1069,6,0)),"",VLOOKUP($C140,'FERDİ SONUÇ'!$B$6:$H$1069,6,0))</f>
        <v/>
      </c>
      <c r="G140" s="45" t="str">
        <f>IF(OR(E140="",F140="DQ", F140="DNF", F140="DNS", F140=""),"-",VLOOKUP(C140,'FERDİ SONUÇ'!$B$6:$H$1069,7,0))</f>
        <v>-</v>
      </c>
      <c r="H140" s="112" t="str">
        <f>IF(A140="","",VLOOKUP(A140,'TAKIM KAYIT'!$A$6:$P$1250,11,0))</f>
        <v/>
      </c>
      <c r="I140" s="112" t="str">
        <f>IF(A140="","",VLOOKUP(A140,'TAKIM KAYIT'!$A$6:$P$1250,12,0))</f>
        <v/>
      </c>
      <c r="J140" s="112" t="str">
        <f>IF(A140="","",VLOOKUP(A140,'TAKIM KAYIT'!$A$6:$P$1250,13,0))</f>
        <v/>
      </c>
      <c r="K140" s="51" t="str">
        <f>IF(A140="","",VLOOKUP(A140,'TAKIM KAYIT'!$A$6:$P$1250,15,0))</f>
        <v/>
      </c>
    </row>
    <row r="141" spans="1:11" x14ac:dyDescent="0.2">
      <c r="A141" s="39"/>
      <c r="B141" s="41"/>
      <c r="C141" s="128" t="str">
        <f>IF(A140="","",INDEX('TAKIM KAYIT'!$D$6:$D$1250,MATCH(C140,'TAKIM KAYIT'!$D$6:$D$1250,0)+1))</f>
        <v/>
      </c>
      <c r="D141" s="42" t="str">
        <f>IF(ISERROR(VLOOKUP($C141,'START LİSTE'!$B$6:$F$1025,2,0)),"",VLOOKUP($C141,'START LİSTE'!$B$6:$F$1025,2,0))</f>
        <v/>
      </c>
      <c r="E141" s="43" t="str">
        <f>IF(ISERROR(VLOOKUP($C141,'START LİSTE'!$B$6:$F$1025,4,0)),"",VLOOKUP($C141,'START LİSTE'!$B$6:$F$1025,4,0))</f>
        <v/>
      </c>
      <c r="F141" s="134" t="str">
        <f>IF(ISERROR(VLOOKUP($C141,'FERDİ SONUÇ'!$B$6:$H$1069,6,0)),"",VLOOKUP($C141,'FERDİ SONUÇ'!$B$6:$H$1069,6,0))</f>
        <v/>
      </c>
      <c r="G141" s="45" t="str">
        <f>IF(OR(E141="",F141="DQ", F141="DNF", F141="DNS", F141=""),"-",VLOOKUP(C141,'FERDİ SONUÇ'!$B$6:$H$1069,7,0))</f>
        <v>-</v>
      </c>
      <c r="H141" s="96"/>
      <c r="I141" s="96"/>
      <c r="J141" s="96"/>
      <c r="K141" s="40"/>
    </row>
    <row r="142" spans="1:11" x14ac:dyDescent="0.2">
      <c r="A142" s="30"/>
      <c r="B142" s="32"/>
      <c r="C142" s="127" t="str">
        <f>IF(A144="","",INDEX('TAKIM KAYIT'!$D$6:$D$1250,MATCH(C144,'TAKIM KAYIT'!$D$6:$D$1250,0)-2))</f>
        <v/>
      </c>
      <c r="D142" s="33" t="str">
        <f>IF(ISERROR(VLOOKUP($C142,'START LİSTE'!$B$6:$F$1025,2,0)),"",VLOOKUP($C142,'START LİSTE'!$B$6:$F$1025,2,0))</f>
        <v/>
      </c>
      <c r="E142" s="34" t="str">
        <f>IF(ISERROR(VLOOKUP($C142,'START LİSTE'!$B$6:$F$1025,4,0)),"",VLOOKUP($C142,'START LİSTE'!$B$6:$F$1025,4,0))</f>
        <v/>
      </c>
      <c r="F142" s="133" t="str">
        <f>IF(ISERROR(VLOOKUP($C142,'FERDİ SONUÇ'!$B$6:$H$1069,6,0)),"",VLOOKUP($C142,'FERDİ SONUÇ'!$B$6:$H$1069,6,0))</f>
        <v/>
      </c>
      <c r="G142" s="36" t="str">
        <f>IF(OR(E142="",F142="DQ", F142="DNF", F142="DNS", F142=""),"-",VLOOKUP(C142,'FERDİ SONUÇ'!$B$6:$H$1069,7,0))</f>
        <v>-</v>
      </c>
      <c r="H142" s="95"/>
      <c r="I142" s="95"/>
      <c r="J142" s="95"/>
      <c r="K142" s="31"/>
    </row>
    <row r="143" spans="1:11" x14ac:dyDescent="0.2">
      <c r="A143" s="39"/>
      <c r="B143" s="41"/>
      <c r="C143" s="128" t="str">
        <f>IF(A144="","",INDEX('TAKIM KAYIT'!$D$6:$D$1250,MATCH(C144,'TAKIM KAYIT'!$D$6:$D$1250,0)-1))</f>
        <v/>
      </c>
      <c r="D143" s="42" t="str">
        <f>IF(ISERROR(VLOOKUP($C143,'START LİSTE'!$B$6:$F$1025,2,0)),"",VLOOKUP($C143,'START LİSTE'!$B$6:$F$1025,2,0))</f>
        <v/>
      </c>
      <c r="E143" s="43" t="str">
        <f>IF(ISERROR(VLOOKUP($C143,'START LİSTE'!$B$6:$F$1025,4,0)),"",VLOOKUP($C143,'START LİSTE'!$B$6:$F$1025,4,0))</f>
        <v/>
      </c>
      <c r="F143" s="134" t="str">
        <f>IF(ISERROR(VLOOKUP($C143,'FERDİ SONUÇ'!$B$6:$H$1069,6,0)),"",VLOOKUP($C143,'FERDİ SONUÇ'!$B$6:$H$1069,6,0))</f>
        <v/>
      </c>
      <c r="G143" s="45" t="str">
        <f>IF(OR(E143="",F143="DQ", F143="DNF", F143="DNS", F143=""),"-",VLOOKUP(C143,'FERDİ SONUÇ'!$B$6:$H$1069,7,0))</f>
        <v>-</v>
      </c>
      <c r="H143" s="96"/>
      <c r="I143" s="96"/>
      <c r="J143" s="96"/>
      <c r="K143" s="40"/>
    </row>
    <row r="144" spans="1:11" ht="15.75" x14ac:dyDescent="0.2">
      <c r="A144" s="57" t="str">
        <f>IF(ISERROR(SMALL('TAKIM KAYIT'!$B$6:$B$1250,35)),"",SMALL('TAKIM KAYIT'!$B$6:$B$1250,35))</f>
        <v/>
      </c>
      <c r="B144" s="41" t="str">
        <f>IF(A144="","",VLOOKUP(A144,'TAKIM KAYIT'!$B$6:$O$1250,2,FALSE))</f>
        <v/>
      </c>
      <c r="C144" s="128" t="str">
        <f>IF(A144="","",VLOOKUP(A144,'TAKIM KAYIT'!$A$6:$O$1250,4,FALSE))</f>
        <v/>
      </c>
      <c r="D144" s="42" t="str">
        <f>IF(ISERROR(VLOOKUP($C144,'START LİSTE'!$B$6:$F$1025,2,0)),"",VLOOKUP($C144,'START LİSTE'!$B$6:$F$1025,2,0))</f>
        <v/>
      </c>
      <c r="E144" s="43" t="str">
        <f>IF(ISERROR(VLOOKUP($C144,'START LİSTE'!$B$6:$F$1025,4,0)),"",VLOOKUP($C144,'START LİSTE'!$B$6:$F$1025,4,0))</f>
        <v/>
      </c>
      <c r="F144" s="134" t="str">
        <f>IF(ISERROR(VLOOKUP($C144,'FERDİ SONUÇ'!$B$6:$H$1069,6,0)),"",VLOOKUP($C144,'FERDİ SONUÇ'!$B$6:$H$1069,6,0))</f>
        <v/>
      </c>
      <c r="G144" s="45" t="str">
        <f>IF(OR(E144="",F144="DQ", F144="DNF", F144="DNS", F144=""),"-",VLOOKUP(C144,'FERDİ SONUÇ'!$B$6:$H$1069,7,0))</f>
        <v>-</v>
      </c>
      <c r="H144" s="112" t="str">
        <f>IF(A144="","",VLOOKUP(A144,'TAKIM KAYIT'!$A$6:$P$1250,11,0))</f>
        <v/>
      </c>
      <c r="I144" s="112" t="str">
        <f>IF(A144="","",VLOOKUP(A144,'TAKIM KAYIT'!$A$6:$P$1250,12,0))</f>
        <v/>
      </c>
      <c r="J144" s="112" t="str">
        <f>IF(A144="","",VLOOKUP(A144,'TAKIM KAYIT'!$A$6:$P$1250,13,0))</f>
        <v/>
      </c>
      <c r="K144" s="51" t="str">
        <f>IF(A144="","",VLOOKUP(A144,'TAKIM KAYIT'!$A$6:$P$1250,15,0))</f>
        <v/>
      </c>
    </row>
    <row r="145" spans="1:11" x14ac:dyDescent="0.2">
      <c r="A145" s="39"/>
      <c r="B145" s="41"/>
      <c r="C145" s="128" t="str">
        <f>IF(A144="","",INDEX('TAKIM KAYIT'!$D$6:$D$1250,MATCH(C144,'TAKIM KAYIT'!$D$6:$D$1250,0)+1))</f>
        <v/>
      </c>
      <c r="D145" s="42" t="str">
        <f>IF(ISERROR(VLOOKUP($C145,'START LİSTE'!$B$6:$F$1025,2,0)),"",VLOOKUP($C145,'START LİSTE'!$B$6:$F$1025,2,0))</f>
        <v/>
      </c>
      <c r="E145" s="43" t="str">
        <f>IF(ISERROR(VLOOKUP($C145,'START LİSTE'!$B$6:$F$1025,4,0)),"",VLOOKUP($C145,'START LİSTE'!$B$6:$F$1025,4,0))</f>
        <v/>
      </c>
      <c r="F145" s="134" t="str">
        <f>IF(ISERROR(VLOOKUP($C145,'FERDİ SONUÇ'!$B$6:$H$1069,6,0)),"",VLOOKUP($C145,'FERDİ SONUÇ'!$B$6:$H$1069,6,0))</f>
        <v/>
      </c>
      <c r="G145" s="45" t="str">
        <f>IF(OR(E145="",F145="DQ", F145="DNF", F145="DNS", F145=""),"-",VLOOKUP(C145,'FERDİ SONUÇ'!$B$6:$H$1069,7,0))</f>
        <v>-</v>
      </c>
      <c r="H145" s="96"/>
      <c r="I145" s="96"/>
      <c r="J145" s="96"/>
      <c r="K145" s="40"/>
    </row>
    <row r="146" spans="1:11" x14ac:dyDescent="0.2">
      <c r="A146" s="30"/>
      <c r="B146" s="32"/>
      <c r="C146" s="127" t="str">
        <f>IF(A148="","",INDEX('TAKIM KAYIT'!$D$6:$D$1250,MATCH(C148,'TAKIM KAYIT'!$D$6:$D$1250,0)-2))</f>
        <v/>
      </c>
      <c r="D146" s="33" t="str">
        <f>IF(ISERROR(VLOOKUP($C146,'START LİSTE'!$B$6:$F$1025,2,0)),"",VLOOKUP($C146,'START LİSTE'!$B$6:$F$1025,2,0))</f>
        <v/>
      </c>
      <c r="E146" s="34" t="str">
        <f>IF(ISERROR(VLOOKUP($C146,'START LİSTE'!$B$6:$F$1025,4,0)),"",VLOOKUP($C146,'START LİSTE'!$B$6:$F$1025,4,0))</f>
        <v/>
      </c>
      <c r="F146" s="133" t="str">
        <f>IF(ISERROR(VLOOKUP($C146,'FERDİ SONUÇ'!$B$6:$H$1069,6,0)),"",VLOOKUP($C146,'FERDİ SONUÇ'!$B$6:$H$1069,6,0))</f>
        <v/>
      </c>
      <c r="G146" s="36" t="str">
        <f>IF(OR(E146="",F146="DQ", F146="DNF", F146="DNS", F146=""),"-",VLOOKUP(C146,'FERDİ SONUÇ'!$B$6:$H$1069,7,0))</f>
        <v>-</v>
      </c>
      <c r="H146" s="95"/>
      <c r="I146" s="95"/>
      <c r="J146" s="95"/>
      <c r="K146" s="31"/>
    </row>
    <row r="147" spans="1:11" x14ac:dyDescent="0.2">
      <c r="A147" s="39"/>
      <c r="B147" s="41"/>
      <c r="C147" s="128" t="str">
        <f>IF(A148="","",INDEX('TAKIM KAYIT'!$D$6:$D$1250,MATCH(C148,'TAKIM KAYIT'!$D$6:$D$1250,0)-1))</f>
        <v/>
      </c>
      <c r="D147" s="42" t="str">
        <f>IF(ISERROR(VLOOKUP($C147,'START LİSTE'!$B$6:$F$1025,2,0)),"",VLOOKUP($C147,'START LİSTE'!$B$6:$F$1025,2,0))</f>
        <v/>
      </c>
      <c r="E147" s="43" t="str">
        <f>IF(ISERROR(VLOOKUP($C147,'START LİSTE'!$B$6:$F$1025,4,0)),"",VLOOKUP($C147,'START LİSTE'!$B$6:$F$1025,4,0))</f>
        <v/>
      </c>
      <c r="F147" s="134" t="str">
        <f>IF(ISERROR(VLOOKUP($C147,'FERDİ SONUÇ'!$B$6:$H$1069,6,0)),"",VLOOKUP($C147,'FERDİ SONUÇ'!$B$6:$H$1069,6,0))</f>
        <v/>
      </c>
      <c r="G147" s="45" t="str">
        <f>IF(OR(E147="",F147="DQ", F147="DNF", F147="DNS", F147=""),"-",VLOOKUP(C147,'FERDİ SONUÇ'!$B$6:$H$1069,7,0))</f>
        <v>-</v>
      </c>
      <c r="H147" s="96"/>
      <c r="I147" s="96"/>
      <c r="J147" s="96"/>
      <c r="K147" s="40"/>
    </row>
    <row r="148" spans="1:11" ht="15.75" x14ac:dyDescent="0.2">
      <c r="A148" s="57" t="str">
        <f>IF(ISERROR(SMALL('TAKIM KAYIT'!$B$6:$B$1250,36)),"",SMALL('TAKIM KAYIT'!$B$6:$B$1250,36))</f>
        <v/>
      </c>
      <c r="B148" s="41" t="str">
        <f>IF(A148="","",VLOOKUP(A148,'TAKIM KAYIT'!$B$6:$O$1250,2,FALSE))</f>
        <v/>
      </c>
      <c r="C148" s="128" t="str">
        <f>IF(A148="","",VLOOKUP(A148,'TAKIM KAYIT'!$A$6:$O$1250,4,FALSE))</f>
        <v/>
      </c>
      <c r="D148" s="42" t="str">
        <f>IF(ISERROR(VLOOKUP($C148,'START LİSTE'!$B$6:$F$1025,2,0)),"",VLOOKUP($C148,'START LİSTE'!$B$6:$F$1025,2,0))</f>
        <v/>
      </c>
      <c r="E148" s="43" t="str">
        <f>IF(ISERROR(VLOOKUP($C148,'START LİSTE'!$B$6:$F$1025,4,0)),"",VLOOKUP($C148,'START LİSTE'!$B$6:$F$1025,4,0))</f>
        <v/>
      </c>
      <c r="F148" s="134" t="str">
        <f>IF(ISERROR(VLOOKUP($C148,'FERDİ SONUÇ'!$B$6:$H$1069,6,0)),"",VLOOKUP($C148,'FERDİ SONUÇ'!$B$6:$H$1069,6,0))</f>
        <v/>
      </c>
      <c r="G148" s="45" t="str">
        <f>IF(OR(E148="",F148="DQ", F148="DNF", F148="DNS", F148=""),"-",VLOOKUP(C148,'FERDİ SONUÇ'!$B$6:$H$1069,7,0))</f>
        <v>-</v>
      </c>
      <c r="H148" s="112" t="str">
        <f>IF(A148="","",VLOOKUP(A148,'TAKIM KAYIT'!$A$6:$P$1250,11,0))</f>
        <v/>
      </c>
      <c r="I148" s="112" t="str">
        <f>IF(A148="","",VLOOKUP(A148,'TAKIM KAYIT'!$A$6:$P$1250,12,0))</f>
        <v/>
      </c>
      <c r="J148" s="112" t="str">
        <f>IF(A148="","",VLOOKUP(A148,'TAKIM KAYIT'!$A$6:$P$1250,13,0))</f>
        <v/>
      </c>
      <c r="K148" s="51" t="str">
        <f>IF(A148="","",VLOOKUP(A148,'TAKIM KAYIT'!$A$6:$P$1250,15,0))</f>
        <v/>
      </c>
    </row>
    <row r="149" spans="1:11" x14ac:dyDescent="0.2">
      <c r="A149" s="39"/>
      <c r="B149" s="41"/>
      <c r="C149" s="128" t="str">
        <f>IF(A148="","",INDEX('TAKIM KAYIT'!$D$6:$D$1250,MATCH(C148,'TAKIM KAYIT'!$D$6:$D$1250,0)+1))</f>
        <v/>
      </c>
      <c r="D149" s="42" t="str">
        <f>IF(ISERROR(VLOOKUP($C149,'START LİSTE'!$B$6:$F$1025,2,0)),"",VLOOKUP($C149,'START LİSTE'!$B$6:$F$1025,2,0))</f>
        <v/>
      </c>
      <c r="E149" s="43" t="str">
        <f>IF(ISERROR(VLOOKUP($C149,'START LİSTE'!$B$6:$F$1025,4,0)),"",VLOOKUP($C149,'START LİSTE'!$B$6:$F$1025,4,0))</f>
        <v/>
      </c>
      <c r="F149" s="134" t="str">
        <f>IF(ISERROR(VLOOKUP($C149,'FERDİ SONUÇ'!$B$6:$H$1069,6,0)),"",VLOOKUP($C149,'FERDİ SONUÇ'!$B$6:$H$1069,6,0))</f>
        <v/>
      </c>
      <c r="G149" s="45" t="str">
        <f>IF(OR(E149="",F149="DQ", F149="DNF", F149="DNS", F149=""),"-",VLOOKUP(C149,'FERDİ SONUÇ'!$B$6:$H$1069,7,0))</f>
        <v>-</v>
      </c>
      <c r="H149" s="96"/>
      <c r="I149" s="96"/>
      <c r="J149" s="96"/>
      <c r="K149" s="40"/>
    </row>
    <row r="150" spans="1:11" x14ac:dyDescent="0.2">
      <c r="A150" s="30"/>
      <c r="B150" s="32"/>
      <c r="C150" s="127" t="str">
        <f>IF(A152="","",INDEX('TAKIM KAYIT'!$D$6:$D$1250,MATCH(C152,'TAKIM KAYIT'!$D$6:$D$1250,0)-2))</f>
        <v/>
      </c>
      <c r="D150" s="33" t="str">
        <f>IF(ISERROR(VLOOKUP($C150,'START LİSTE'!$B$6:$F$1025,2,0)),"",VLOOKUP($C150,'START LİSTE'!$B$6:$F$1025,2,0))</f>
        <v/>
      </c>
      <c r="E150" s="34" t="str">
        <f>IF(ISERROR(VLOOKUP($C150,'START LİSTE'!$B$6:$F$1025,4,0)),"",VLOOKUP($C150,'START LİSTE'!$B$6:$F$1025,4,0))</f>
        <v/>
      </c>
      <c r="F150" s="133" t="str">
        <f>IF(ISERROR(VLOOKUP($C150,'FERDİ SONUÇ'!$B$6:$H$1069,6,0)),"",VLOOKUP($C150,'FERDİ SONUÇ'!$B$6:$H$1069,6,0))</f>
        <v/>
      </c>
      <c r="G150" s="36" t="str">
        <f>IF(OR(E150="",F150="DQ", F150="DNF", F150="DNS", F150=""),"-",VLOOKUP(C150,'FERDİ SONUÇ'!$B$6:$H$1069,7,0))</f>
        <v>-</v>
      </c>
      <c r="H150" s="95"/>
      <c r="I150" s="95"/>
      <c r="J150" s="95"/>
      <c r="K150" s="31"/>
    </row>
    <row r="151" spans="1:11" x14ac:dyDescent="0.2">
      <c r="A151" s="39"/>
      <c r="B151" s="41"/>
      <c r="C151" s="128" t="str">
        <f>IF(A152="","",INDEX('TAKIM KAYIT'!$D$6:$D$1250,MATCH(C152,'TAKIM KAYIT'!$D$6:$D$1250,0)-1))</f>
        <v/>
      </c>
      <c r="D151" s="42" t="str">
        <f>IF(ISERROR(VLOOKUP($C151,'START LİSTE'!$B$6:$F$1025,2,0)),"",VLOOKUP($C151,'START LİSTE'!$B$6:$F$1025,2,0))</f>
        <v/>
      </c>
      <c r="E151" s="43" t="str">
        <f>IF(ISERROR(VLOOKUP($C151,'START LİSTE'!$B$6:$F$1025,4,0)),"",VLOOKUP($C151,'START LİSTE'!$B$6:$F$1025,4,0))</f>
        <v/>
      </c>
      <c r="F151" s="134" t="str">
        <f>IF(ISERROR(VLOOKUP($C151,'FERDİ SONUÇ'!$B$6:$H$1069,6,0)),"",VLOOKUP($C151,'FERDİ SONUÇ'!$B$6:$H$1069,6,0))</f>
        <v/>
      </c>
      <c r="G151" s="45" t="str">
        <f>IF(OR(E151="",F151="DQ", F151="DNF", F151="DNS", F151=""),"-",VLOOKUP(C151,'FERDİ SONUÇ'!$B$6:$H$1069,7,0))</f>
        <v>-</v>
      </c>
      <c r="H151" s="96"/>
      <c r="I151" s="96"/>
      <c r="J151" s="96"/>
      <c r="K151" s="40"/>
    </row>
    <row r="152" spans="1:11" ht="15.75" x14ac:dyDescent="0.2">
      <c r="A152" s="57" t="str">
        <f>IF(ISERROR(SMALL('TAKIM KAYIT'!$B$6:$B$1250,37)),"",SMALL('TAKIM KAYIT'!$B$6:$B$1250,37))</f>
        <v/>
      </c>
      <c r="B152" s="41" t="str">
        <f>IF(A152="","",VLOOKUP(A152,'TAKIM KAYIT'!$B$6:$O$1250,2,FALSE))</f>
        <v/>
      </c>
      <c r="C152" s="128" t="str">
        <f>IF(A152="","",VLOOKUP(A152,'TAKIM KAYIT'!$A$6:$O$1250,4,FALSE))</f>
        <v/>
      </c>
      <c r="D152" s="42" t="str">
        <f>IF(ISERROR(VLOOKUP($C152,'START LİSTE'!$B$6:$F$1025,2,0)),"",VLOOKUP($C152,'START LİSTE'!$B$6:$F$1025,2,0))</f>
        <v/>
      </c>
      <c r="E152" s="43" t="str">
        <f>IF(ISERROR(VLOOKUP($C152,'START LİSTE'!$B$6:$F$1025,4,0)),"",VLOOKUP($C152,'START LİSTE'!$B$6:$F$1025,4,0))</f>
        <v/>
      </c>
      <c r="F152" s="134" t="str">
        <f>IF(ISERROR(VLOOKUP($C152,'FERDİ SONUÇ'!$B$6:$H$1069,6,0)),"",VLOOKUP($C152,'FERDİ SONUÇ'!$B$6:$H$1069,6,0))</f>
        <v/>
      </c>
      <c r="G152" s="45" t="str">
        <f>IF(OR(E152="",F152="DQ", F152="DNF", F152="DNS", F152=""),"-",VLOOKUP(C152,'FERDİ SONUÇ'!$B$6:$H$1069,7,0))</f>
        <v>-</v>
      </c>
      <c r="H152" s="112" t="str">
        <f>IF(A152="","",VLOOKUP(A152,'TAKIM KAYIT'!$A$6:$P$1250,11,0))</f>
        <v/>
      </c>
      <c r="I152" s="112" t="str">
        <f>IF(A152="","",VLOOKUP(A152,'TAKIM KAYIT'!$A$6:$P$1250,12,0))</f>
        <v/>
      </c>
      <c r="J152" s="112" t="str">
        <f>IF(A152="","",VLOOKUP(A152,'TAKIM KAYIT'!$A$6:$P$1250,13,0))</f>
        <v/>
      </c>
      <c r="K152" s="51" t="str">
        <f>IF(A152="","",VLOOKUP(A152,'TAKIM KAYIT'!$A$6:$P$1250,15,0))</f>
        <v/>
      </c>
    </row>
    <row r="153" spans="1:11" x14ac:dyDescent="0.2">
      <c r="A153" s="39"/>
      <c r="B153" s="41"/>
      <c r="C153" s="128" t="str">
        <f>IF(A152="","",INDEX('TAKIM KAYIT'!$D$6:$D$1250,MATCH(C152,'TAKIM KAYIT'!$D$6:$D$1250,0)+1))</f>
        <v/>
      </c>
      <c r="D153" s="42" t="str">
        <f>IF(ISERROR(VLOOKUP($C153,'START LİSTE'!$B$6:$F$1025,2,0)),"",VLOOKUP($C153,'START LİSTE'!$B$6:$F$1025,2,0))</f>
        <v/>
      </c>
      <c r="E153" s="43" t="str">
        <f>IF(ISERROR(VLOOKUP($C153,'START LİSTE'!$B$6:$F$1025,4,0)),"",VLOOKUP($C153,'START LİSTE'!$B$6:$F$1025,4,0))</f>
        <v/>
      </c>
      <c r="F153" s="134" t="str">
        <f>IF(ISERROR(VLOOKUP($C153,'FERDİ SONUÇ'!$B$6:$H$1069,6,0)),"",VLOOKUP($C153,'FERDİ SONUÇ'!$B$6:$H$1069,6,0))</f>
        <v/>
      </c>
      <c r="G153" s="45" t="str">
        <f>IF(OR(E153="",F153="DQ", F153="DNF", F153="DNS", F153=""),"-",VLOOKUP(C153,'FERDİ SONUÇ'!$B$6:$H$1069,7,0))</f>
        <v>-</v>
      </c>
      <c r="H153" s="96"/>
      <c r="I153" s="96"/>
      <c r="J153" s="96"/>
      <c r="K153" s="40"/>
    </row>
    <row r="154" spans="1:11" x14ac:dyDescent="0.2">
      <c r="A154" s="30"/>
      <c r="B154" s="32"/>
      <c r="C154" s="127" t="str">
        <f>IF(A156="","",INDEX('TAKIM KAYIT'!$D$6:$D$1250,MATCH(C156,'TAKIM KAYIT'!$D$6:$D$1250,0)-2))</f>
        <v/>
      </c>
      <c r="D154" s="33" t="str">
        <f>IF(ISERROR(VLOOKUP($C154,'START LİSTE'!$B$6:$F$1025,2,0)),"",VLOOKUP($C154,'START LİSTE'!$B$6:$F$1025,2,0))</f>
        <v/>
      </c>
      <c r="E154" s="34" t="str">
        <f>IF(ISERROR(VLOOKUP($C154,'START LİSTE'!$B$6:$F$1025,4,0)),"",VLOOKUP($C154,'START LİSTE'!$B$6:$F$1025,4,0))</f>
        <v/>
      </c>
      <c r="F154" s="133" t="str">
        <f>IF(ISERROR(VLOOKUP($C154,'FERDİ SONUÇ'!$B$6:$H$1069,6,0)),"",VLOOKUP($C154,'FERDİ SONUÇ'!$B$6:$H$1069,6,0))</f>
        <v/>
      </c>
      <c r="G154" s="36" t="str">
        <f>IF(OR(E154="",F154="DQ", F154="DNF", F154="DNS", F154=""),"-",VLOOKUP(C154,'FERDİ SONUÇ'!$B$6:$H$1069,7,0))</f>
        <v>-</v>
      </c>
      <c r="H154" s="95"/>
      <c r="I154" s="95"/>
      <c r="J154" s="95"/>
      <c r="K154" s="31"/>
    </row>
    <row r="155" spans="1:11" x14ac:dyDescent="0.2">
      <c r="A155" s="39"/>
      <c r="B155" s="41"/>
      <c r="C155" s="128" t="str">
        <f>IF(A156="","",INDEX('TAKIM KAYIT'!$D$6:$D$1250,MATCH(C156,'TAKIM KAYIT'!$D$6:$D$1250,0)-1))</f>
        <v/>
      </c>
      <c r="D155" s="42" t="str">
        <f>IF(ISERROR(VLOOKUP($C155,'START LİSTE'!$B$6:$F$1025,2,0)),"",VLOOKUP($C155,'START LİSTE'!$B$6:$F$1025,2,0))</f>
        <v/>
      </c>
      <c r="E155" s="43" t="str">
        <f>IF(ISERROR(VLOOKUP($C155,'START LİSTE'!$B$6:$F$1025,4,0)),"",VLOOKUP($C155,'START LİSTE'!$B$6:$F$1025,4,0))</f>
        <v/>
      </c>
      <c r="F155" s="134" t="str">
        <f>IF(ISERROR(VLOOKUP($C155,'FERDİ SONUÇ'!$B$6:$H$1069,6,0)),"",VLOOKUP($C155,'FERDİ SONUÇ'!$B$6:$H$1069,6,0))</f>
        <v/>
      </c>
      <c r="G155" s="45" t="str">
        <f>IF(OR(E155="",F155="DQ", F155="DNF", F155="DNS", F155=""),"-",VLOOKUP(C155,'FERDİ SONUÇ'!$B$6:$H$1069,7,0))</f>
        <v>-</v>
      </c>
      <c r="H155" s="96"/>
      <c r="I155" s="96"/>
      <c r="J155" s="96"/>
      <c r="K155" s="40"/>
    </row>
    <row r="156" spans="1:11" ht="15.75" x14ac:dyDescent="0.2">
      <c r="A156" s="57" t="str">
        <f>IF(ISERROR(SMALL('TAKIM KAYIT'!$B$6:$B$1250,38)),"",SMALL('TAKIM KAYIT'!$B$6:$B$1250,38))</f>
        <v/>
      </c>
      <c r="B156" s="41" t="str">
        <f>IF(A156="","",VLOOKUP(A156,'TAKIM KAYIT'!$B$6:$O$1250,2,FALSE))</f>
        <v/>
      </c>
      <c r="C156" s="128" t="str">
        <f>IF(A156="","",VLOOKUP(A156,'TAKIM KAYIT'!$A$6:$O$1250,4,FALSE))</f>
        <v/>
      </c>
      <c r="D156" s="42" t="str">
        <f>IF(ISERROR(VLOOKUP($C156,'START LİSTE'!$B$6:$F$1025,2,0)),"",VLOOKUP($C156,'START LİSTE'!$B$6:$F$1025,2,0))</f>
        <v/>
      </c>
      <c r="E156" s="43" t="str">
        <f>IF(ISERROR(VLOOKUP($C156,'START LİSTE'!$B$6:$F$1025,4,0)),"",VLOOKUP($C156,'START LİSTE'!$B$6:$F$1025,4,0))</f>
        <v/>
      </c>
      <c r="F156" s="134" t="str">
        <f>IF(ISERROR(VLOOKUP($C156,'FERDİ SONUÇ'!$B$6:$H$1069,6,0)),"",VLOOKUP($C156,'FERDİ SONUÇ'!$B$6:$H$1069,6,0))</f>
        <v/>
      </c>
      <c r="G156" s="45" t="str">
        <f>IF(OR(E156="",F156="DQ", F156="DNF", F156="DNS", F156=""),"-",VLOOKUP(C156,'FERDİ SONUÇ'!$B$6:$H$1069,7,0))</f>
        <v>-</v>
      </c>
      <c r="H156" s="112" t="str">
        <f>IF(A156="","",VLOOKUP(A156,'TAKIM KAYIT'!$A$6:$P$1250,11,0))</f>
        <v/>
      </c>
      <c r="I156" s="112" t="str">
        <f>IF(A156="","",VLOOKUP(A156,'TAKIM KAYIT'!$A$6:$P$1250,12,0))</f>
        <v/>
      </c>
      <c r="J156" s="112" t="str">
        <f>IF(A156="","",VLOOKUP(A156,'TAKIM KAYIT'!$A$6:$P$1250,13,0))</f>
        <v/>
      </c>
      <c r="K156" s="51" t="str">
        <f>IF(A156="","",VLOOKUP(A156,'TAKIM KAYIT'!$A$6:$P$1250,15,0))</f>
        <v/>
      </c>
    </row>
    <row r="157" spans="1:11" x14ac:dyDescent="0.2">
      <c r="A157" s="39"/>
      <c r="B157" s="41"/>
      <c r="C157" s="128" t="str">
        <f>IF(A156="","",INDEX('TAKIM KAYIT'!$D$6:$D$1250,MATCH(C156,'TAKIM KAYIT'!$D$6:$D$1250,0)+1))</f>
        <v/>
      </c>
      <c r="D157" s="42" t="str">
        <f>IF(ISERROR(VLOOKUP($C157,'START LİSTE'!$B$6:$F$1025,2,0)),"",VLOOKUP($C157,'START LİSTE'!$B$6:$F$1025,2,0))</f>
        <v/>
      </c>
      <c r="E157" s="43" t="str">
        <f>IF(ISERROR(VLOOKUP($C157,'START LİSTE'!$B$6:$F$1025,4,0)),"",VLOOKUP($C157,'START LİSTE'!$B$6:$F$1025,4,0))</f>
        <v/>
      </c>
      <c r="F157" s="134" t="str">
        <f>IF(ISERROR(VLOOKUP($C157,'FERDİ SONUÇ'!$B$6:$H$1069,6,0)),"",VLOOKUP($C157,'FERDİ SONUÇ'!$B$6:$H$1069,6,0))</f>
        <v/>
      </c>
      <c r="G157" s="45" t="str">
        <f>IF(OR(E157="",F157="DQ", F157="DNF", F157="DNS", F157=""),"-",VLOOKUP(C157,'FERDİ SONUÇ'!$B$6:$H$1069,7,0))</f>
        <v>-</v>
      </c>
      <c r="H157" s="96"/>
      <c r="I157" s="96"/>
      <c r="J157" s="96"/>
      <c r="K157" s="40"/>
    </row>
    <row r="158" spans="1:11" x14ac:dyDescent="0.2">
      <c r="A158" s="30"/>
      <c r="B158" s="32"/>
      <c r="C158" s="127" t="str">
        <f>IF(A160="","",INDEX('TAKIM KAYIT'!$D$6:$D$1250,MATCH(C160,'TAKIM KAYIT'!$D$6:$D$1250,0)-2))</f>
        <v/>
      </c>
      <c r="D158" s="33" t="str">
        <f>IF(ISERROR(VLOOKUP($C158,'START LİSTE'!$B$6:$F$1025,2,0)),"",VLOOKUP($C158,'START LİSTE'!$B$6:$F$1025,2,0))</f>
        <v/>
      </c>
      <c r="E158" s="34" t="str">
        <f>IF(ISERROR(VLOOKUP($C158,'START LİSTE'!$B$6:$F$1025,4,0)),"",VLOOKUP($C158,'START LİSTE'!$B$6:$F$1025,4,0))</f>
        <v/>
      </c>
      <c r="F158" s="133" t="str">
        <f>IF(ISERROR(VLOOKUP($C158,'FERDİ SONUÇ'!$B$6:$H$1069,6,0)),"",VLOOKUP($C158,'FERDİ SONUÇ'!$B$6:$H$1069,6,0))</f>
        <v/>
      </c>
      <c r="G158" s="36" t="str">
        <f>IF(OR(E158="",F158="DQ", F158="DNF", F158="DNS", F158=""),"-",VLOOKUP(C158,'FERDİ SONUÇ'!$B$6:$H$1069,7,0))</f>
        <v>-</v>
      </c>
      <c r="H158" s="95"/>
      <c r="I158" s="95"/>
      <c r="J158" s="95"/>
      <c r="K158" s="31"/>
    </row>
    <row r="159" spans="1:11" x14ac:dyDescent="0.2">
      <c r="A159" s="39"/>
      <c r="B159" s="41"/>
      <c r="C159" s="128" t="str">
        <f>IF(A160="","",INDEX('TAKIM KAYIT'!$D$6:$D$1250,MATCH(C160,'TAKIM KAYIT'!$D$6:$D$1250,0)-1))</f>
        <v/>
      </c>
      <c r="D159" s="42" t="str">
        <f>IF(ISERROR(VLOOKUP($C159,'START LİSTE'!$B$6:$F$1025,2,0)),"",VLOOKUP($C159,'START LİSTE'!$B$6:$F$1025,2,0))</f>
        <v/>
      </c>
      <c r="E159" s="43" t="str">
        <f>IF(ISERROR(VLOOKUP($C159,'START LİSTE'!$B$6:$F$1025,4,0)),"",VLOOKUP($C159,'START LİSTE'!$B$6:$F$1025,4,0))</f>
        <v/>
      </c>
      <c r="F159" s="134" t="str">
        <f>IF(ISERROR(VLOOKUP($C159,'FERDİ SONUÇ'!$B$6:$H$1069,6,0)),"",VLOOKUP($C159,'FERDİ SONUÇ'!$B$6:$H$1069,6,0))</f>
        <v/>
      </c>
      <c r="G159" s="45" t="str">
        <f>IF(OR(E159="",F159="DQ", F159="DNF", F159="DNS", F159=""),"-",VLOOKUP(C159,'FERDİ SONUÇ'!$B$6:$H$1069,7,0))</f>
        <v>-</v>
      </c>
      <c r="H159" s="96"/>
      <c r="I159" s="96"/>
      <c r="J159" s="96"/>
      <c r="K159" s="40"/>
    </row>
    <row r="160" spans="1:11" ht="15.75" x14ac:dyDescent="0.2">
      <c r="A160" s="57" t="str">
        <f>IF(ISERROR(SMALL('TAKIM KAYIT'!$B$6:$B$1250,39)),"",SMALL('TAKIM KAYIT'!$B$6:$B$1250,39))</f>
        <v/>
      </c>
      <c r="B160" s="41" t="str">
        <f>IF(A160="","",VLOOKUP(A160,'TAKIM KAYIT'!$B$6:$O$1250,2,FALSE))</f>
        <v/>
      </c>
      <c r="C160" s="128" t="str">
        <f>IF(A160="","",VLOOKUP(A160,'TAKIM KAYIT'!$A$6:$O$1250,4,FALSE))</f>
        <v/>
      </c>
      <c r="D160" s="42" t="str">
        <f>IF(ISERROR(VLOOKUP($C160,'START LİSTE'!$B$6:$F$1025,2,0)),"",VLOOKUP($C160,'START LİSTE'!$B$6:$F$1025,2,0))</f>
        <v/>
      </c>
      <c r="E160" s="43" t="str">
        <f>IF(ISERROR(VLOOKUP($C160,'START LİSTE'!$B$6:$F$1025,4,0)),"",VLOOKUP($C160,'START LİSTE'!$B$6:$F$1025,4,0))</f>
        <v/>
      </c>
      <c r="F160" s="134" t="str">
        <f>IF(ISERROR(VLOOKUP($C160,'FERDİ SONUÇ'!$B$6:$H$1069,6,0)),"",VLOOKUP($C160,'FERDİ SONUÇ'!$B$6:$H$1069,6,0))</f>
        <v/>
      </c>
      <c r="G160" s="45" t="str">
        <f>IF(OR(E160="",F160="DQ", F160="DNF", F160="DNS", F160=""),"-",VLOOKUP(C160,'FERDİ SONUÇ'!$B$6:$H$1069,7,0))</f>
        <v>-</v>
      </c>
      <c r="H160" s="112" t="str">
        <f>IF(A160="","",VLOOKUP(A160,'TAKIM KAYIT'!$A$6:$P$1250,11,0))</f>
        <v/>
      </c>
      <c r="I160" s="112" t="str">
        <f>IF(A160="","",VLOOKUP(A160,'TAKIM KAYIT'!$A$6:$P$1250,12,0))</f>
        <v/>
      </c>
      <c r="J160" s="112" t="str">
        <f>IF(A160="","",VLOOKUP(A160,'TAKIM KAYIT'!$A$6:$P$1250,13,0))</f>
        <v/>
      </c>
      <c r="K160" s="51" t="str">
        <f>IF(A160="","",VLOOKUP(A160,'TAKIM KAYIT'!$A$6:$P$1250,15,0))</f>
        <v/>
      </c>
    </row>
    <row r="161" spans="1:11" x14ac:dyDescent="0.2">
      <c r="A161" s="39"/>
      <c r="B161" s="41"/>
      <c r="C161" s="128" t="str">
        <f>IF(A160="","",INDEX('TAKIM KAYIT'!$D$6:$D$1250,MATCH(C160,'TAKIM KAYIT'!$D$6:$D$1250,0)+1))</f>
        <v/>
      </c>
      <c r="D161" s="42" t="str">
        <f>IF(ISERROR(VLOOKUP($C161,'START LİSTE'!$B$6:$F$1025,2,0)),"",VLOOKUP($C161,'START LİSTE'!$B$6:$F$1025,2,0))</f>
        <v/>
      </c>
      <c r="E161" s="43" t="str">
        <f>IF(ISERROR(VLOOKUP($C161,'START LİSTE'!$B$6:$F$1025,4,0)),"",VLOOKUP($C161,'START LİSTE'!$B$6:$F$1025,4,0))</f>
        <v/>
      </c>
      <c r="F161" s="134" t="str">
        <f>IF(ISERROR(VLOOKUP($C161,'FERDİ SONUÇ'!$B$6:$H$1069,6,0)),"",VLOOKUP($C161,'FERDİ SONUÇ'!$B$6:$H$1069,6,0))</f>
        <v/>
      </c>
      <c r="G161" s="45" t="str">
        <f>IF(OR(E161="",F161="DQ", F161="DNF", F161="DNS", F161=""),"-",VLOOKUP(C161,'FERDİ SONUÇ'!$B$6:$H$1069,7,0))</f>
        <v>-</v>
      </c>
      <c r="H161" s="96"/>
      <c r="I161" s="96"/>
      <c r="J161" s="96"/>
      <c r="K161" s="40"/>
    </row>
    <row r="162" spans="1:11" x14ac:dyDescent="0.2">
      <c r="A162" s="30"/>
      <c r="B162" s="32"/>
      <c r="C162" s="127" t="str">
        <f>IF(A164="","",INDEX('TAKIM KAYIT'!$D$6:$D$1250,MATCH(C164,'TAKIM KAYIT'!$D$6:$D$1250,0)-2))</f>
        <v/>
      </c>
      <c r="D162" s="33" t="str">
        <f>IF(ISERROR(VLOOKUP($C162,'START LİSTE'!$B$6:$F$1025,2,0)),"",VLOOKUP($C162,'START LİSTE'!$B$6:$F$1025,2,0))</f>
        <v/>
      </c>
      <c r="E162" s="34" t="str">
        <f>IF(ISERROR(VLOOKUP($C162,'START LİSTE'!$B$6:$F$1025,4,0)),"",VLOOKUP($C162,'START LİSTE'!$B$6:$F$1025,4,0))</f>
        <v/>
      </c>
      <c r="F162" s="133" t="str">
        <f>IF(ISERROR(VLOOKUP($C162,'FERDİ SONUÇ'!$B$6:$H$1069,6,0)),"",VLOOKUP($C162,'FERDİ SONUÇ'!$B$6:$H$1069,6,0))</f>
        <v/>
      </c>
      <c r="G162" s="36" t="str">
        <f>IF(OR(E162="",F162="DQ", F162="DNF", F162="DNS", F162=""),"-",VLOOKUP(C162,'FERDİ SONUÇ'!$B$6:$H$1069,7,0))</f>
        <v>-</v>
      </c>
      <c r="H162" s="95"/>
      <c r="I162" s="95"/>
      <c r="J162" s="95"/>
      <c r="K162" s="31"/>
    </row>
    <row r="163" spans="1:11" x14ac:dyDescent="0.2">
      <c r="A163" s="39"/>
      <c r="B163" s="41"/>
      <c r="C163" s="128" t="str">
        <f>IF(A164="","",INDEX('TAKIM KAYIT'!$D$6:$D$1250,MATCH(C164,'TAKIM KAYIT'!$D$6:$D$1250,0)-1))</f>
        <v/>
      </c>
      <c r="D163" s="42" t="str">
        <f>IF(ISERROR(VLOOKUP($C163,'START LİSTE'!$B$6:$F$1025,2,0)),"",VLOOKUP($C163,'START LİSTE'!$B$6:$F$1025,2,0))</f>
        <v/>
      </c>
      <c r="E163" s="43" t="str">
        <f>IF(ISERROR(VLOOKUP($C163,'START LİSTE'!$B$6:$F$1025,4,0)),"",VLOOKUP($C163,'START LİSTE'!$B$6:$F$1025,4,0))</f>
        <v/>
      </c>
      <c r="F163" s="134" t="str">
        <f>IF(ISERROR(VLOOKUP($C163,'FERDİ SONUÇ'!$B$6:$H$1069,6,0)),"",VLOOKUP($C163,'FERDİ SONUÇ'!$B$6:$H$1069,6,0))</f>
        <v/>
      </c>
      <c r="G163" s="45" t="str">
        <f>IF(OR(E163="",F163="DQ", F163="DNF", F163="DNS", F163=""),"-",VLOOKUP(C163,'FERDİ SONUÇ'!$B$6:$H$1069,7,0))</f>
        <v>-</v>
      </c>
      <c r="H163" s="96"/>
      <c r="I163" s="96"/>
      <c r="J163" s="96"/>
      <c r="K163" s="40"/>
    </row>
    <row r="164" spans="1:11" ht="15.75" x14ac:dyDescent="0.2">
      <c r="A164" s="57" t="str">
        <f>IF(ISERROR(SMALL('TAKIM KAYIT'!$B$6:$B$1250,40)),"",SMALL('TAKIM KAYIT'!$B$6:$B$1250,40))</f>
        <v/>
      </c>
      <c r="B164" s="41" t="str">
        <f>IF(A164="","",VLOOKUP(A164,'TAKIM KAYIT'!$B$6:$O$1250,2,FALSE))</f>
        <v/>
      </c>
      <c r="C164" s="128" t="str">
        <f>IF(A164="","",VLOOKUP(A164,'TAKIM KAYIT'!$A$6:$O$1250,4,FALSE))</f>
        <v/>
      </c>
      <c r="D164" s="42" t="str">
        <f>IF(ISERROR(VLOOKUP($C164,'START LİSTE'!$B$6:$F$1025,2,0)),"",VLOOKUP($C164,'START LİSTE'!$B$6:$F$1025,2,0))</f>
        <v/>
      </c>
      <c r="E164" s="43" t="str">
        <f>IF(ISERROR(VLOOKUP($C164,'START LİSTE'!$B$6:$F$1025,4,0)),"",VLOOKUP($C164,'START LİSTE'!$B$6:$F$1025,4,0))</f>
        <v/>
      </c>
      <c r="F164" s="134" t="str">
        <f>IF(ISERROR(VLOOKUP($C164,'FERDİ SONUÇ'!$B$6:$H$1069,6,0)),"",VLOOKUP($C164,'FERDİ SONUÇ'!$B$6:$H$1069,6,0))</f>
        <v/>
      </c>
      <c r="G164" s="45" t="str">
        <f>IF(OR(E164="",F164="DQ", F164="DNF", F164="DNS", F164=""),"-",VLOOKUP(C164,'FERDİ SONUÇ'!$B$6:$H$1069,7,0))</f>
        <v>-</v>
      </c>
      <c r="H164" s="112" t="str">
        <f>IF(A164="","",VLOOKUP(A164,'TAKIM KAYIT'!$A$6:$P$1250,11,0))</f>
        <v/>
      </c>
      <c r="I164" s="112" t="str">
        <f>IF(A164="","",VLOOKUP(A164,'TAKIM KAYIT'!$A$6:$P$1250,12,0))</f>
        <v/>
      </c>
      <c r="J164" s="112" t="str">
        <f>IF(A164="","",VLOOKUP(A164,'TAKIM KAYIT'!$A$6:$P$1250,13,0))</f>
        <v/>
      </c>
      <c r="K164" s="51" t="str">
        <f>IF(A164="","",VLOOKUP(A164,'TAKIM KAYIT'!$A$6:$P$1250,15,0))</f>
        <v/>
      </c>
    </row>
    <row r="165" spans="1:11" x14ac:dyDescent="0.2">
      <c r="A165" s="39"/>
      <c r="B165" s="41"/>
      <c r="C165" s="128" t="str">
        <f>IF(A164="","",INDEX('TAKIM KAYIT'!$D$6:$D$1250,MATCH(C164,'TAKIM KAYIT'!$D$6:$D$1250,0)+1))</f>
        <v/>
      </c>
      <c r="D165" s="42" t="str">
        <f>IF(ISERROR(VLOOKUP($C165,'START LİSTE'!$B$6:$F$1025,2,0)),"",VLOOKUP($C165,'START LİSTE'!$B$6:$F$1025,2,0))</f>
        <v/>
      </c>
      <c r="E165" s="43" t="str">
        <f>IF(ISERROR(VLOOKUP($C165,'START LİSTE'!$B$6:$F$1025,4,0)),"",VLOOKUP($C165,'START LİSTE'!$B$6:$F$1025,4,0))</f>
        <v/>
      </c>
      <c r="F165" s="134" t="str">
        <f>IF(ISERROR(VLOOKUP($C165,'FERDİ SONUÇ'!$B$6:$H$1069,6,0)),"",VLOOKUP($C165,'FERDİ SONUÇ'!$B$6:$H$1069,6,0))</f>
        <v/>
      </c>
      <c r="G165" s="45" t="str">
        <f>IF(OR(E165="",F165="DQ", F165="DNF", F165="DNS", F165=""),"-",VLOOKUP(C165,'FERDİ SONUÇ'!$B$6:$H$1069,7,0))</f>
        <v>-</v>
      </c>
      <c r="H165" s="96"/>
      <c r="I165" s="96"/>
      <c r="J165" s="96"/>
      <c r="K165" s="40"/>
    </row>
    <row r="166" spans="1:11" x14ac:dyDescent="0.2">
      <c r="A166" s="30"/>
      <c r="B166" s="32"/>
      <c r="C166" s="127" t="str">
        <f>IF(A168="","",INDEX('TAKIM KAYIT'!$D$6:$D$1250,MATCH(C168,'TAKIM KAYIT'!$D$6:$D$1250,0)-2))</f>
        <v/>
      </c>
      <c r="D166" s="33" t="str">
        <f>IF(ISERROR(VLOOKUP($C166,'START LİSTE'!$B$6:$F$1025,2,0)),"",VLOOKUP($C166,'START LİSTE'!$B$6:$F$1025,2,0))</f>
        <v/>
      </c>
      <c r="E166" s="34" t="str">
        <f>IF(ISERROR(VLOOKUP($C166,'START LİSTE'!$B$6:$F$1025,4,0)),"",VLOOKUP($C166,'START LİSTE'!$B$6:$F$1025,4,0))</f>
        <v/>
      </c>
      <c r="F166" s="133" t="str">
        <f>IF(ISERROR(VLOOKUP($C166,'FERDİ SONUÇ'!$B$6:$H$1069,6,0)),"",VLOOKUP($C166,'FERDİ SONUÇ'!$B$6:$H$1069,6,0))</f>
        <v/>
      </c>
      <c r="G166" s="36" t="str">
        <f>IF(OR(E166="",F166="DQ", F166="DNF", F166="DNS", F166=""),"-",VLOOKUP(C166,'FERDİ SONUÇ'!$B$6:$H$1069,7,0))</f>
        <v>-</v>
      </c>
      <c r="H166" s="95"/>
      <c r="I166" s="95"/>
      <c r="J166" s="95"/>
      <c r="K166" s="31"/>
    </row>
    <row r="167" spans="1:11" x14ac:dyDescent="0.2">
      <c r="A167" s="39"/>
      <c r="B167" s="41"/>
      <c r="C167" s="128" t="str">
        <f>IF(A168="","",INDEX('TAKIM KAYIT'!$D$6:$D$1250,MATCH(C168,'TAKIM KAYIT'!$D$6:$D$1250,0)-1))</f>
        <v/>
      </c>
      <c r="D167" s="42" t="str">
        <f>IF(ISERROR(VLOOKUP($C167,'START LİSTE'!$B$6:$F$1025,2,0)),"",VLOOKUP($C167,'START LİSTE'!$B$6:$F$1025,2,0))</f>
        <v/>
      </c>
      <c r="E167" s="43" t="str">
        <f>IF(ISERROR(VLOOKUP($C167,'START LİSTE'!$B$6:$F$1025,4,0)),"",VLOOKUP($C167,'START LİSTE'!$B$6:$F$1025,4,0))</f>
        <v/>
      </c>
      <c r="F167" s="134" t="str">
        <f>IF(ISERROR(VLOOKUP($C167,'FERDİ SONUÇ'!$B$6:$H$1069,6,0)),"",VLOOKUP($C167,'FERDİ SONUÇ'!$B$6:$H$1069,6,0))</f>
        <v/>
      </c>
      <c r="G167" s="45" t="str">
        <f>IF(OR(E167="",F167="DQ", F167="DNF", F167="DNS", F167=""),"-",VLOOKUP(C167,'FERDİ SONUÇ'!$B$6:$H$1069,7,0))</f>
        <v>-</v>
      </c>
      <c r="H167" s="96"/>
      <c r="I167" s="96"/>
      <c r="J167" s="96"/>
      <c r="K167" s="40"/>
    </row>
    <row r="168" spans="1:11" ht="15.75" x14ac:dyDescent="0.2">
      <c r="A168" s="57" t="str">
        <f>IF(ISERROR(SMALL('TAKIM KAYIT'!$B$6:$B$1250,41)),"",SMALL('TAKIM KAYIT'!$B$6:$B$1250,41))</f>
        <v/>
      </c>
      <c r="B168" s="41" t="str">
        <f>IF(A168="","",VLOOKUP(A168,'TAKIM KAYIT'!$B$6:$O$1250,2,FALSE))</f>
        <v/>
      </c>
      <c r="C168" s="128" t="str">
        <f>IF(A168="","",VLOOKUP(A168,'TAKIM KAYIT'!$A$6:$O$1250,4,FALSE))</f>
        <v/>
      </c>
      <c r="D168" s="42" t="str">
        <f>IF(ISERROR(VLOOKUP($C168,'START LİSTE'!$B$6:$F$1025,2,0)),"",VLOOKUP($C168,'START LİSTE'!$B$6:$F$1025,2,0))</f>
        <v/>
      </c>
      <c r="E168" s="43" t="str">
        <f>IF(ISERROR(VLOOKUP($C168,'START LİSTE'!$B$6:$F$1025,4,0)),"",VLOOKUP($C168,'START LİSTE'!$B$6:$F$1025,4,0))</f>
        <v/>
      </c>
      <c r="F168" s="134" t="str">
        <f>IF(ISERROR(VLOOKUP($C168,'FERDİ SONUÇ'!$B$6:$H$1069,6,0)),"",VLOOKUP($C168,'FERDİ SONUÇ'!$B$6:$H$1069,6,0))</f>
        <v/>
      </c>
      <c r="G168" s="45" t="str">
        <f>IF(OR(E168="",F168="DQ", F168="DNF", F168="DNS", F168=""),"-",VLOOKUP(C168,'FERDİ SONUÇ'!$B$6:$H$1069,7,0))</f>
        <v>-</v>
      </c>
      <c r="H168" s="112" t="str">
        <f>IF(A168="","",VLOOKUP(A168,'TAKIM KAYIT'!$A$6:$P$1250,11,0))</f>
        <v/>
      </c>
      <c r="I168" s="112" t="str">
        <f>IF(A168="","",VLOOKUP(A168,'TAKIM KAYIT'!$A$6:$P$1250,12,0))</f>
        <v/>
      </c>
      <c r="J168" s="112" t="str">
        <f>IF(A168="","",VLOOKUP(A168,'TAKIM KAYIT'!$A$6:$P$1250,13,0))</f>
        <v/>
      </c>
      <c r="K168" s="51" t="str">
        <f>IF(A168="","",VLOOKUP(A168,'TAKIM KAYIT'!$A$6:$P$1250,15,0))</f>
        <v/>
      </c>
    </row>
    <row r="169" spans="1:11" x14ac:dyDescent="0.2">
      <c r="A169" s="39"/>
      <c r="B169" s="41"/>
      <c r="C169" s="128" t="str">
        <f>IF(A168="","",INDEX('TAKIM KAYIT'!$D$6:$D$1250,MATCH(C168,'TAKIM KAYIT'!$D$6:$D$1250,0)+1))</f>
        <v/>
      </c>
      <c r="D169" s="42" t="str">
        <f>IF(ISERROR(VLOOKUP($C169,'START LİSTE'!$B$6:$F$1025,2,0)),"",VLOOKUP($C169,'START LİSTE'!$B$6:$F$1025,2,0))</f>
        <v/>
      </c>
      <c r="E169" s="43" t="str">
        <f>IF(ISERROR(VLOOKUP($C169,'START LİSTE'!$B$6:$F$1025,4,0)),"",VLOOKUP($C169,'START LİSTE'!$B$6:$F$1025,4,0))</f>
        <v/>
      </c>
      <c r="F169" s="134" t="str">
        <f>IF(ISERROR(VLOOKUP($C169,'FERDİ SONUÇ'!$B$6:$H$1069,6,0)),"",VLOOKUP($C169,'FERDİ SONUÇ'!$B$6:$H$1069,6,0))</f>
        <v/>
      </c>
      <c r="G169" s="45" t="str">
        <f>IF(OR(E169="",F169="DQ", F169="DNF", F169="DNS", F169=""),"-",VLOOKUP(C169,'FERDİ SONUÇ'!$B$6:$H$1069,7,0))</f>
        <v>-</v>
      </c>
      <c r="H169" s="96"/>
      <c r="I169" s="96"/>
      <c r="J169" s="96"/>
      <c r="K169" s="40"/>
    </row>
    <row r="170" spans="1:11" x14ac:dyDescent="0.2">
      <c r="A170" s="30"/>
      <c r="B170" s="32"/>
      <c r="C170" s="127" t="str">
        <f>IF(A172="","",INDEX('TAKIM KAYIT'!$D$6:$D$1250,MATCH(C172,'TAKIM KAYIT'!$D$6:$D$1250,0)-2))</f>
        <v/>
      </c>
      <c r="D170" s="33" t="str">
        <f>IF(ISERROR(VLOOKUP($C170,'START LİSTE'!$B$6:$F$1025,2,0)),"",VLOOKUP($C170,'START LİSTE'!$B$6:$F$1025,2,0))</f>
        <v/>
      </c>
      <c r="E170" s="34" t="str">
        <f>IF(ISERROR(VLOOKUP($C170,'START LİSTE'!$B$6:$F$1025,4,0)),"",VLOOKUP($C170,'START LİSTE'!$B$6:$F$1025,4,0))</f>
        <v/>
      </c>
      <c r="F170" s="133" t="str">
        <f>IF(ISERROR(VLOOKUP($C170,'FERDİ SONUÇ'!$B$6:$H$1069,6,0)),"",VLOOKUP($C170,'FERDİ SONUÇ'!$B$6:$H$1069,6,0))</f>
        <v/>
      </c>
      <c r="G170" s="36" t="str">
        <f>IF(OR(E170="",F170="DQ", F170="DNF", F170="DNS", F170=""),"-",VLOOKUP(C170,'FERDİ SONUÇ'!$B$6:$H$1069,7,0))</f>
        <v>-</v>
      </c>
      <c r="H170" s="95"/>
      <c r="I170" s="95"/>
      <c r="J170" s="95"/>
      <c r="K170" s="31"/>
    </row>
    <row r="171" spans="1:11" x14ac:dyDescent="0.2">
      <c r="A171" s="39"/>
      <c r="B171" s="41"/>
      <c r="C171" s="128" t="str">
        <f>IF(A172="","",INDEX('TAKIM KAYIT'!$D$6:$D$1250,MATCH(C172,'TAKIM KAYIT'!$D$6:$D$1250,0)-1))</f>
        <v/>
      </c>
      <c r="D171" s="42" t="str">
        <f>IF(ISERROR(VLOOKUP($C171,'START LİSTE'!$B$6:$F$1025,2,0)),"",VLOOKUP($C171,'START LİSTE'!$B$6:$F$1025,2,0))</f>
        <v/>
      </c>
      <c r="E171" s="43" t="str">
        <f>IF(ISERROR(VLOOKUP($C171,'START LİSTE'!$B$6:$F$1025,4,0)),"",VLOOKUP($C171,'START LİSTE'!$B$6:$F$1025,4,0))</f>
        <v/>
      </c>
      <c r="F171" s="134" t="str">
        <f>IF(ISERROR(VLOOKUP($C171,'FERDİ SONUÇ'!$B$6:$H$1069,6,0)),"",VLOOKUP($C171,'FERDİ SONUÇ'!$B$6:$H$1069,6,0))</f>
        <v/>
      </c>
      <c r="G171" s="45" t="str">
        <f>IF(OR(E171="",F171="DQ", F171="DNF", F171="DNS", F171=""),"-",VLOOKUP(C171,'FERDİ SONUÇ'!$B$6:$H$1069,7,0))</f>
        <v>-</v>
      </c>
      <c r="H171" s="96"/>
      <c r="I171" s="96"/>
      <c r="J171" s="96"/>
      <c r="K171" s="40"/>
    </row>
    <row r="172" spans="1:11" ht="15.75" x14ac:dyDescent="0.2">
      <c r="A172" s="57" t="str">
        <f>IF(ISERROR(SMALL('TAKIM KAYIT'!$B$6:$B$1250,42)),"",SMALL('TAKIM KAYIT'!$B$6:$B$1250,42))</f>
        <v/>
      </c>
      <c r="B172" s="41" t="str">
        <f>IF(A172="","",VLOOKUP(A172,'TAKIM KAYIT'!$B$6:$O$1250,2,FALSE))</f>
        <v/>
      </c>
      <c r="C172" s="128" t="str">
        <f>IF(A172="","",VLOOKUP(A172,'TAKIM KAYIT'!$A$6:$O$1250,4,FALSE))</f>
        <v/>
      </c>
      <c r="D172" s="42" t="str">
        <f>IF(ISERROR(VLOOKUP($C172,'START LİSTE'!$B$6:$F$1025,2,0)),"",VLOOKUP($C172,'START LİSTE'!$B$6:$F$1025,2,0))</f>
        <v/>
      </c>
      <c r="E172" s="43" t="str">
        <f>IF(ISERROR(VLOOKUP($C172,'START LİSTE'!$B$6:$F$1025,4,0)),"",VLOOKUP($C172,'START LİSTE'!$B$6:$F$1025,4,0))</f>
        <v/>
      </c>
      <c r="F172" s="134" t="str">
        <f>IF(ISERROR(VLOOKUP($C172,'FERDİ SONUÇ'!$B$6:$H$1069,6,0)),"",VLOOKUP($C172,'FERDİ SONUÇ'!$B$6:$H$1069,6,0))</f>
        <v/>
      </c>
      <c r="G172" s="45" t="str">
        <f>IF(OR(E172="",F172="DQ", F172="DNF", F172="DNS", F172=""),"-",VLOOKUP(C172,'FERDİ SONUÇ'!$B$6:$H$1069,7,0))</f>
        <v>-</v>
      </c>
      <c r="H172" s="112" t="str">
        <f>IF(A172="","",VLOOKUP(A172,'TAKIM KAYIT'!$A$6:$P$1250,11,0))</f>
        <v/>
      </c>
      <c r="I172" s="112" t="str">
        <f>IF(A172="","",VLOOKUP(A172,'TAKIM KAYIT'!$A$6:$P$1250,12,0))</f>
        <v/>
      </c>
      <c r="J172" s="112" t="str">
        <f>IF(A172="","",VLOOKUP(A172,'TAKIM KAYIT'!$A$6:$P$1250,13,0))</f>
        <v/>
      </c>
      <c r="K172" s="51" t="str">
        <f>IF(A172="","",VLOOKUP(A172,'TAKIM KAYIT'!$A$6:$P$1250,15,0))</f>
        <v/>
      </c>
    </row>
    <row r="173" spans="1:11" x14ac:dyDescent="0.2">
      <c r="A173" s="39"/>
      <c r="B173" s="41"/>
      <c r="C173" s="128" t="str">
        <f>IF(A172="","",INDEX('TAKIM KAYIT'!$D$6:$D$1250,MATCH(C172,'TAKIM KAYIT'!$D$6:$D$1250,0)+1))</f>
        <v/>
      </c>
      <c r="D173" s="42" t="str">
        <f>IF(ISERROR(VLOOKUP($C173,'START LİSTE'!$B$6:$F$1025,2,0)),"",VLOOKUP($C173,'START LİSTE'!$B$6:$F$1025,2,0))</f>
        <v/>
      </c>
      <c r="E173" s="43" t="str">
        <f>IF(ISERROR(VLOOKUP($C173,'START LİSTE'!$B$6:$F$1025,4,0)),"",VLOOKUP($C173,'START LİSTE'!$B$6:$F$1025,4,0))</f>
        <v/>
      </c>
      <c r="F173" s="134" t="str">
        <f>IF(ISERROR(VLOOKUP($C173,'FERDİ SONUÇ'!$B$6:$H$1069,6,0)),"",VLOOKUP($C173,'FERDİ SONUÇ'!$B$6:$H$1069,6,0))</f>
        <v/>
      </c>
      <c r="G173" s="45" t="str">
        <f>IF(OR(E173="",F173="DQ", F173="DNF", F173="DNS", F173=""),"-",VLOOKUP(C173,'FERDİ SONUÇ'!$B$6:$H$1069,7,0))</f>
        <v>-</v>
      </c>
      <c r="H173" s="96"/>
      <c r="I173" s="96"/>
      <c r="J173" s="96"/>
      <c r="K173" s="40"/>
    </row>
    <row r="174" spans="1:11" x14ac:dyDescent="0.2">
      <c r="A174" s="30"/>
      <c r="B174" s="32"/>
      <c r="C174" s="127" t="str">
        <f>IF(A176="","",INDEX('TAKIM KAYIT'!$D$6:$D$1250,MATCH(C176,'TAKIM KAYIT'!$D$6:$D$1250,0)-2))</f>
        <v/>
      </c>
      <c r="D174" s="33" t="str">
        <f>IF(ISERROR(VLOOKUP($C174,'START LİSTE'!$B$6:$F$1025,2,0)),"",VLOOKUP($C174,'START LİSTE'!$B$6:$F$1025,2,0))</f>
        <v/>
      </c>
      <c r="E174" s="34" t="str">
        <f>IF(ISERROR(VLOOKUP($C174,'START LİSTE'!$B$6:$F$1025,4,0)),"",VLOOKUP($C174,'START LİSTE'!$B$6:$F$1025,4,0))</f>
        <v/>
      </c>
      <c r="F174" s="133" t="str">
        <f>IF(ISERROR(VLOOKUP($C174,'FERDİ SONUÇ'!$B$6:$H$1069,6,0)),"",VLOOKUP($C174,'FERDİ SONUÇ'!$B$6:$H$1069,6,0))</f>
        <v/>
      </c>
      <c r="G174" s="36" t="str">
        <f>IF(OR(E174="",F174="DQ", F174="DNF", F174="DNS", F174=""),"-",VLOOKUP(C174,'FERDİ SONUÇ'!$B$6:$H$1069,7,0))</f>
        <v>-</v>
      </c>
      <c r="H174" s="95"/>
      <c r="I174" s="95"/>
      <c r="J174" s="95"/>
      <c r="K174" s="31"/>
    </row>
    <row r="175" spans="1:11" x14ac:dyDescent="0.2">
      <c r="A175" s="39"/>
      <c r="B175" s="41"/>
      <c r="C175" s="128" t="str">
        <f>IF(A176="","",INDEX('TAKIM KAYIT'!$D$6:$D$1250,MATCH(C176,'TAKIM KAYIT'!$D$6:$D$1250,0)-1))</f>
        <v/>
      </c>
      <c r="D175" s="42" t="str">
        <f>IF(ISERROR(VLOOKUP($C175,'START LİSTE'!$B$6:$F$1025,2,0)),"",VLOOKUP($C175,'START LİSTE'!$B$6:$F$1025,2,0))</f>
        <v/>
      </c>
      <c r="E175" s="43" t="str">
        <f>IF(ISERROR(VLOOKUP($C175,'START LİSTE'!$B$6:$F$1025,4,0)),"",VLOOKUP($C175,'START LİSTE'!$B$6:$F$1025,4,0))</f>
        <v/>
      </c>
      <c r="F175" s="134" t="str">
        <f>IF(ISERROR(VLOOKUP($C175,'FERDİ SONUÇ'!$B$6:$H$1069,6,0)),"",VLOOKUP($C175,'FERDİ SONUÇ'!$B$6:$H$1069,6,0))</f>
        <v/>
      </c>
      <c r="G175" s="45" t="str">
        <f>IF(OR(E175="",F175="DQ", F175="DNF", F175="DNS", F175=""),"-",VLOOKUP(C175,'FERDİ SONUÇ'!$B$6:$H$1069,7,0))</f>
        <v>-</v>
      </c>
      <c r="H175" s="96"/>
      <c r="I175" s="96"/>
      <c r="J175" s="96"/>
      <c r="K175" s="40"/>
    </row>
    <row r="176" spans="1:11" ht="15.75" x14ac:dyDescent="0.2">
      <c r="A176" s="57" t="str">
        <f>IF(ISERROR(SMALL('TAKIM KAYIT'!$B$6:$B$1250,43)),"",SMALL('TAKIM KAYIT'!$B$6:$B$1250,43))</f>
        <v/>
      </c>
      <c r="B176" s="41" t="str">
        <f>IF(A176="","",VLOOKUP(A176,'TAKIM KAYIT'!$B$6:$O$1250,2,FALSE))</f>
        <v/>
      </c>
      <c r="C176" s="128" t="str">
        <f>IF(A176="","",VLOOKUP(A176,'TAKIM KAYIT'!$A$6:$O$1250,4,FALSE))</f>
        <v/>
      </c>
      <c r="D176" s="42" t="str">
        <f>IF(ISERROR(VLOOKUP($C176,'START LİSTE'!$B$6:$F$1025,2,0)),"",VLOOKUP($C176,'START LİSTE'!$B$6:$F$1025,2,0))</f>
        <v/>
      </c>
      <c r="E176" s="43" t="str">
        <f>IF(ISERROR(VLOOKUP($C176,'START LİSTE'!$B$6:$F$1025,4,0)),"",VLOOKUP($C176,'START LİSTE'!$B$6:$F$1025,4,0))</f>
        <v/>
      </c>
      <c r="F176" s="134" t="str">
        <f>IF(ISERROR(VLOOKUP($C176,'FERDİ SONUÇ'!$B$6:$H$1069,6,0)),"",VLOOKUP($C176,'FERDİ SONUÇ'!$B$6:$H$1069,6,0))</f>
        <v/>
      </c>
      <c r="G176" s="45" t="str">
        <f>IF(OR(E176="",F176="DQ", F176="DNF", F176="DNS", F176=""),"-",VLOOKUP(C176,'FERDİ SONUÇ'!$B$6:$H$1069,7,0))</f>
        <v>-</v>
      </c>
      <c r="H176" s="112" t="str">
        <f>IF(A176="","",VLOOKUP(A176,'TAKIM KAYIT'!$A$6:$P$1250,11,0))</f>
        <v/>
      </c>
      <c r="I176" s="112" t="str">
        <f>IF(A176="","",VLOOKUP(A176,'TAKIM KAYIT'!$A$6:$P$1250,12,0))</f>
        <v/>
      </c>
      <c r="J176" s="112" t="str">
        <f>IF(A176="","",VLOOKUP(A176,'TAKIM KAYIT'!$A$6:$P$1250,13,0))</f>
        <v/>
      </c>
      <c r="K176" s="51" t="str">
        <f>IF(A176="","",VLOOKUP(A176,'TAKIM KAYIT'!$A$6:$P$1250,15,0))</f>
        <v/>
      </c>
    </row>
    <row r="177" spans="1:11" x14ac:dyDescent="0.2">
      <c r="A177" s="39"/>
      <c r="B177" s="41"/>
      <c r="C177" s="128" t="str">
        <f>IF(A176="","",INDEX('TAKIM KAYIT'!$D$6:$D$1250,MATCH(C176,'TAKIM KAYIT'!$D$6:$D$1250,0)+1))</f>
        <v/>
      </c>
      <c r="D177" s="42" t="str">
        <f>IF(ISERROR(VLOOKUP($C177,'START LİSTE'!$B$6:$F$1025,2,0)),"",VLOOKUP($C177,'START LİSTE'!$B$6:$F$1025,2,0))</f>
        <v/>
      </c>
      <c r="E177" s="43" t="str">
        <f>IF(ISERROR(VLOOKUP($C177,'START LİSTE'!$B$6:$F$1025,4,0)),"",VLOOKUP($C177,'START LİSTE'!$B$6:$F$1025,4,0))</f>
        <v/>
      </c>
      <c r="F177" s="134" t="str">
        <f>IF(ISERROR(VLOOKUP($C177,'FERDİ SONUÇ'!$B$6:$H$1069,6,0)),"",VLOOKUP($C177,'FERDİ SONUÇ'!$B$6:$H$1069,6,0))</f>
        <v/>
      </c>
      <c r="G177" s="45" t="str">
        <f>IF(OR(E177="",F177="DQ", F177="DNF", F177="DNS", F177=""),"-",VLOOKUP(C177,'FERDİ SONUÇ'!$B$6:$H$1069,7,0))</f>
        <v>-</v>
      </c>
      <c r="H177" s="96"/>
      <c r="I177" s="96"/>
      <c r="J177" s="96"/>
      <c r="K177" s="40"/>
    </row>
    <row r="178" spans="1:11" x14ac:dyDescent="0.2">
      <c r="A178" s="30"/>
      <c r="B178" s="32"/>
      <c r="C178" s="127" t="str">
        <f>IF(A180="","",INDEX('TAKIM KAYIT'!$D$6:$D$1250,MATCH(C180,'TAKIM KAYIT'!$D$6:$D$1250,0)-2))</f>
        <v/>
      </c>
      <c r="D178" s="33" t="str">
        <f>IF(ISERROR(VLOOKUP($C178,'START LİSTE'!$B$6:$F$1025,2,0)),"",VLOOKUP($C178,'START LİSTE'!$B$6:$F$1025,2,0))</f>
        <v/>
      </c>
      <c r="E178" s="34" t="str">
        <f>IF(ISERROR(VLOOKUP($C178,'START LİSTE'!$B$6:$F$1025,4,0)),"",VLOOKUP($C178,'START LİSTE'!$B$6:$F$1025,4,0))</f>
        <v/>
      </c>
      <c r="F178" s="133" t="str">
        <f>IF(ISERROR(VLOOKUP($C178,'FERDİ SONUÇ'!$B$6:$H$1069,6,0)),"",VLOOKUP($C178,'FERDİ SONUÇ'!$B$6:$H$1069,6,0))</f>
        <v/>
      </c>
      <c r="G178" s="36" t="str">
        <f>IF(OR(E178="",F178="DQ", F178="DNF", F178="DNS", F178=""),"-",VLOOKUP(C178,'FERDİ SONUÇ'!$B$6:$H$1069,7,0))</f>
        <v>-</v>
      </c>
      <c r="H178" s="95"/>
      <c r="I178" s="95"/>
      <c r="J178" s="95"/>
      <c r="K178" s="31"/>
    </row>
    <row r="179" spans="1:11" x14ac:dyDescent="0.2">
      <c r="A179" s="39"/>
      <c r="B179" s="41"/>
      <c r="C179" s="128" t="str">
        <f>IF(A180="","",INDEX('TAKIM KAYIT'!$D$6:$D$1250,MATCH(C180,'TAKIM KAYIT'!$D$6:$D$1250,0)-1))</f>
        <v/>
      </c>
      <c r="D179" s="42" t="str">
        <f>IF(ISERROR(VLOOKUP($C179,'START LİSTE'!$B$6:$F$1025,2,0)),"",VLOOKUP($C179,'START LİSTE'!$B$6:$F$1025,2,0))</f>
        <v/>
      </c>
      <c r="E179" s="43" t="str">
        <f>IF(ISERROR(VLOOKUP($C179,'START LİSTE'!$B$6:$F$1025,4,0)),"",VLOOKUP($C179,'START LİSTE'!$B$6:$F$1025,4,0))</f>
        <v/>
      </c>
      <c r="F179" s="134" t="str">
        <f>IF(ISERROR(VLOOKUP($C179,'FERDİ SONUÇ'!$B$6:$H$1069,6,0)),"",VLOOKUP($C179,'FERDİ SONUÇ'!$B$6:$H$1069,6,0))</f>
        <v/>
      </c>
      <c r="G179" s="45" t="str">
        <f>IF(OR(E179="",F179="DQ", F179="DNF", F179="DNS", F179=""),"-",VLOOKUP(C179,'FERDİ SONUÇ'!$B$6:$H$1069,7,0))</f>
        <v>-</v>
      </c>
      <c r="H179" s="96"/>
      <c r="I179" s="96"/>
      <c r="J179" s="96"/>
      <c r="K179" s="40"/>
    </row>
    <row r="180" spans="1:11" ht="15.75" x14ac:dyDescent="0.2">
      <c r="A180" s="57" t="str">
        <f>IF(ISERROR(SMALL('TAKIM KAYIT'!$B$6:$B$1250,44)),"",SMALL('TAKIM KAYIT'!$B$6:$B$1250,44))</f>
        <v/>
      </c>
      <c r="B180" s="41" t="str">
        <f>IF(A180="","",VLOOKUP(A180,'TAKIM KAYIT'!$B$6:$O$1250,2,FALSE))</f>
        <v/>
      </c>
      <c r="C180" s="128" t="str">
        <f>IF(A180="","",VLOOKUP(A180,'TAKIM KAYIT'!$A$6:$O$1250,4,FALSE))</f>
        <v/>
      </c>
      <c r="D180" s="42" t="str">
        <f>IF(ISERROR(VLOOKUP($C180,'START LİSTE'!$B$6:$F$1025,2,0)),"",VLOOKUP($C180,'START LİSTE'!$B$6:$F$1025,2,0))</f>
        <v/>
      </c>
      <c r="E180" s="43" t="str">
        <f>IF(ISERROR(VLOOKUP($C180,'START LİSTE'!$B$6:$F$1025,4,0)),"",VLOOKUP($C180,'START LİSTE'!$B$6:$F$1025,4,0))</f>
        <v/>
      </c>
      <c r="F180" s="134" t="str">
        <f>IF(ISERROR(VLOOKUP($C180,'FERDİ SONUÇ'!$B$6:$H$1069,6,0)),"",VLOOKUP($C180,'FERDİ SONUÇ'!$B$6:$H$1069,6,0))</f>
        <v/>
      </c>
      <c r="G180" s="45" t="str">
        <f>IF(OR(E180="",F180="DQ", F180="DNF", F180="DNS", F180=""),"-",VLOOKUP(C180,'FERDİ SONUÇ'!$B$6:$H$1069,7,0))</f>
        <v>-</v>
      </c>
      <c r="H180" s="112" t="str">
        <f>IF(A180="","",VLOOKUP(A180,'TAKIM KAYIT'!$A$6:$P$1250,11,0))</f>
        <v/>
      </c>
      <c r="I180" s="112" t="str">
        <f>IF(A180="","",VLOOKUP(A180,'TAKIM KAYIT'!$A$6:$P$1250,12,0))</f>
        <v/>
      </c>
      <c r="J180" s="112" t="str">
        <f>IF(A180="","",VLOOKUP(A180,'TAKIM KAYIT'!$A$6:$P$1250,13,0))</f>
        <v/>
      </c>
      <c r="K180" s="51" t="str">
        <f>IF(A180="","",VLOOKUP(A180,'TAKIM KAYIT'!$A$6:$P$1250,15,0))</f>
        <v/>
      </c>
    </row>
    <row r="181" spans="1:11" x14ac:dyDescent="0.2">
      <c r="A181" s="39"/>
      <c r="B181" s="41"/>
      <c r="C181" s="128" t="str">
        <f>IF(A180="","",INDEX('TAKIM KAYIT'!$D$6:$D$1250,MATCH(C180,'TAKIM KAYIT'!$D$6:$D$1250,0)+1))</f>
        <v/>
      </c>
      <c r="D181" s="42" t="str">
        <f>IF(ISERROR(VLOOKUP($C181,'START LİSTE'!$B$6:$F$1025,2,0)),"",VLOOKUP($C181,'START LİSTE'!$B$6:$F$1025,2,0))</f>
        <v/>
      </c>
      <c r="E181" s="43" t="str">
        <f>IF(ISERROR(VLOOKUP($C181,'START LİSTE'!$B$6:$F$1025,4,0)),"",VLOOKUP($C181,'START LİSTE'!$B$6:$F$1025,4,0))</f>
        <v/>
      </c>
      <c r="F181" s="134" t="str">
        <f>IF(ISERROR(VLOOKUP($C181,'FERDİ SONUÇ'!$B$6:$H$1069,6,0)),"",VLOOKUP($C181,'FERDİ SONUÇ'!$B$6:$H$1069,6,0))</f>
        <v/>
      </c>
      <c r="G181" s="45" t="str">
        <f>IF(OR(E181="",F181="DQ", F181="DNF", F181="DNS", F181=""),"-",VLOOKUP(C181,'FERDİ SONUÇ'!$B$6:$H$1069,7,0))</f>
        <v>-</v>
      </c>
      <c r="H181" s="96"/>
      <c r="I181" s="96"/>
      <c r="J181" s="96"/>
      <c r="K181" s="40"/>
    </row>
    <row r="182" spans="1:11" x14ac:dyDescent="0.2">
      <c r="A182" s="30"/>
      <c r="B182" s="32"/>
      <c r="C182" s="127" t="str">
        <f>IF(A184="","",INDEX('TAKIM KAYIT'!$D$6:$D$1250,MATCH(C184,'TAKIM KAYIT'!$D$6:$D$1250,0)-2))</f>
        <v/>
      </c>
      <c r="D182" s="33" t="str">
        <f>IF(ISERROR(VLOOKUP($C182,'START LİSTE'!$B$6:$F$1025,2,0)),"",VLOOKUP($C182,'START LİSTE'!$B$6:$F$1025,2,0))</f>
        <v/>
      </c>
      <c r="E182" s="34" t="str">
        <f>IF(ISERROR(VLOOKUP($C182,'START LİSTE'!$B$6:$F$1025,4,0)),"",VLOOKUP($C182,'START LİSTE'!$B$6:$F$1025,4,0))</f>
        <v/>
      </c>
      <c r="F182" s="133" t="str">
        <f>IF(ISERROR(VLOOKUP($C182,'FERDİ SONUÇ'!$B$6:$H$1069,6,0)),"",VLOOKUP($C182,'FERDİ SONUÇ'!$B$6:$H$1069,6,0))</f>
        <v/>
      </c>
      <c r="G182" s="36" t="str">
        <f>IF(OR(E182="",F182="DQ", F182="DNF", F182="DNS", F182=""),"-",VLOOKUP(C182,'FERDİ SONUÇ'!$B$6:$H$1069,7,0))</f>
        <v>-</v>
      </c>
      <c r="H182" s="95"/>
      <c r="I182" s="95"/>
      <c r="J182" s="95"/>
      <c r="K182" s="31"/>
    </row>
    <row r="183" spans="1:11" x14ac:dyDescent="0.2">
      <c r="A183" s="39"/>
      <c r="B183" s="41"/>
      <c r="C183" s="128" t="str">
        <f>IF(A184="","",INDEX('TAKIM KAYIT'!$D$6:$D$1250,MATCH(C184,'TAKIM KAYIT'!$D$6:$D$1250,0)-1))</f>
        <v/>
      </c>
      <c r="D183" s="42" t="str">
        <f>IF(ISERROR(VLOOKUP($C183,'START LİSTE'!$B$6:$F$1025,2,0)),"",VLOOKUP($C183,'START LİSTE'!$B$6:$F$1025,2,0))</f>
        <v/>
      </c>
      <c r="E183" s="43" t="str">
        <f>IF(ISERROR(VLOOKUP($C183,'START LİSTE'!$B$6:$F$1025,4,0)),"",VLOOKUP($C183,'START LİSTE'!$B$6:$F$1025,4,0))</f>
        <v/>
      </c>
      <c r="F183" s="134" t="str">
        <f>IF(ISERROR(VLOOKUP($C183,'FERDİ SONUÇ'!$B$6:$H$1069,6,0)),"",VLOOKUP($C183,'FERDİ SONUÇ'!$B$6:$H$1069,6,0))</f>
        <v/>
      </c>
      <c r="G183" s="45" t="str">
        <f>IF(OR(E183="",F183="DQ", F183="DNF", F183="DNS", F183=""),"-",VLOOKUP(C183,'FERDİ SONUÇ'!$B$6:$H$1069,7,0))</f>
        <v>-</v>
      </c>
      <c r="H183" s="96"/>
      <c r="I183" s="96"/>
      <c r="J183" s="96"/>
      <c r="K183" s="40"/>
    </row>
    <row r="184" spans="1:11" ht="15.75" x14ac:dyDescent="0.2">
      <c r="A184" s="57" t="str">
        <f>IF(ISERROR(SMALL('TAKIM KAYIT'!$B$6:$B$1250,45)),"",SMALL('TAKIM KAYIT'!$B$6:$B$1250,45))</f>
        <v/>
      </c>
      <c r="B184" s="41" t="str">
        <f>IF(A184="","",VLOOKUP(A184,'TAKIM KAYIT'!$B$6:$O$1250,2,FALSE))</f>
        <v/>
      </c>
      <c r="C184" s="128" t="str">
        <f>IF(A184="","",VLOOKUP(A184,'TAKIM KAYIT'!$A$6:$O$1250,4,FALSE))</f>
        <v/>
      </c>
      <c r="D184" s="42" t="str">
        <f>IF(ISERROR(VLOOKUP($C184,'START LİSTE'!$B$6:$F$1025,2,0)),"",VLOOKUP($C184,'START LİSTE'!$B$6:$F$1025,2,0))</f>
        <v/>
      </c>
      <c r="E184" s="43" t="str">
        <f>IF(ISERROR(VLOOKUP($C184,'START LİSTE'!$B$6:$F$1025,4,0)),"",VLOOKUP($C184,'START LİSTE'!$B$6:$F$1025,4,0))</f>
        <v/>
      </c>
      <c r="F184" s="134" t="str">
        <f>IF(ISERROR(VLOOKUP($C184,'FERDİ SONUÇ'!$B$6:$H$1069,6,0)),"",VLOOKUP($C184,'FERDİ SONUÇ'!$B$6:$H$1069,6,0))</f>
        <v/>
      </c>
      <c r="G184" s="45" t="str">
        <f>IF(OR(E184="",F184="DQ", F184="DNF", F184="DNS", F184=""),"-",VLOOKUP(C184,'FERDİ SONUÇ'!$B$6:$H$1069,7,0))</f>
        <v>-</v>
      </c>
      <c r="H184" s="112" t="str">
        <f>IF(A184="","",VLOOKUP(A184,'TAKIM KAYIT'!$A$6:$P$1250,11,0))</f>
        <v/>
      </c>
      <c r="I184" s="112" t="str">
        <f>IF(A184="","",VLOOKUP(A184,'TAKIM KAYIT'!$A$6:$P$1250,12,0))</f>
        <v/>
      </c>
      <c r="J184" s="112" t="str">
        <f>IF(A184="","",VLOOKUP(A184,'TAKIM KAYIT'!$A$6:$P$1250,13,0))</f>
        <v/>
      </c>
      <c r="K184" s="51" t="str">
        <f>IF(A184="","",VLOOKUP(A184,'TAKIM KAYIT'!$A$6:$P$1250,15,0))</f>
        <v/>
      </c>
    </row>
    <row r="185" spans="1:11" x14ac:dyDescent="0.2">
      <c r="A185" s="39"/>
      <c r="B185" s="41"/>
      <c r="C185" s="128" t="str">
        <f>IF(A184="","",INDEX('TAKIM KAYIT'!$D$6:$D$1250,MATCH(C184,'TAKIM KAYIT'!$D$6:$D$1250,0)+1))</f>
        <v/>
      </c>
      <c r="D185" s="42" t="str">
        <f>IF(ISERROR(VLOOKUP($C185,'START LİSTE'!$B$6:$F$1025,2,0)),"",VLOOKUP($C185,'START LİSTE'!$B$6:$F$1025,2,0))</f>
        <v/>
      </c>
      <c r="E185" s="43" t="str">
        <f>IF(ISERROR(VLOOKUP($C185,'START LİSTE'!$B$6:$F$1025,4,0)),"",VLOOKUP($C185,'START LİSTE'!$B$6:$F$1025,4,0))</f>
        <v/>
      </c>
      <c r="F185" s="134" t="str">
        <f>IF(ISERROR(VLOOKUP($C185,'FERDİ SONUÇ'!$B$6:$H$1069,6,0)),"",VLOOKUP($C185,'FERDİ SONUÇ'!$B$6:$H$1069,6,0))</f>
        <v/>
      </c>
      <c r="G185" s="45" t="str">
        <f>IF(OR(E185="",F185="DQ", F185="DNF", F185="DNS", F185=""),"-",VLOOKUP(C185,'FERDİ SONUÇ'!$B$6:$H$1069,7,0))</f>
        <v>-</v>
      </c>
      <c r="H185" s="96"/>
      <c r="I185" s="96"/>
      <c r="J185" s="96"/>
      <c r="K185" s="40"/>
    </row>
    <row r="186" spans="1:11" x14ac:dyDescent="0.2">
      <c r="A186" s="30"/>
      <c r="B186" s="32"/>
      <c r="C186" s="127" t="str">
        <f>IF(A188="","",INDEX('TAKIM KAYIT'!$D$6:$D$1250,MATCH(C188,'TAKIM KAYIT'!$D$6:$D$1250,0)-2))</f>
        <v/>
      </c>
      <c r="D186" s="33" t="str">
        <f>IF(ISERROR(VLOOKUP($C186,'START LİSTE'!$B$6:$F$1025,2,0)),"",VLOOKUP($C186,'START LİSTE'!$B$6:$F$1025,2,0))</f>
        <v/>
      </c>
      <c r="E186" s="34" t="str">
        <f>IF(ISERROR(VLOOKUP($C186,'START LİSTE'!$B$6:$F$1025,4,0)),"",VLOOKUP($C186,'START LİSTE'!$B$6:$F$1025,4,0))</f>
        <v/>
      </c>
      <c r="F186" s="133" t="str">
        <f>IF(ISERROR(VLOOKUP($C186,'FERDİ SONUÇ'!$B$6:$H$1069,6,0)),"",VLOOKUP($C186,'FERDİ SONUÇ'!$B$6:$H$1069,6,0))</f>
        <v/>
      </c>
      <c r="G186" s="36" t="str">
        <f>IF(OR(E186="",F186="DQ", F186="DNF", F186="DNS", F186=""),"-",VLOOKUP(C186,'FERDİ SONUÇ'!$B$6:$H$1069,7,0))</f>
        <v>-</v>
      </c>
      <c r="H186" s="95"/>
      <c r="I186" s="95"/>
      <c r="J186" s="95"/>
      <c r="K186" s="31"/>
    </row>
    <row r="187" spans="1:11" x14ac:dyDescent="0.2">
      <c r="A187" s="39"/>
      <c r="B187" s="41"/>
      <c r="C187" s="128" t="str">
        <f>IF(A188="","",INDEX('TAKIM KAYIT'!$D$6:$D$1250,MATCH(C188,'TAKIM KAYIT'!$D$6:$D$1250,0)-1))</f>
        <v/>
      </c>
      <c r="D187" s="42" t="str">
        <f>IF(ISERROR(VLOOKUP($C187,'START LİSTE'!$B$6:$F$1025,2,0)),"",VLOOKUP($C187,'START LİSTE'!$B$6:$F$1025,2,0))</f>
        <v/>
      </c>
      <c r="E187" s="43" t="str">
        <f>IF(ISERROR(VLOOKUP($C187,'START LİSTE'!$B$6:$F$1025,4,0)),"",VLOOKUP($C187,'START LİSTE'!$B$6:$F$1025,4,0))</f>
        <v/>
      </c>
      <c r="F187" s="134" t="str">
        <f>IF(ISERROR(VLOOKUP($C187,'FERDİ SONUÇ'!$B$6:$H$1069,6,0)),"",VLOOKUP($C187,'FERDİ SONUÇ'!$B$6:$H$1069,6,0))</f>
        <v/>
      </c>
      <c r="G187" s="45" t="str">
        <f>IF(OR(E187="",F187="DQ", F187="DNF", F187="DNS", F187=""),"-",VLOOKUP(C187,'FERDİ SONUÇ'!$B$6:$H$1069,7,0))</f>
        <v>-</v>
      </c>
      <c r="H187" s="96"/>
      <c r="I187" s="96"/>
      <c r="J187" s="96"/>
      <c r="K187" s="40"/>
    </row>
    <row r="188" spans="1:11" ht="15.75" x14ac:dyDescent="0.2">
      <c r="A188" s="57" t="str">
        <f>IF(ISERROR(SMALL('TAKIM KAYIT'!$B$6:$B$1250,46)),"",SMALL('TAKIM KAYIT'!$B$6:$B$1250,46))</f>
        <v/>
      </c>
      <c r="B188" s="41" t="str">
        <f>IF(A188="","",VLOOKUP(A188,'TAKIM KAYIT'!$B$6:$O$1250,2,FALSE))</f>
        <v/>
      </c>
      <c r="C188" s="128" t="str">
        <f>IF(A188="","",VLOOKUP(A188,'TAKIM KAYIT'!$A$6:$O$1250,4,FALSE))</f>
        <v/>
      </c>
      <c r="D188" s="42" t="str">
        <f>IF(ISERROR(VLOOKUP($C188,'START LİSTE'!$B$6:$F$1025,2,0)),"",VLOOKUP($C188,'START LİSTE'!$B$6:$F$1025,2,0))</f>
        <v/>
      </c>
      <c r="E188" s="43" t="str">
        <f>IF(ISERROR(VLOOKUP($C188,'START LİSTE'!$B$6:$F$1025,4,0)),"",VLOOKUP($C188,'START LİSTE'!$B$6:$F$1025,4,0))</f>
        <v/>
      </c>
      <c r="F188" s="134" t="str">
        <f>IF(ISERROR(VLOOKUP($C188,'FERDİ SONUÇ'!$B$6:$H$1069,6,0)),"",VLOOKUP($C188,'FERDİ SONUÇ'!$B$6:$H$1069,6,0))</f>
        <v/>
      </c>
      <c r="G188" s="45" t="str">
        <f>IF(OR(E188="",F188="DQ", F188="DNF", F188="DNS", F188=""),"-",VLOOKUP(C188,'FERDİ SONUÇ'!$B$6:$H$1069,7,0))</f>
        <v>-</v>
      </c>
      <c r="H188" s="112" t="str">
        <f>IF(A188="","",VLOOKUP(A188,'TAKIM KAYIT'!$A$6:$P$1250,11,0))</f>
        <v/>
      </c>
      <c r="I188" s="112" t="str">
        <f>IF(A188="","",VLOOKUP(A188,'TAKIM KAYIT'!$A$6:$P$1250,12,0))</f>
        <v/>
      </c>
      <c r="J188" s="112" t="str">
        <f>IF(A188="","",VLOOKUP(A188,'TAKIM KAYIT'!$A$6:$P$1250,13,0))</f>
        <v/>
      </c>
      <c r="K188" s="51" t="str">
        <f>IF(A188="","",VLOOKUP(A188,'TAKIM KAYIT'!$A$6:$P$1250,15,0))</f>
        <v/>
      </c>
    </row>
    <row r="189" spans="1:11" x14ac:dyDescent="0.2">
      <c r="A189" s="39"/>
      <c r="B189" s="41"/>
      <c r="C189" s="128" t="str">
        <f>IF(A188="","",INDEX('TAKIM KAYIT'!$D$6:$D$1250,MATCH(C188,'TAKIM KAYIT'!$D$6:$D$1250,0)+1))</f>
        <v/>
      </c>
      <c r="D189" s="42" t="str">
        <f>IF(ISERROR(VLOOKUP($C189,'START LİSTE'!$B$6:$F$1025,2,0)),"",VLOOKUP($C189,'START LİSTE'!$B$6:$F$1025,2,0))</f>
        <v/>
      </c>
      <c r="E189" s="43" t="str">
        <f>IF(ISERROR(VLOOKUP($C189,'START LİSTE'!$B$6:$F$1025,4,0)),"",VLOOKUP($C189,'START LİSTE'!$B$6:$F$1025,4,0))</f>
        <v/>
      </c>
      <c r="F189" s="134" t="str">
        <f>IF(ISERROR(VLOOKUP($C189,'FERDİ SONUÇ'!$B$6:$H$1069,6,0)),"",VLOOKUP($C189,'FERDİ SONUÇ'!$B$6:$H$1069,6,0))</f>
        <v/>
      </c>
      <c r="G189" s="45" t="str">
        <f>IF(OR(E189="",F189="DQ", F189="DNF", F189="DNS", F189=""),"-",VLOOKUP(C189,'FERDİ SONUÇ'!$B$6:$H$1069,7,0))</f>
        <v>-</v>
      </c>
      <c r="H189" s="96"/>
      <c r="I189" s="96"/>
      <c r="J189" s="96"/>
      <c r="K189" s="40"/>
    </row>
    <row r="190" spans="1:11" x14ac:dyDescent="0.2">
      <c r="A190" s="30"/>
      <c r="B190" s="32"/>
      <c r="C190" s="127" t="str">
        <f>IF(A192="","",INDEX('TAKIM KAYIT'!$D$6:$D$1250,MATCH(C192,'TAKIM KAYIT'!$D$6:$D$1250,0)-2))</f>
        <v/>
      </c>
      <c r="D190" s="33" t="str">
        <f>IF(ISERROR(VLOOKUP($C190,'START LİSTE'!$B$6:$F$1025,2,0)),"",VLOOKUP($C190,'START LİSTE'!$B$6:$F$1025,2,0))</f>
        <v/>
      </c>
      <c r="E190" s="34" t="str">
        <f>IF(ISERROR(VLOOKUP($C190,'START LİSTE'!$B$6:$F$1025,4,0)),"",VLOOKUP($C190,'START LİSTE'!$B$6:$F$1025,4,0))</f>
        <v/>
      </c>
      <c r="F190" s="133" t="str">
        <f>IF(ISERROR(VLOOKUP($C190,'FERDİ SONUÇ'!$B$6:$H$1069,6,0)),"",VLOOKUP($C190,'FERDİ SONUÇ'!$B$6:$H$1069,6,0))</f>
        <v/>
      </c>
      <c r="G190" s="36" t="str">
        <f>IF(OR(E190="",F190="DQ", F190="DNF", F190="DNS", F190=""),"-",VLOOKUP(C190,'FERDİ SONUÇ'!$B$6:$H$1069,7,0))</f>
        <v>-</v>
      </c>
      <c r="H190" s="95"/>
      <c r="I190" s="95"/>
      <c r="J190" s="95"/>
      <c r="K190" s="31"/>
    </row>
    <row r="191" spans="1:11" x14ac:dyDescent="0.2">
      <c r="A191" s="39"/>
      <c r="B191" s="41"/>
      <c r="C191" s="128" t="str">
        <f>IF(A192="","",INDEX('TAKIM KAYIT'!$D$6:$D$1250,MATCH(C192,'TAKIM KAYIT'!$D$6:$D$1250,0)-1))</f>
        <v/>
      </c>
      <c r="D191" s="42" t="str">
        <f>IF(ISERROR(VLOOKUP($C191,'START LİSTE'!$B$6:$F$1025,2,0)),"",VLOOKUP($C191,'START LİSTE'!$B$6:$F$1025,2,0))</f>
        <v/>
      </c>
      <c r="E191" s="43" t="str">
        <f>IF(ISERROR(VLOOKUP($C191,'START LİSTE'!$B$6:$F$1025,4,0)),"",VLOOKUP($C191,'START LİSTE'!$B$6:$F$1025,4,0))</f>
        <v/>
      </c>
      <c r="F191" s="134" t="str">
        <f>IF(ISERROR(VLOOKUP($C191,'FERDİ SONUÇ'!$B$6:$H$1069,6,0)),"",VLOOKUP($C191,'FERDİ SONUÇ'!$B$6:$H$1069,6,0))</f>
        <v/>
      </c>
      <c r="G191" s="45" t="str">
        <f>IF(OR(E191="",F191="DQ", F191="DNF", F191="DNS", F191=""),"-",VLOOKUP(C191,'FERDİ SONUÇ'!$B$6:$H$1069,7,0))</f>
        <v>-</v>
      </c>
      <c r="H191" s="96"/>
      <c r="I191" s="96"/>
      <c r="J191" s="96"/>
      <c r="K191" s="40"/>
    </row>
    <row r="192" spans="1:11" ht="15.75" x14ac:dyDescent="0.2">
      <c r="A192" s="57" t="str">
        <f>IF(ISERROR(SMALL('TAKIM KAYIT'!$B$6:$B$1250,47)),"",SMALL('TAKIM KAYIT'!$B$6:$B$1250,47))</f>
        <v/>
      </c>
      <c r="B192" s="41" t="str">
        <f>IF(A192="","",VLOOKUP(A192,'TAKIM KAYIT'!$B$6:$O$1250,2,FALSE))</f>
        <v/>
      </c>
      <c r="C192" s="128" t="str">
        <f>IF(A192="","",VLOOKUP(A192,'TAKIM KAYIT'!$A$6:$O$1250,4,FALSE))</f>
        <v/>
      </c>
      <c r="D192" s="42" t="str">
        <f>IF(ISERROR(VLOOKUP($C192,'START LİSTE'!$B$6:$F$1025,2,0)),"",VLOOKUP($C192,'START LİSTE'!$B$6:$F$1025,2,0))</f>
        <v/>
      </c>
      <c r="E192" s="43" t="str">
        <f>IF(ISERROR(VLOOKUP($C192,'START LİSTE'!$B$6:$F$1025,4,0)),"",VLOOKUP($C192,'START LİSTE'!$B$6:$F$1025,4,0))</f>
        <v/>
      </c>
      <c r="F192" s="134" t="str">
        <f>IF(ISERROR(VLOOKUP($C192,'FERDİ SONUÇ'!$B$6:$H$1069,6,0)),"",VLOOKUP($C192,'FERDİ SONUÇ'!$B$6:$H$1069,6,0))</f>
        <v/>
      </c>
      <c r="G192" s="45" t="str">
        <f>IF(OR(E192="",F192="DQ", F192="DNF", F192="DNS", F192=""),"-",VLOOKUP(C192,'FERDİ SONUÇ'!$B$6:$H$1069,7,0))</f>
        <v>-</v>
      </c>
      <c r="H192" s="112" t="str">
        <f>IF(A192="","",VLOOKUP(A192,'TAKIM KAYIT'!$A$6:$P$1250,11,0))</f>
        <v/>
      </c>
      <c r="I192" s="112" t="str">
        <f>IF(A192="","",VLOOKUP(A192,'TAKIM KAYIT'!$A$6:$P$1250,12,0))</f>
        <v/>
      </c>
      <c r="J192" s="112" t="str">
        <f>IF(A192="","",VLOOKUP(A192,'TAKIM KAYIT'!$A$6:$P$1250,13,0))</f>
        <v/>
      </c>
      <c r="K192" s="51" t="str">
        <f>IF(A192="","",VLOOKUP(A192,'TAKIM KAYIT'!$A$6:$P$1250,15,0))</f>
        <v/>
      </c>
    </row>
    <row r="193" spans="1:11" x14ac:dyDescent="0.2">
      <c r="A193" s="39"/>
      <c r="B193" s="41"/>
      <c r="C193" s="128" t="str">
        <f>IF(A192="","",INDEX('TAKIM KAYIT'!$D$6:$D$1250,MATCH(C192,'TAKIM KAYIT'!$D$6:$D$1250,0)+1))</f>
        <v/>
      </c>
      <c r="D193" s="42" t="str">
        <f>IF(ISERROR(VLOOKUP($C193,'START LİSTE'!$B$6:$F$1025,2,0)),"",VLOOKUP($C193,'START LİSTE'!$B$6:$F$1025,2,0))</f>
        <v/>
      </c>
      <c r="E193" s="43" t="str">
        <f>IF(ISERROR(VLOOKUP($C193,'START LİSTE'!$B$6:$F$1025,4,0)),"",VLOOKUP($C193,'START LİSTE'!$B$6:$F$1025,4,0))</f>
        <v/>
      </c>
      <c r="F193" s="134" t="str">
        <f>IF(ISERROR(VLOOKUP($C193,'FERDİ SONUÇ'!$B$6:$H$1069,6,0)),"",VLOOKUP($C193,'FERDİ SONUÇ'!$B$6:$H$1069,6,0))</f>
        <v/>
      </c>
      <c r="G193" s="45" t="str">
        <f>IF(OR(E193="",F193="DQ", F193="DNF", F193="DNS", F193=""),"-",VLOOKUP(C193,'FERDİ SONUÇ'!$B$6:$H$1069,7,0))</f>
        <v>-</v>
      </c>
      <c r="H193" s="96"/>
      <c r="I193" s="96"/>
      <c r="J193" s="96"/>
      <c r="K193" s="40"/>
    </row>
    <row r="194" spans="1:11" x14ac:dyDescent="0.2">
      <c r="A194" s="30"/>
      <c r="B194" s="32"/>
      <c r="C194" s="127" t="str">
        <f>IF(A196="","",INDEX('TAKIM KAYIT'!$D$6:$D$1250,MATCH(C196,'TAKIM KAYIT'!$D$6:$D$1250,0)-2))</f>
        <v/>
      </c>
      <c r="D194" s="33" t="str">
        <f>IF(ISERROR(VLOOKUP($C194,'START LİSTE'!$B$6:$F$1025,2,0)),"",VLOOKUP($C194,'START LİSTE'!$B$6:$F$1025,2,0))</f>
        <v/>
      </c>
      <c r="E194" s="34" t="str">
        <f>IF(ISERROR(VLOOKUP($C194,'START LİSTE'!$B$6:$F$1025,4,0)),"",VLOOKUP($C194,'START LİSTE'!$B$6:$F$1025,4,0))</f>
        <v/>
      </c>
      <c r="F194" s="133" t="str">
        <f>IF(ISERROR(VLOOKUP($C194,'FERDİ SONUÇ'!$B$6:$H$1069,6,0)),"",VLOOKUP($C194,'FERDİ SONUÇ'!$B$6:$H$1069,6,0))</f>
        <v/>
      </c>
      <c r="G194" s="36" t="str">
        <f>IF(OR(E194="",F194="DQ", F194="DNF", F194="DNS", F194=""),"-",VLOOKUP(C194,'FERDİ SONUÇ'!$B$6:$H$1069,7,0))</f>
        <v>-</v>
      </c>
      <c r="H194" s="95"/>
      <c r="I194" s="95"/>
      <c r="J194" s="95"/>
      <c r="K194" s="31"/>
    </row>
    <row r="195" spans="1:11" x14ac:dyDescent="0.2">
      <c r="A195" s="39"/>
      <c r="B195" s="41"/>
      <c r="C195" s="128" t="str">
        <f>IF(A196="","",INDEX('TAKIM KAYIT'!$D$6:$D$1250,MATCH(C196,'TAKIM KAYIT'!$D$6:$D$1250,0)-1))</f>
        <v/>
      </c>
      <c r="D195" s="42" t="str">
        <f>IF(ISERROR(VLOOKUP($C195,'START LİSTE'!$B$6:$F$1025,2,0)),"",VLOOKUP($C195,'START LİSTE'!$B$6:$F$1025,2,0))</f>
        <v/>
      </c>
      <c r="E195" s="43" t="str">
        <f>IF(ISERROR(VLOOKUP($C195,'START LİSTE'!$B$6:$F$1025,4,0)),"",VLOOKUP($C195,'START LİSTE'!$B$6:$F$1025,4,0))</f>
        <v/>
      </c>
      <c r="F195" s="134" t="str">
        <f>IF(ISERROR(VLOOKUP($C195,'FERDİ SONUÇ'!$B$6:$H$1069,6,0)),"",VLOOKUP($C195,'FERDİ SONUÇ'!$B$6:$H$1069,6,0))</f>
        <v/>
      </c>
      <c r="G195" s="45" t="str">
        <f>IF(OR(E195="",F195="DQ", F195="DNF", F195="DNS", F195=""),"-",VLOOKUP(C195,'FERDİ SONUÇ'!$B$6:$H$1069,7,0))</f>
        <v>-</v>
      </c>
      <c r="H195" s="96"/>
      <c r="I195" s="96"/>
      <c r="J195" s="96"/>
      <c r="K195" s="40"/>
    </row>
    <row r="196" spans="1:11" ht="15.75" x14ac:dyDescent="0.2">
      <c r="A196" s="57" t="str">
        <f>IF(ISERROR(SMALL('TAKIM KAYIT'!$B$6:$B$1250,48)),"",SMALL('TAKIM KAYIT'!$B$6:$B$1250,48))</f>
        <v/>
      </c>
      <c r="B196" s="41" t="str">
        <f>IF(A196="","",VLOOKUP(A196,'TAKIM KAYIT'!$B$6:$O$1250,2,FALSE))</f>
        <v/>
      </c>
      <c r="C196" s="128" t="str">
        <f>IF(A196="","",VLOOKUP(A196,'TAKIM KAYIT'!$A$6:$O$1250,4,FALSE))</f>
        <v/>
      </c>
      <c r="D196" s="42" t="str">
        <f>IF(ISERROR(VLOOKUP($C196,'START LİSTE'!$B$6:$F$1025,2,0)),"",VLOOKUP($C196,'START LİSTE'!$B$6:$F$1025,2,0))</f>
        <v/>
      </c>
      <c r="E196" s="43" t="str">
        <f>IF(ISERROR(VLOOKUP($C196,'START LİSTE'!$B$6:$F$1025,4,0)),"",VLOOKUP($C196,'START LİSTE'!$B$6:$F$1025,4,0))</f>
        <v/>
      </c>
      <c r="F196" s="134" t="str">
        <f>IF(ISERROR(VLOOKUP($C196,'FERDİ SONUÇ'!$B$6:$H$1069,6,0)),"",VLOOKUP($C196,'FERDİ SONUÇ'!$B$6:$H$1069,6,0))</f>
        <v/>
      </c>
      <c r="G196" s="45" t="str">
        <f>IF(OR(E196="",F196="DQ", F196="DNF", F196="DNS", F196=""),"-",VLOOKUP(C196,'FERDİ SONUÇ'!$B$6:$H$1069,7,0))</f>
        <v>-</v>
      </c>
      <c r="H196" s="112" t="str">
        <f>IF(A196="","",VLOOKUP(A196,'TAKIM KAYIT'!$A$6:$P$1250,11,0))</f>
        <v/>
      </c>
      <c r="I196" s="112" t="str">
        <f>IF(A196="","",VLOOKUP(A196,'TAKIM KAYIT'!$A$6:$P$1250,12,0))</f>
        <v/>
      </c>
      <c r="J196" s="112" t="str">
        <f>IF(A196="","",VLOOKUP(A196,'TAKIM KAYIT'!$A$6:$P$1250,13,0))</f>
        <v/>
      </c>
      <c r="K196" s="51" t="str">
        <f>IF(A196="","",VLOOKUP(A196,'TAKIM KAYIT'!$A$6:$P$1250,15,0))</f>
        <v/>
      </c>
    </row>
    <row r="197" spans="1:11" x14ac:dyDescent="0.2">
      <c r="A197" s="39"/>
      <c r="B197" s="41"/>
      <c r="C197" s="128" t="str">
        <f>IF(A196="","",INDEX('TAKIM KAYIT'!$D$6:$D$1250,MATCH(C196,'TAKIM KAYIT'!$D$6:$D$1250,0)+1))</f>
        <v/>
      </c>
      <c r="D197" s="42" t="str">
        <f>IF(ISERROR(VLOOKUP($C197,'START LİSTE'!$B$6:$F$1025,2,0)),"",VLOOKUP($C197,'START LİSTE'!$B$6:$F$1025,2,0))</f>
        <v/>
      </c>
      <c r="E197" s="43" t="str">
        <f>IF(ISERROR(VLOOKUP($C197,'START LİSTE'!$B$6:$F$1025,4,0)),"",VLOOKUP($C197,'START LİSTE'!$B$6:$F$1025,4,0))</f>
        <v/>
      </c>
      <c r="F197" s="134" t="str">
        <f>IF(ISERROR(VLOOKUP($C197,'FERDİ SONUÇ'!$B$6:$H$1069,6,0)),"",VLOOKUP($C197,'FERDİ SONUÇ'!$B$6:$H$1069,6,0))</f>
        <v/>
      </c>
      <c r="G197" s="45" t="str">
        <f>IF(OR(E197="",F197="DQ", F197="DNF", F197="DNS", F197=""),"-",VLOOKUP(C197,'FERDİ SONUÇ'!$B$6:$H$1069,7,0))</f>
        <v>-</v>
      </c>
      <c r="H197" s="96"/>
      <c r="I197" s="96"/>
      <c r="J197" s="96"/>
      <c r="K197" s="40"/>
    </row>
    <row r="198" spans="1:11" x14ac:dyDescent="0.2">
      <c r="A198" s="30"/>
      <c r="B198" s="32"/>
      <c r="C198" s="127" t="str">
        <f>IF(A200="","",INDEX('TAKIM KAYIT'!$D$6:$D$1250,MATCH(C200,'TAKIM KAYIT'!$D$6:$D$1250,0)-2))</f>
        <v/>
      </c>
      <c r="D198" s="33" t="str">
        <f>IF(ISERROR(VLOOKUP($C198,'START LİSTE'!$B$6:$F$1025,2,0)),"",VLOOKUP($C198,'START LİSTE'!$B$6:$F$1025,2,0))</f>
        <v/>
      </c>
      <c r="E198" s="34" t="str">
        <f>IF(ISERROR(VLOOKUP($C198,'START LİSTE'!$B$6:$F$1025,4,0)),"",VLOOKUP($C198,'START LİSTE'!$B$6:$F$1025,4,0))</f>
        <v/>
      </c>
      <c r="F198" s="133" t="str">
        <f>IF(ISERROR(VLOOKUP($C198,'FERDİ SONUÇ'!$B$6:$H$1069,6,0)),"",VLOOKUP($C198,'FERDİ SONUÇ'!$B$6:$H$1069,6,0))</f>
        <v/>
      </c>
      <c r="G198" s="36" t="str">
        <f>IF(OR(E198="",F198="DQ", F198="DNF", F198="DNS", F198=""),"-",VLOOKUP(C198,'FERDİ SONUÇ'!$B$6:$H$1069,7,0))</f>
        <v>-</v>
      </c>
      <c r="H198" s="95"/>
      <c r="I198" s="95"/>
      <c r="J198" s="95"/>
      <c r="K198" s="31"/>
    </row>
    <row r="199" spans="1:11" x14ac:dyDescent="0.2">
      <c r="A199" s="39"/>
      <c r="B199" s="41"/>
      <c r="C199" s="128" t="str">
        <f>IF(A200="","",INDEX('TAKIM KAYIT'!$D$6:$D$1250,MATCH(C200,'TAKIM KAYIT'!$D$6:$D$1250,0)-1))</f>
        <v/>
      </c>
      <c r="D199" s="42" t="str">
        <f>IF(ISERROR(VLOOKUP($C199,'START LİSTE'!$B$6:$F$1025,2,0)),"",VLOOKUP($C199,'START LİSTE'!$B$6:$F$1025,2,0))</f>
        <v/>
      </c>
      <c r="E199" s="43" t="str">
        <f>IF(ISERROR(VLOOKUP($C199,'START LİSTE'!$B$6:$F$1025,4,0)),"",VLOOKUP($C199,'START LİSTE'!$B$6:$F$1025,4,0))</f>
        <v/>
      </c>
      <c r="F199" s="134" t="str">
        <f>IF(ISERROR(VLOOKUP($C199,'FERDİ SONUÇ'!$B$6:$H$1069,6,0)),"",VLOOKUP($C199,'FERDİ SONUÇ'!$B$6:$H$1069,6,0))</f>
        <v/>
      </c>
      <c r="G199" s="45" t="str">
        <f>IF(OR(E199="",F199="DQ", F199="DNF", F199="DNS", F199=""),"-",VLOOKUP(C199,'FERDİ SONUÇ'!$B$6:$H$1069,7,0))</f>
        <v>-</v>
      </c>
      <c r="H199" s="96"/>
      <c r="I199" s="96"/>
      <c r="J199" s="96"/>
      <c r="K199" s="40"/>
    </row>
    <row r="200" spans="1:11" ht="15.75" x14ac:dyDescent="0.2">
      <c r="A200" s="57" t="str">
        <f>IF(ISERROR(SMALL('TAKIM KAYIT'!$B$6:$B$1250,49)),"",SMALL('TAKIM KAYIT'!$B$6:$B$1250,49))</f>
        <v/>
      </c>
      <c r="B200" s="41" t="str">
        <f>IF(A200="","",VLOOKUP(A200,'TAKIM KAYIT'!$B$6:$O$1250,2,FALSE))</f>
        <v/>
      </c>
      <c r="C200" s="128" t="str">
        <f>IF(A200="","",VLOOKUP(A200,'TAKIM KAYIT'!$A$6:$O$1250,4,FALSE))</f>
        <v/>
      </c>
      <c r="D200" s="42" t="str">
        <f>IF(ISERROR(VLOOKUP($C200,'START LİSTE'!$B$6:$F$1025,2,0)),"",VLOOKUP($C200,'START LİSTE'!$B$6:$F$1025,2,0))</f>
        <v/>
      </c>
      <c r="E200" s="43" t="str">
        <f>IF(ISERROR(VLOOKUP($C200,'START LİSTE'!$B$6:$F$1025,4,0)),"",VLOOKUP($C200,'START LİSTE'!$B$6:$F$1025,4,0))</f>
        <v/>
      </c>
      <c r="F200" s="134" t="str">
        <f>IF(ISERROR(VLOOKUP($C200,'FERDİ SONUÇ'!$B$6:$H$1069,6,0)),"",VLOOKUP($C200,'FERDİ SONUÇ'!$B$6:$H$1069,6,0))</f>
        <v/>
      </c>
      <c r="G200" s="45" t="str">
        <f>IF(OR(E200="",F200="DQ", F200="DNF", F200="DNS", F200=""),"-",VLOOKUP(C200,'FERDİ SONUÇ'!$B$6:$H$1069,7,0))</f>
        <v>-</v>
      </c>
      <c r="H200" s="112" t="str">
        <f>IF(A200="","",VLOOKUP(A200,'TAKIM KAYIT'!$A$6:$P$1250,11,0))</f>
        <v/>
      </c>
      <c r="I200" s="112" t="str">
        <f>IF(A200="","",VLOOKUP(A200,'TAKIM KAYIT'!$A$6:$P$1250,12,0))</f>
        <v/>
      </c>
      <c r="J200" s="112" t="str">
        <f>IF(A200="","",VLOOKUP(A200,'TAKIM KAYIT'!$A$6:$P$1250,13,0))</f>
        <v/>
      </c>
      <c r="K200" s="51" t="str">
        <f>IF(A200="","",VLOOKUP(A200,'TAKIM KAYIT'!$A$6:$P$1250,15,0))</f>
        <v/>
      </c>
    </row>
    <row r="201" spans="1:11" x14ac:dyDescent="0.2">
      <c r="A201" s="39"/>
      <c r="B201" s="41"/>
      <c r="C201" s="128" t="str">
        <f>IF(A200="","",INDEX('TAKIM KAYIT'!$D$6:$D$1250,MATCH(C200,'TAKIM KAYIT'!$D$6:$D$1250,0)+1))</f>
        <v/>
      </c>
      <c r="D201" s="42" t="str">
        <f>IF(ISERROR(VLOOKUP($C201,'START LİSTE'!$B$6:$F$1025,2,0)),"",VLOOKUP($C201,'START LİSTE'!$B$6:$F$1025,2,0))</f>
        <v/>
      </c>
      <c r="E201" s="43" t="str">
        <f>IF(ISERROR(VLOOKUP($C201,'START LİSTE'!$B$6:$F$1025,4,0)),"",VLOOKUP($C201,'START LİSTE'!$B$6:$F$1025,4,0))</f>
        <v/>
      </c>
      <c r="F201" s="134" t="str">
        <f>IF(ISERROR(VLOOKUP($C201,'FERDİ SONUÇ'!$B$6:$H$1069,6,0)),"",VLOOKUP($C201,'FERDİ SONUÇ'!$B$6:$H$1069,6,0))</f>
        <v/>
      </c>
      <c r="G201" s="45" t="str">
        <f>IF(OR(E201="",F201="DQ", F201="DNF", F201="DNS", F201=""),"-",VLOOKUP(C201,'FERDİ SONUÇ'!$B$6:$H$1069,7,0))</f>
        <v>-</v>
      </c>
      <c r="H201" s="96"/>
      <c r="I201" s="96"/>
      <c r="J201" s="96"/>
      <c r="K201" s="40"/>
    </row>
    <row r="202" spans="1:11" x14ac:dyDescent="0.2">
      <c r="A202" s="30"/>
      <c r="B202" s="32"/>
      <c r="C202" s="127" t="str">
        <f>IF(A204="","",INDEX('TAKIM KAYIT'!$D$6:$D$1250,MATCH(C204,'TAKIM KAYIT'!$D$6:$D$1250,0)-2))</f>
        <v/>
      </c>
      <c r="D202" s="33" t="str">
        <f>IF(ISERROR(VLOOKUP($C202,'START LİSTE'!$B$6:$F$1025,2,0)),"",VLOOKUP($C202,'START LİSTE'!$B$6:$F$1025,2,0))</f>
        <v/>
      </c>
      <c r="E202" s="34" t="str">
        <f>IF(ISERROR(VLOOKUP($C202,'START LİSTE'!$B$6:$F$1025,4,0)),"",VLOOKUP($C202,'START LİSTE'!$B$6:$F$1025,4,0))</f>
        <v/>
      </c>
      <c r="F202" s="133" t="str">
        <f>IF(ISERROR(VLOOKUP($C202,'FERDİ SONUÇ'!$B$6:$H$1069,6,0)),"",VLOOKUP($C202,'FERDİ SONUÇ'!$B$6:$H$1069,6,0))</f>
        <v/>
      </c>
      <c r="G202" s="36" t="str">
        <f>IF(OR(E202="",F202="DQ", F202="DNF", F202="DNS", F202=""),"-",VLOOKUP(C202,'FERDİ SONUÇ'!$B$6:$H$1069,7,0))</f>
        <v>-</v>
      </c>
      <c r="H202" s="95"/>
      <c r="I202" s="95"/>
      <c r="J202" s="95"/>
      <c r="K202" s="31"/>
    </row>
    <row r="203" spans="1:11" x14ac:dyDescent="0.2">
      <c r="A203" s="39"/>
      <c r="B203" s="41"/>
      <c r="C203" s="128" t="str">
        <f>IF(A204="","",INDEX('TAKIM KAYIT'!$D$6:$D$1250,MATCH(C204,'TAKIM KAYIT'!$D$6:$D$1250,0)-1))</f>
        <v/>
      </c>
      <c r="D203" s="42" t="str">
        <f>IF(ISERROR(VLOOKUP($C203,'START LİSTE'!$B$6:$F$1025,2,0)),"",VLOOKUP($C203,'START LİSTE'!$B$6:$F$1025,2,0))</f>
        <v/>
      </c>
      <c r="E203" s="43" t="str">
        <f>IF(ISERROR(VLOOKUP($C203,'START LİSTE'!$B$6:$F$1025,4,0)),"",VLOOKUP($C203,'START LİSTE'!$B$6:$F$1025,4,0))</f>
        <v/>
      </c>
      <c r="F203" s="134" t="str">
        <f>IF(ISERROR(VLOOKUP($C203,'FERDİ SONUÇ'!$B$6:$H$1069,6,0)),"",VLOOKUP($C203,'FERDİ SONUÇ'!$B$6:$H$1069,6,0))</f>
        <v/>
      </c>
      <c r="G203" s="45" t="str">
        <f>IF(OR(E203="",F203="DQ", F203="DNF", F203="DNS", F203=""),"-",VLOOKUP(C203,'FERDİ SONUÇ'!$B$6:$H$1069,7,0))</f>
        <v>-</v>
      </c>
      <c r="H203" s="96"/>
      <c r="I203" s="96"/>
      <c r="J203" s="96"/>
      <c r="K203" s="40"/>
    </row>
    <row r="204" spans="1:11" ht="15.75" x14ac:dyDescent="0.2">
      <c r="A204" s="57" t="str">
        <f>IF(ISERROR(SMALL('TAKIM KAYIT'!$B$6:$B$1250,50)),"",SMALL('TAKIM KAYIT'!$B$6:$B$1250,50))</f>
        <v/>
      </c>
      <c r="B204" s="41" t="str">
        <f>IF(A204="","",VLOOKUP(A204,'TAKIM KAYIT'!$B$6:$O$1250,2,FALSE))</f>
        <v/>
      </c>
      <c r="C204" s="128" t="str">
        <f>IF(A204="","",VLOOKUP(A204,'TAKIM KAYIT'!$A$6:$O$1250,4,FALSE))</f>
        <v/>
      </c>
      <c r="D204" s="42" t="str">
        <f>IF(ISERROR(VLOOKUP($C204,'START LİSTE'!$B$6:$F$1025,2,0)),"",VLOOKUP($C204,'START LİSTE'!$B$6:$F$1025,2,0))</f>
        <v/>
      </c>
      <c r="E204" s="43" t="str">
        <f>IF(ISERROR(VLOOKUP($C204,'START LİSTE'!$B$6:$F$1025,4,0)),"",VLOOKUP($C204,'START LİSTE'!$B$6:$F$1025,4,0))</f>
        <v/>
      </c>
      <c r="F204" s="134" t="str">
        <f>IF(ISERROR(VLOOKUP($C204,'FERDİ SONUÇ'!$B$6:$H$1069,6,0)),"",VLOOKUP($C204,'FERDİ SONUÇ'!$B$6:$H$1069,6,0))</f>
        <v/>
      </c>
      <c r="G204" s="45" t="str">
        <f>IF(OR(E204="",F204="DQ", F204="DNF", F204="DNS", F204=""),"-",VLOOKUP(C204,'FERDİ SONUÇ'!$B$6:$H$1069,7,0))</f>
        <v>-</v>
      </c>
      <c r="H204" s="112" t="str">
        <f>IF(A204="","",VLOOKUP(A204,'TAKIM KAYIT'!$A$6:$P$1250,11,0))</f>
        <v/>
      </c>
      <c r="I204" s="112" t="str">
        <f>IF(A204="","",VLOOKUP(A204,'TAKIM KAYIT'!$A$6:$P$1250,12,0))</f>
        <v/>
      </c>
      <c r="J204" s="112" t="str">
        <f>IF(A204="","",VLOOKUP(A204,'TAKIM KAYIT'!$A$6:$P$1250,13,0))</f>
        <v/>
      </c>
      <c r="K204" s="51" t="str">
        <f>IF(A204="","",VLOOKUP(A204,'TAKIM KAYIT'!$A$6:$P$1250,15,0))</f>
        <v/>
      </c>
    </row>
    <row r="205" spans="1:11" x14ac:dyDescent="0.2">
      <c r="A205" s="119"/>
      <c r="B205" s="120"/>
      <c r="C205" s="129" t="str">
        <f>IF(A204="","",INDEX('TAKIM KAYIT'!$D$6:$D$1250,MATCH(C204,'TAKIM KAYIT'!$D$6:$D$1250,0)+1))</f>
        <v/>
      </c>
      <c r="D205" s="121" t="str">
        <f>IF(ISERROR(VLOOKUP($C205,'START LİSTE'!$B$6:$F$1025,2,0)),"",VLOOKUP($C205,'START LİSTE'!$B$6:$F$1025,2,0))</f>
        <v/>
      </c>
      <c r="E205" s="122" t="str">
        <f>IF(ISERROR(VLOOKUP($C205,'START LİSTE'!$B$6:$F$1025,4,0)),"",VLOOKUP($C205,'START LİSTE'!$B$6:$F$1025,4,0))</f>
        <v/>
      </c>
      <c r="F205" s="135" t="str">
        <f>IF(ISERROR(VLOOKUP($C205,'FERDİ SONUÇ'!$B$6:$H$1069,6,0)),"",VLOOKUP($C205,'FERDİ SONUÇ'!$B$6:$H$1069,6,0))</f>
        <v/>
      </c>
      <c r="G205" s="123" t="str">
        <f>IF(OR(E205="",F205="DQ", F205="DNF", F205="DNS", F205=""),"-",VLOOKUP(C205,'FERDİ SONUÇ'!$B$6:$H$1069,7,0))</f>
        <v>-</v>
      </c>
      <c r="H205" s="124"/>
      <c r="I205" s="124"/>
      <c r="J205" s="124"/>
      <c r="K205" s="125"/>
    </row>
  </sheetData>
  <sheetProtection password="AA32" sheet="1" objects="1" scenarios="1" formatCells="0" formatColumns="0" formatRows="0" insertColumns="0" insertRows="0" insertHyperlinks="0" deleteColumns="0" deleteRows="0" sort="0" autoFilter="0" pivotTables="0"/>
  <mergeCells count="5">
    <mergeCell ref="A1:K1"/>
    <mergeCell ref="A2:K2"/>
    <mergeCell ref="F4:K4"/>
    <mergeCell ref="C4:D4"/>
    <mergeCell ref="C3:D3"/>
  </mergeCells>
  <conditionalFormatting sqref="B5">
    <cfRule type="duplicateValues" dxfId="105" priority="106" stopIfTrue="1"/>
  </conditionalFormatting>
  <conditionalFormatting sqref="A6:A125">
    <cfRule type="cellIs" dxfId="104" priority="103" operator="greaterThan">
      <formula>1000</formula>
    </cfRule>
    <cfRule type="cellIs" dxfId="103" priority="104" operator="greaterThan">
      <formula>"&gt;1000"</formula>
    </cfRule>
  </conditionalFormatting>
  <conditionalFormatting sqref="H8">
    <cfRule type="duplicateValues" dxfId="102" priority="102" stopIfTrue="1"/>
  </conditionalFormatting>
  <conditionalFormatting sqref="I8">
    <cfRule type="duplicateValues" dxfId="101" priority="101" stopIfTrue="1"/>
  </conditionalFormatting>
  <conditionalFormatting sqref="J8">
    <cfRule type="duplicateValues" dxfId="100" priority="100" stopIfTrue="1"/>
  </conditionalFormatting>
  <conditionalFormatting sqref="H12">
    <cfRule type="duplicateValues" dxfId="99" priority="99" stopIfTrue="1"/>
  </conditionalFormatting>
  <conditionalFormatting sqref="I12">
    <cfRule type="duplicateValues" dxfId="98" priority="98" stopIfTrue="1"/>
  </conditionalFormatting>
  <conditionalFormatting sqref="J12">
    <cfRule type="duplicateValues" dxfId="97" priority="97" stopIfTrue="1"/>
  </conditionalFormatting>
  <conditionalFormatting sqref="H16">
    <cfRule type="duplicateValues" dxfId="96" priority="96" stopIfTrue="1"/>
  </conditionalFormatting>
  <conditionalFormatting sqref="I16">
    <cfRule type="duplicateValues" dxfId="95" priority="95" stopIfTrue="1"/>
  </conditionalFormatting>
  <conditionalFormatting sqref="J16">
    <cfRule type="duplicateValues" dxfId="94" priority="94" stopIfTrue="1"/>
  </conditionalFormatting>
  <conditionalFormatting sqref="H20">
    <cfRule type="duplicateValues" dxfId="93" priority="93" stopIfTrue="1"/>
  </conditionalFormatting>
  <conditionalFormatting sqref="I20">
    <cfRule type="duplicateValues" dxfId="92" priority="92" stopIfTrue="1"/>
  </conditionalFormatting>
  <conditionalFormatting sqref="J20">
    <cfRule type="duplicateValues" dxfId="91" priority="91" stopIfTrue="1"/>
  </conditionalFormatting>
  <conditionalFormatting sqref="H24">
    <cfRule type="duplicateValues" dxfId="90" priority="90" stopIfTrue="1"/>
  </conditionalFormatting>
  <conditionalFormatting sqref="I24">
    <cfRule type="duplicateValues" dxfId="89" priority="89" stopIfTrue="1"/>
  </conditionalFormatting>
  <conditionalFormatting sqref="J24">
    <cfRule type="duplicateValues" dxfId="88" priority="88" stopIfTrue="1"/>
  </conditionalFormatting>
  <conditionalFormatting sqref="H28">
    <cfRule type="duplicateValues" dxfId="87" priority="87" stopIfTrue="1"/>
  </conditionalFormatting>
  <conditionalFormatting sqref="I28">
    <cfRule type="duplicateValues" dxfId="86" priority="86" stopIfTrue="1"/>
  </conditionalFormatting>
  <conditionalFormatting sqref="J28">
    <cfRule type="duplicateValues" dxfId="85" priority="85" stopIfTrue="1"/>
  </conditionalFormatting>
  <conditionalFormatting sqref="H32">
    <cfRule type="duplicateValues" dxfId="84" priority="84" stopIfTrue="1"/>
  </conditionalFormatting>
  <conditionalFormatting sqref="I32">
    <cfRule type="duplicateValues" dxfId="83" priority="83" stopIfTrue="1"/>
  </conditionalFormatting>
  <conditionalFormatting sqref="J32">
    <cfRule type="duplicateValues" dxfId="82" priority="82" stopIfTrue="1"/>
  </conditionalFormatting>
  <conditionalFormatting sqref="H36">
    <cfRule type="duplicateValues" dxfId="81" priority="81" stopIfTrue="1"/>
  </conditionalFormatting>
  <conditionalFormatting sqref="I36">
    <cfRule type="duplicateValues" dxfId="80" priority="80" stopIfTrue="1"/>
  </conditionalFormatting>
  <conditionalFormatting sqref="J36">
    <cfRule type="duplicateValues" dxfId="79" priority="79" stopIfTrue="1"/>
  </conditionalFormatting>
  <conditionalFormatting sqref="H40">
    <cfRule type="duplicateValues" dxfId="78" priority="78" stopIfTrue="1"/>
  </conditionalFormatting>
  <conditionalFormatting sqref="I40">
    <cfRule type="duplicateValues" dxfId="77" priority="77" stopIfTrue="1"/>
  </conditionalFormatting>
  <conditionalFormatting sqref="J40">
    <cfRule type="duplicateValues" dxfId="76" priority="76" stopIfTrue="1"/>
  </conditionalFormatting>
  <conditionalFormatting sqref="H44">
    <cfRule type="duplicateValues" dxfId="75" priority="75" stopIfTrue="1"/>
  </conditionalFormatting>
  <conditionalFormatting sqref="I44">
    <cfRule type="duplicateValues" dxfId="74" priority="74" stopIfTrue="1"/>
  </conditionalFormatting>
  <conditionalFormatting sqref="J44">
    <cfRule type="duplicateValues" dxfId="73" priority="73" stopIfTrue="1"/>
  </conditionalFormatting>
  <conditionalFormatting sqref="H48">
    <cfRule type="duplicateValues" dxfId="72" priority="72" stopIfTrue="1"/>
  </conditionalFormatting>
  <conditionalFormatting sqref="I48">
    <cfRule type="duplicateValues" dxfId="71" priority="71" stopIfTrue="1"/>
  </conditionalFormatting>
  <conditionalFormatting sqref="J48">
    <cfRule type="duplicateValues" dxfId="70" priority="70" stopIfTrue="1"/>
  </conditionalFormatting>
  <conditionalFormatting sqref="H52">
    <cfRule type="duplicateValues" dxfId="69" priority="69" stopIfTrue="1"/>
  </conditionalFormatting>
  <conditionalFormatting sqref="I52">
    <cfRule type="duplicateValues" dxfId="68" priority="68" stopIfTrue="1"/>
  </conditionalFormatting>
  <conditionalFormatting sqref="J52">
    <cfRule type="duplicateValues" dxfId="67" priority="67" stopIfTrue="1"/>
  </conditionalFormatting>
  <conditionalFormatting sqref="H56">
    <cfRule type="duplicateValues" dxfId="66" priority="66" stopIfTrue="1"/>
  </conditionalFormatting>
  <conditionalFormatting sqref="I56">
    <cfRule type="duplicateValues" dxfId="65" priority="65" stopIfTrue="1"/>
  </conditionalFormatting>
  <conditionalFormatting sqref="J56">
    <cfRule type="duplicateValues" dxfId="64" priority="64" stopIfTrue="1"/>
  </conditionalFormatting>
  <conditionalFormatting sqref="H60">
    <cfRule type="duplicateValues" dxfId="63" priority="63" stopIfTrue="1"/>
  </conditionalFormatting>
  <conditionalFormatting sqref="I60">
    <cfRule type="duplicateValues" dxfId="62" priority="62" stopIfTrue="1"/>
  </conditionalFormatting>
  <conditionalFormatting sqref="J60">
    <cfRule type="duplicateValues" dxfId="61" priority="61" stopIfTrue="1"/>
  </conditionalFormatting>
  <conditionalFormatting sqref="K6:K125">
    <cfRule type="duplicateValues" dxfId="60" priority="5090" stopIfTrue="1"/>
  </conditionalFormatting>
  <conditionalFormatting sqref="A126:A129">
    <cfRule type="cellIs" dxfId="59" priority="58" operator="greaterThan">
      <formula>1000</formula>
    </cfRule>
    <cfRule type="cellIs" dxfId="58" priority="59" operator="greaterThan">
      <formula>"&gt;1000"</formula>
    </cfRule>
  </conditionalFormatting>
  <conditionalFormatting sqref="K126:K129">
    <cfRule type="duplicateValues" dxfId="57" priority="60" stopIfTrue="1"/>
  </conditionalFormatting>
  <conditionalFormatting sqref="A130:A133">
    <cfRule type="cellIs" dxfId="56" priority="55" operator="greaterThan">
      <formula>1000</formula>
    </cfRule>
    <cfRule type="cellIs" dxfId="55" priority="56" operator="greaterThan">
      <formula>"&gt;1000"</formula>
    </cfRule>
  </conditionalFormatting>
  <conditionalFormatting sqref="K130:K133">
    <cfRule type="duplicateValues" dxfId="54" priority="57" stopIfTrue="1"/>
  </conditionalFormatting>
  <conditionalFormatting sqref="A134:A137">
    <cfRule type="cellIs" dxfId="53" priority="52" operator="greaterThan">
      <formula>1000</formula>
    </cfRule>
    <cfRule type="cellIs" dxfId="52" priority="53" operator="greaterThan">
      <formula>"&gt;1000"</formula>
    </cfRule>
  </conditionalFormatting>
  <conditionalFormatting sqref="K134:K137">
    <cfRule type="duplicateValues" dxfId="51" priority="54" stopIfTrue="1"/>
  </conditionalFormatting>
  <conditionalFormatting sqref="A138:A141">
    <cfRule type="cellIs" dxfId="50" priority="49" operator="greaterThan">
      <formula>1000</formula>
    </cfRule>
    <cfRule type="cellIs" dxfId="49" priority="50" operator="greaterThan">
      <formula>"&gt;1000"</formula>
    </cfRule>
  </conditionalFormatting>
  <conditionalFormatting sqref="K138:K141">
    <cfRule type="duplicateValues" dxfId="48" priority="51" stopIfTrue="1"/>
  </conditionalFormatting>
  <conditionalFormatting sqref="A142:A145">
    <cfRule type="cellIs" dxfId="47" priority="46" operator="greaterThan">
      <formula>1000</formula>
    </cfRule>
    <cfRule type="cellIs" dxfId="46" priority="47" operator="greaterThan">
      <formula>"&gt;1000"</formula>
    </cfRule>
  </conditionalFormatting>
  <conditionalFormatting sqref="K142:K145">
    <cfRule type="duplicateValues" dxfId="45" priority="48" stopIfTrue="1"/>
  </conditionalFormatting>
  <conditionalFormatting sqref="A146:A149">
    <cfRule type="cellIs" dxfId="44" priority="43" operator="greaterThan">
      <formula>1000</formula>
    </cfRule>
    <cfRule type="cellIs" dxfId="43" priority="44" operator="greaterThan">
      <formula>"&gt;1000"</formula>
    </cfRule>
  </conditionalFormatting>
  <conditionalFormatting sqref="K146:K149">
    <cfRule type="duplicateValues" dxfId="42" priority="45" stopIfTrue="1"/>
  </conditionalFormatting>
  <conditionalFormatting sqref="A150:A153">
    <cfRule type="cellIs" dxfId="41" priority="40" operator="greaterThan">
      <formula>1000</formula>
    </cfRule>
    <cfRule type="cellIs" dxfId="40" priority="41" operator="greaterThan">
      <formula>"&gt;1000"</formula>
    </cfRule>
  </conditionalFormatting>
  <conditionalFormatting sqref="K150:K153">
    <cfRule type="duplicateValues" dxfId="39" priority="42" stopIfTrue="1"/>
  </conditionalFormatting>
  <conditionalFormatting sqref="A154:A157">
    <cfRule type="cellIs" dxfId="38" priority="37" operator="greaterThan">
      <formula>1000</formula>
    </cfRule>
    <cfRule type="cellIs" dxfId="37" priority="38" operator="greaterThan">
      <formula>"&gt;1000"</formula>
    </cfRule>
  </conditionalFormatting>
  <conditionalFormatting sqref="K154:K157">
    <cfRule type="duplicateValues" dxfId="36" priority="39" stopIfTrue="1"/>
  </conditionalFormatting>
  <conditionalFormatting sqref="A158:A161">
    <cfRule type="cellIs" dxfId="35" priority="34" operator="greaterThan">
      <formula>1000</formula>
    </cfRule>
    <cfRule type="cellIs" dxfId="34" priority="35" operator="greaterThan">
      <formula>"&gt;1000"</formula>
    </cfRule>
  </conditionalFormatting>
  <conditionalFormatting sqref="K158:K161">
    <cfRule type="duplicateValues" dxfId="33" priority="36" stopIfTrue="1"/>
  </conditionalFormatting>
  <conditionalFormatting sqref="A162:A165">
    <cfRule type="cellIs" dxfId="32" priority="31" operator="greaterThan">
      <formula>1000</formula>
    </cfRule>
    <cfRule type="cellIs" dxfId="31" priority="32" operator="greaterThan">
      <formula>"&gt;1000"</formula>
    </cfRule>
  </conditionalFormatting>
  <conditionalFormatting sqref="K162:K165">
    <cfRule type="duplicateValues" dxfId="30" priority="33" stopIfTrue="1"/>
  </conditionalFormatting>
  <conditionalFormatting sqref="A166:A169">
    <cfRule type="cellIs" dxfId="29" priority="28" operator="greaterThan">
      <formula>1000</formula>
    </cfRule>
    <cfRule type="cellIs" dxfId="28" priority="29" operator="greaterThan">
      <formula>"&gt;1000"</formula>
    </cfRule>
  </conditionalFormatting>
  <conditionalFormatting sqref="K166:K169">
    <cfRule type="duplicateValues" dxfId="27" priority="30" stopIfTrue="1"/>
  </conditionalFormatting>
  <conditionalFormatting sqref="A170:A173">
    <cfRule type="cellIs" dxfId="26" priority="25" operator="greaterThan">
      <formula>1000</formula>
    </cfRule>
    <cfRule type="cellIs" dxfId="25" priority="26" operator="greaterThan">
      <formula>"&gt;1000"</formula>
    </cfRule>
  </conditionalFormatting>
  <conditionalFormatting sqref="K170:K173">
    <cfRule type="duplicateValues" dxfId="24" priority="27" stopIfTrue="1"/>
  </conditionalFormatting>
  <conditionalFormatting sqref="A174:A177">
    <cfRule type="cellIs" dxfId="23" priority="22" operator="greaterThan">
      <formula>1000</formula>
    </cfRule>
    <cfRule type="cellIs" dxfId="22" priority="23" operator="greaterThan">
      <formula>"&gt;1000"</formula>
    </cfRule>
  </conditionalFormatting>
  <conditionalFormatting sqref="K174:K177">
    <cfRule type="duplicateValues" dxfId="21" priority="24" stopIfTrue="1"/>
  </conditionalFormatting>
  <conditionalFormatting sqref="A178:A181">
    <cfRule type="cellIs" dxfId="20" priority="19" operator="greaterThan">
      <formula>1000</formula>
    </cfRule>
    <cfRule type="cellIs" dxfId="19" priority="20" operator="greaterThan">
      <formula>"&gt;1000"</formula>
    </cfRule>
  </conditionalFormatting>
  <conditionalFormatting sqref="K178:K181">
    <cfRule type="duplicateValues" dxfId="18" priority="21" stopIfTrue="1"/>
  </conditionalFormatting>
  <conditionalFormatting sqref="A182:A185">
    <cfRule type="cellIs" dxfId="17" priority="16" operator="greaterThan">
      <formula>1000</formula>
    </cfRule>
    <cfRule type="cellIs" dxfId="16" priority="17" operator="greaterThan">
      <formula>"&gt;1000"</formula>
    </cfRule>
  </conditionalFormatting>
  <conditionalFormatting sqref="K182:K185">
    <cfRule type="duplicateValues" dxfId="15" priority="18" stopIfTrue="1"/>
  </conditionalFormatting>
  <conditionalFormatting sqref="A186:A189">
    <cfRule type="cellIs" dxfId="14" priority="13" operator="greaterThan">
      <formula>1000</formula>
    </cfRule>
    <cfRule type="cellIs" dxfId="13" priority="14" operator="greaterThan">
      <formula>"&gt;1000"</formula>
    </cfRule>
  </conditionalFormatting>
  <conditionalFormatting sqref="K186:K189">
    <cfRule type="duplicateValues" dxfId="12" priority="15" stopIfTrue="1"/>
  </conditionalFormatting>
  <conditionalFormatting sqref="A190:A193">
    <cfRule type="cellIs" dxfId="11" priority="10" operator="greaterThan">
      <formula>1000</formula>
    </cfRule>
    <cfRule type="cellIs" dxfId="10" priority="11" operator="greaterThan">
      <formula>"&gt;1000"</formula>
    </cfRule>
  </conditionalFormatting>
  <conditionalFormatting sqref="K190:K193">
    <cfRule type="duplicateValues" dxfId="9" priority="12" stopIfTrue="1"/>
  </conditionalFormatting>
  <conditionalFormatting sqref="A194:A197">
    <cfRule type="cellIs" dxfId="8" priority="7" operator="greaterThan">
      <formula>1000</formula>
    </cfRule>
    <cfRule type="cellIs" dxfId="7" priority="8" operator="greaterThan">
      <formula>"&gt;1000"</formula>
    </cfRule>
  </conditionalFormatting>
  <conditionalFormatting sqref="K194:K197">
    <cfRule type="duplicateValues" dxfId="6" priority="9" stopIfTrue="1"/>
  </conditionalFormatting>
  <conditionalFormatting sqref="A198:A201">
    <cfRule type="cellIs" dxfId="5" priority="4" operator="greaterThan">
      <formula>1000</formula>
    </cfRule>
    <cfRule type="cellIs" dxfId="4" priority="5" operator="greaterThan">
      <formula>"&gt;1000"</formula>
    </cfRule>
  </conditionalFormatting>
  <conditionalFormatting sqref="K198:K201">
    <cfRule type="duplicateValues" dxfId="3" priority="6" stopIfTrue="1"/>
  </conditionalFormatting>
  <conditionalFormatting sqref="A202:A205">
    <cfRule type="cellIs" dxfId="2" priority="1" operator="greaterThan">
      <formula>1000</formula>
    </cfRule>
    <cfRule type="cellIs" dxfId="1" priority="2" operator="greaterThan">
      <formula>"&gt;1000"</formula>
    </cfRule>
  </conditionalFormatting>
  <conditionalFormatting sqref="K202:K205">
    <cfRule type="duplicateValues" dxfId="0" priority="3" stopIfTrue="1"/>
  </conditionalFormatting>
  <printOptions horizontalCentered="1"/>
  <pageMargins left="0.11811023622047245" right="0.11811023622047245" top="0.62992125984251968" bottom="0.39370078740157483" header="0.39370078740157483" footer="0.23622047244094491"/>
  <pageSetup paperSize="9" scale="85" fitToHeight="0" orientation="portrait" horizontalDpi="300" verticalDpi="300" r:id="rId1"/>
  <headerFooter alignWithMargins="0">
    <oddFooter>&amp;C&amp;P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5">
    <tabColor rgb="FFFFFF00"/>
  </sheetPr>
  <dimension ref="A1:A43"/>
  <sheetViews>
    <sheetView view="pageBreakPreview" zoomScale="90" zoomScaleNormal="90" zoomScaleSheetLayoutView="90" workbookViewId="0">
      <selection activeCell="D26" sqref="D26"/>
    </sheetView>
  </sheetViews>
  <sheetFormatPr defaultRowHeight="12.75" x14ac:dyDescent="0.2"/>
  <cols>
    <col min="1" max="1" width="171.140625" style="1" customWidth="1"/>
    <col min="2" max="16384" width="9.140625" style="1"/>
  </cols>
  <sheetData>
    <row r="1" spans="1:1" ht="30.75" customHeight="1" x14ac:dyDescent="0.2">
      <c r="A1" s="156" t="s">
        <v>16</v>
      </c>
    </row>
    <row r="2" spans="1:1" s="3" customFormat="1" ht="39" customHeight="1" x14ac:dyDescent="0.2">
      <c r="A2" s="2" t="s">
        <v>37</v>
      </c>
    </row>
    <row r="3" spans="1:1" s="3" customFormat="1" ht="47.25" customHeight="1" x14ac:dyDescent="0.2">
      <c r="A3" s="2" t="s">
        <v>38</v>
      </c>
    </row>
    <row r="4" spans="1:1" s="3" customFormat="1" ht="42" customHeight="1" x14ac:dyDescent="0.2">
      <c r="A4" s="2" t="s">
        <v>21</v>
      </c>
    </row>
    <row r="5" spans="1:1" s="3" customFormat="1" ht="39.75" customHeight="1" x14ac:dyDescent="0.2">
      <c r="A5" s="2" t="s">
        <v>18</v>
      </c>
    </row>
    <row r="6" spans="1:1" s="3" customFormat="1" ht="24.75" customHeight="1" x14ac:dyDescent="0.2">
      <c r="A6" s="2" t="s">
        <v>20</v>
      </c>
    </row>
    <row r="7" spans="1:1" s="3" customFormat="1" ht="43.5" customHeight="1" x14ac:dyDescent="0.2">
      <c r="A7" s="2" t="s">
        <v>22</v>
      </c>
    </row>
    <row r="8" spans="1:1" s="3" customFormat="1" ht="51" x14ac:dyDescent="0.2">
      <c r="A8" s="2" t="s">
        <v>34</v>
      </c>
    </row>
    <row r="9" spans="1:1" s="3" customFormat="1" ht="36.75" customHeight="1" x14ac:dyDescent="0.2">
      <c r="A9" s="2" t="s">
        <v>36</v>
      </c>
    </row>
    <row r="10" spans="1:1" s="3" customFormat="1" ht="43.5" customHeight="1" x14ac:dyDescent="0.2">
      <c r="A10" s="2" t="s">
        <v>35</v>
      </c>
    </row>
    <row r="11" spans="1:1" ht="45.75" customHeight="1" x14ac:dyDescent="0.2">
      <c r="A11" s="4" t="s">
        <v>19</v>
      </c>
    </row>
    <row r="12" spans="1:1" ht="60" customHeight="1" x14ac:dyDescent="0.2">
      <c r="A12" s="4" t="s">
        <v>33</v>
      </c>
    </row>
    <row r="13" spans="1:1" ht="31.5" customHeight="1" x14ac:dyDescent="0.2"/>
    <row r="14" spans="1:1" ht="31.5" customHeight="1" x14ac:dyDescent="0.2"/>
    <row r="15" spans="1:1" ht="31.5" customHeight="1" x14ac:dyDescent="0.2"/>
    <row r="16" spans="1:1" ht="31.5" customHeight="1" x14ac:dyDescent="0.2"/>
    <row r="17" ht="31.5" customHeight="1" x14ac:dyDescent="0.2"/>
    <row r="18" ht="31.5" customHeight="1" x14ac:dyDescent="0.2"/>
    <row r="19" ht="31.5" customHeight="1" x14ac:dyDescent="0.2"/>
    <row r="20" ht="31.5" customHeight="1" x14ac:dyDescent="0.2"/>
    <row r="21" ht="31.5" customHeight="1" x14ac:dyDescent="0.2"/>
    <row r="22" ht="31.5" customHeight="1" x14ac:dyDescent="0.2"/>
    <row r="23" ht="31.5" customHeight="1" x14ac:dyDescent="0.2"/>
    <row r="24" ht="31.5" customHeight="1" x14ac:dyDescent="0.2"/>
    <row r="25" ht="31.5" customHeight="1" x14ac:dyDescent="0.2"/>
    <row r="26" ht="31.5" customHeight="1" x14ac:dyDescent="0.2"/>
    <row r="27" ht="31.5" customHeight="1" x14ac:dyDescent="0.2"/>
    <row r="28" ht="31.5" customHeight="1" x14ac:dyDescent="0.2"/>
    <row r="29" ht="31.5" customHeight="1" x14ac:dyDescent="0.2"/>
    <row r="30" ht="31.5" customHeight="1" x14ac:dyDescent="0.2"/>
    <row r="31" ht="31.5" customHeight="1" x14ac:dyDescent="0.2"/>
    <row r="32" ht="31.5" customHeight="1" x14ac:dyDescent="0.2"/>
    <row r="33" ht="31.5" customHeight="1" x14ac:dyDescent="0.2"/>
    <row r="34" ht="31.5" customHeight="1" x14ac:dyDescent="0.2"/>
    <row r="35" ht="31.5" customHeight="1" x14ac:dyDescent="0.2"/>
    <row r="36" ht="31.5" customHeight="1" x14ac:dyDescent="0.2"/>
    <row r="37" ht="31.5" customHeight="1" x14ac:dyDescent="0.2"/>
    <row r="38" ht="21" customHeight="1" x14ac:dyDescent="0.2"/>
    <row r="39" ht="21" customHeight="1" x14ac:dyDescent="0.2"/>
    <row r="40" ht="21" customHeight="1" x14ac:dyDescent="0.2"/>
    <row r="41" ht="21" customHeight="1" x14ac:dyDescent="0.2"/>
    <row r="42" ht="21" customHeight="1" x14ac:dyDescent="0.2"/>
    <row r="43" ht="21" customHeight="1" x14ac:dyDescent="0.2"/>
  </sheetData>
  <sheetProtection formatCells="0" formatColumns="0" formatRows="0" insertColumns="0" insertRows="0" insertHyperlinks="0" deleteColumns="0" deleteRows="0" sort="0" autoFilter="0" pivotTables="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7</vt:i4>
      </vt:variant>
      <vt:variant>
        <vt:lpstr>Adlandırılmış Aralıklar</vt:lpstr>
      </vt:variant>
      <vt:variant>
        <vt:i4>10</vt:i4>
      </vt:variant>
    </vt:vector>
  </HeadingPairs>
  <TitlesOfParts>
    <vt:vector size="17" baseType="lpstr">
      <vt:lpstr>KAPAK</vt:lpstr>
      <vt:lpstr>START LİSTE</vt:lpstr>
      <vt:lpstr>FERDİ SONUÇ</vt:lpstr>
      <vt:lpstr>TAKIM KAYIT</vt:lpstr>
      <vt:lpstr>TAKIM SONUÇ</vt:lpstr>
      <vt:lpstr>FİNAL</vt:lpstr>
      <vt:lpstr>KULLANMA BİLGİLERİ</vt:lpstr>
      <vt:lpstr>'FERDİ SONUÇ'!Yazdırma_Alanı</vt:lpstr>
      <vt:lpstr>FİNAL!Yazdırma_Alanı</vt:lpstr>
      <vt:lpstr>'START LİSTE'!Yazdırma_Alanı</vt:lpstr>
      <vt:lpstr>'TAKIM KAYIT'!Yazdırma_Alanı</vt:lpstr>
      <vt:lpstr>'TAKIM SONUÇ'!Yazdırma_Alanı</vt:lpstr>
      <vt:lpstr>'FERDİ SONUÇ'!Yazdırma_Başlıkları</vt:lpstr>
      <vt:lpstr>FİNAL!Yazdırma_Başlıkları</vt:lpstr>
      <vt:lpstr>'START LİSTE'!Yazdırma_Başlıkları</vt:lpstr>
      <vt:lpstr>'TAKIM KAYIT'!Yazdırma_Başlıkları</vt:lpstr>
      <vt:lpstr>'TAKIM SONUÇ'!Yazdırma_Başlıkları</vt:lpstr>
    </vt:vector>
  </TitlesOfParts>
  <Company>M.H.K.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CELAL KAYAÖZ</dc:creator>
  <cp:lastModifiedBy>pc-bilgisayar</cp:lastModifiedBy>
  <cp:lastPrinted>2015-04-20T08:29:38Z</cp:lastPrinted>
  <dcterms:created xsi:type="dcterms:W3CDTF">2008-08-11T14:10:37Z</dcterms:created>
  <dcterms:modified xsi:type="dcterms:W3CDTF">2015-04-21T19:13:00Z</dcterms:modified>
</cp:coreProperties>
</file>